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nky\Desktop\kas\"/>
    </mc:Choice>
  </mc:AlternateContent>
  <bookViews>
    <workbookView xWindow="0" yWindow="180" windowWidth="16380" windowHeight="8010" firstSheet="1" activeTab="2"/>
  </bookViews>
  <sheets>
    <sheet name="initial" sheetId="1" r:id="rId1"/>
    <sheet name="calculele2014" sheetId="2" r:id="rId2"/>
    <sheet name="calculele2015" sheetId="15" r:id="rId3"/>
    <sheet name="indice 2014vs2015" sheetId="12" r:id="rId4"/>
    <sheet name="indice de performanta" sheetId="3" r:id="rId5"/>
    <sheet name="3¤" sheetId="4" r:id="rId6"/>
    <sheet name="5" sheetId="5" r:id="rId7"/>
    <sheet name="10" sheetId="6" r:id="rId8"/>
    <sheet name="Sheet6" sheetId="7" r:id="rId9"/>
    <sheet name="+1 jud" sheetId="8" r:id="rId10"/>
    <sheet name="Sheet2" sheetId="13" r:id="rId11"/>
    <sheet name="Sheet3" sheetId="14" r:id="rId12"/>
    <sheet name="ordonate - top 2015" sheetId="16" r:id="rId13"/>
    <sheet name="ordonate - top 2014" sheetId="17" r:id="rId14"/>
  </sheets>
  <calcPr calcId="152511"/>
</workbook>
</file>

<file path=xl/calcChain.xml><?xml version="1.0" encoding="utf-8"?>
<calcChain xmlns="http://schemas.openxmlformats.org/spreadsheetml/2006/main">
  <c r="AK4" i="15" l="1"/>
  <c r="AK5" i="15"/>
  <c r="AK6" i="15"/>
  <c r="AK7" i="15"/>
  <c r="AK8" i="15"/>
  <c r="AK9" i="15"/>
  <c r="AK10" i="15"/>
  <c r="AK11" i="15"/>
  <c r="AK12" i="15"/>
  <c r="AK13" i="15"/>
  <c r="AK14" i="15"/>
  <c r="AK15" i="15"/>
  <c r="AK16" i="15"/>
  <c r="AK17" i="15"/>
  <c r="AK18" i="15"/>
  <c r="AK19" i="15"/>
  <c r="AK20" i="15"/>
  <c r="AK21" i="15"/>
  <c r="AK22" i="15"/>
  <c r="AK23" i="15"/>
  <c r="AK24" i="15"/>
  <c r="AK25" i="15"/>
  <c r="AK26" i="15"/>
  <c r="AK27" i="15"/>
  <c r="AK28" i="15"/>
  <c r="AK29" i="15"/>
  <c r="AK30" i="15"/>
  <c r="AK31" i="15"/>
  <c r="AK32" i="15"/>
  <c r="AK33" i="15"/>
  <c r="AK34" i="15"/>
  <c r="AK35" i="15"/>
  <c r="AK36" i="15"/>
  <c r="AK37" i="15"/>
  <c r="AK38" i="15"/>
  <c r="AK39" i="15"/>
  <c r="AK40" i="15"/>
  <c r="AK41" i="15"/>
  <c r="AK42" i="15"/>
  <c r="AK43" i="15"/>
  <c r="AK44" i="15"/>
  <c r="AK45" i="15"/>
  <c r="AK46" i="15"/>
  <c r="AK47" i="15"/>
  <c r="AK48" i="15"/>
  <c r="AK49" i="15"/>
  <c r="AK50" i="15"/>
  <c r="AK51" i="15"/>
  <c r="AK52" i="15"/>
  <c r="AK53" i="15"/>
  <c r="AK54" i="15"/>
  <c r="AK55" i="15"/>
  <c r="AK56" i="15"/>
  <c r="AK57" i="15"/>
  <c r="AK58" i="15"/>
  <c r="AK59" i="15"/>
  <c r="AK60" i="15"/>
  <c r="AK61" i="15"/>
  <c r="AK62" i="15"/>
  <c r="AK63" i="15"/>
  <c r="AK64" i="15"/>
  <c r="AK65" i="15"/>
  <c r="AK66" i="15"/>
  <c r="AK67" i="15"/>
  <c r="AK68" i="15"/>
  <c r="AK69" i="15"/>
  <c r="AK70" i="15"/>
  <c r="AK71" i="15"/>
  <c r="AK72" i="15"/>
  <c r="AK73" i="15"/>
  <c r="AK74" i="15"/>
  <c r="AK75" i="15"/>
  <c r="AK76" i="15"/>
  <c r="AK77" i="15"/>
  <c r="AK78" i="15"/>
  <c r="AK79" i="15"/>
  <c r="AK80" i="15"/>
  <c r="AK81" i="15"/>
  <c r="AK82" i="15"/>
  <c r="AK83" i="15"/>
  <c r="AK84" i="15"/>
  <c r="AK85" i="15"/>
  <c r="AK86" i="15"/>
  <c r="AK87" i="15"/>
  <c r="AK88" i="15"/>
  <c r="AK89" i="15"/>
  <c r="AK90" i="15"/>
  <c r="AK91" i="15"/>
  <c r="AK92" i="15"/>
  <c r="AK93" i="15"/>
  <c r="AK94" i="15"/>
  <c r="AK95" i="15"/>
  <c r="AK96" i="15"/>
  <c r="AK97" i="15"/>
  <c r="AK98" i="15"/>
  <c r="AK99" i="15"/>
  <c r="AK100" i="15"/>
  <c r="AK101" i="15"/>
  <c r="AK102" i="15"/>
  <c r="AK103" i="15"/>
  <c r="AK104" i="15"/>
  <c r="AK105" i="15"/>
  <c r="AK106" i="15"/>
  <c r="AK107" i="15"/>
  <c r="AK108" i="15"/>
  <c r="AK109" i="15"/>
  <c r="AK110" i="15"/>
  <c r="AK111" i="15"/>
  <c r="AK112" i="15"/>
  <c r="AK113" i="15"/>
  <c r="AK114" i="15"/>
  <c r="AK115" i="15"/>
  <c r="AK116" i="15"/>
  <c r="AK117" i="15"/>
  <c r="AK118" i="15"/>
  <c r="AK119" i="15"/>
  <c r="AK120" i="15"/>
  <c r="AK121" i="15"/>
  <c r="AK122" i="15"/>
  <c r="AK123" i="15"/>
  <c r="AK124" i="15"/>
  <c r="AK125" i="15"/>
  <c r="AK126" i="15"/>
  <c r="AK127" i="15"/>
  <c r="AK128" i="15"/>
  <c r="AK129" i="15"/>
  <c r="AK130" i="15"/>
  <c r="AK131" i="15"/>
  <c r="AK132" i="15"/>
  <c r="AK133" i="15"/>
  <c r="AK134" i="15"/>
  <c r="AK135" i="15"/>
  <c r="AK136" i="15"/>
  <c r="AK137" i="15"/>
  <c r="AK138" i="15"/>
  <c r="AK139" i="15"/>
  <c r="AK140" i="15"/>
  <c r="AK141" i="15"/>
  <c r="AK142" i="15"/>
  <c r="AK143" i="15"/>
  <c r="AK144" i="15"/>
  <c r="AK145" i="15"/>
  <c r="AK146" i="15"/>
  <c r="AK147" i="15"/>
  <c r="AK148" i="15"/>
  <c r="AK149" i="15"/>
  <c r="AK150" i="15"/>
  <c r="AK151" i="15"/>
  <c r="AK152" i="15"/>
  <c r="AK153" i="15"/>
  <c r="AK154" i="15"/>
  <c r="AK155" i="15"/>
  <c r="AK156" i="15"/>
  <c r="AK157" i="15"/>
  <c r="AK158" i="15"/>
  <c r="AK159" i="15"/>
  <c r="AK160" i="15"/>
  <c r="AK161" i="15"/>
  <c r="AK162" i="15"/>
  <c r="AK163" i="15"/>
  <c r="AK164" i="15"/>
  <c r="AK165" i="15"/>
  <c r="AK166" i="15"/>
  <c r="AK167" i="15"/>
  <c r="AK168" i="15"/>
  <c r="AK169" i="15"/>
  <c r="AK170" i="15"/>
  <c r="AK171" i="15"/>
  <c r="AK172" i="15"/>
  <c r="AK173" i="15"/>
  <c r="AK174" i="15"/>
  <c r="AK175" i="15"/>
  <c r="AK176" i="15"/>
  <c r="AK177" i="15"/>
  <c r="AK178" i="15"/>
  <c r="AK179" i="15"/>
  <c r="AK180" i="15"/>
  <c r="AK181" i="15"/>
  <c r="AK182" i="15"/>
  <c r="AK183" i="15"/>
  <c r="AK184" i="15"/>
  <c r="AK185" i="15"/>
  <c r="AK186" i="15"/>
  <c r="AK187" i="15"/>
  <c r="AK188" i="15"/>
  <c r="AK189" i="15"/>
  <c r="AK190" i="15"/>
  <c r="AK191" i="15"/>
  <c r="AK192" i="15"/>
  <c r="AK193" i="15"/>
  <c r="AK194" i="15"/>
  <c r="AK195" i="15"/>
  <c r="AK196" i="15"/>
  <c r="AK197" i="15"/>
  <c r="AK198" i="15"/>
  <c r="AK199" i="15"/>
  <c r="AK200" i="15"/>
  <c r="AK201" i="15"/>
  <c r="AK202" i="15"/>
  <c r="AK203" i="15"/>
  <c r="AK204" i="15"/>
  <c r="AK205" i="15"/>
  <c r="AK206" i="15"/>
  <c r="AK207" i="15"/>
  <c r="AK208" i="15"/>
  <c r="AK209" i="15"/>
  <c r="AK210" i="15"/>
  <c r="AK211" i="15"/>
  <c r="AK212" i="15"/>
  <c r="AK213" i="15"/>
  <c r="AK214" i="15"/>
  <c r="AK215" i="15"/>
  <c r="AK216" i="15"/>
  <c r="AK217" i="15"/>
  <c r="AK218" i="15"/>
  <c r="AK219" i="15"/>
  <c r="AK220" i="15"/>
  <c r="AK221" i="15"/>
  <c r="AK222" i="15"/>
  <c r="AK223" i="15"/>
  <c r="AK224" i="15"/>
  <c r="AK225" i="15"/>
  <c r="AK226" i="15"/>
  <c r="AK227" i="15"/>
  <c r="AK228" i="15"/>
  <c r="AK229" i="15"/>
  <c r="AK230" i="15"/>
  <c r="AK231" i="15"/>
  <c r="AK232" i="15"/>
  <c r="AK233" i="15"/>
  <c r="AK234" i="15"/>
  <c r="AK235" i="15"/>
  <c r="AK236" i="15"/>
  <c r="AK237" i="15"/>
  <c r="AK238" i="15"/>
  <c r="AK239" i="15"/>
  <c r="AK240" i="15"/>
  <c r="AK241" i="15"/>
  <c r="AK3" i="15"/>
  <c r="B218" i="16" l="1"/>
  <c r="B207" i="16"/>
  <c r="B123" i="16"/>
  <c r="B172" i="16"/>
  <c r="B240" i="16"/>
  <c r="B195" i="16"/>
  <c r="B107" i="16"/>
  <c r="B230" i="16"/>
  <c r="B177" i="16"/>
  <c r="B98" i="16"/>
  <c r="B104" i="16"/>
  <c r="B145" i="16"/>
  <c r="B121" i="16"/>
  <c r="B209" i="16"/>
  <c r="B223" i="16"/>
  <c r="B91" i="16"/>
  <c r="B102" i="16"/>
  <c r="B194" i="16"/>
  <c r="B154" i="16"/>
  <c r="B206" i="16"/>
  <c r="B118" i="16"/>
  <c r="B213" i="16"/>
  <c r="B69" i="16"/>
  <c r="B159" i="16"/>
  <c r="B132" i="16"/>
  <c r="B166" i="16"/>
  <c r="B134" i="16"/>
  <c r="B155" i="16"/>
  <c r="B139" i="16"/>
  <c r="B106" i="16"/>
  <c r="B131" i="16"/>
  <c r="B212" i="16"/>
  <c r="B186" i="16"/>
  <c r="B196" i="16"/>
  <c r="B99" i="16"/>
  <c r="B169" i="16"/>
  <c r="B242" i="16"/>
  <c r="B82" i="16"/>
  <c r="B67" i="16"/>
  <c r="B89" i="16"/>
  <c r="B83" i="16"/>
  <c r="B86" i="16"/>
  <c r="B92" i="16"/>
  <c r="B100" i="16"/>
  <c r="B236" i="16"/>
  <c r="B96" i="16"/>
  <c r="B168" i="16"/>
  <c r="B216" i="16"/>
  <c r="B211" i="16"/>
  <c r="B228" i="16"/>
  <c r="B193" i="16"/>
  <c r="B179" i="16"/>
  <c r="B146" i="16"/>
  <c r="B81" i="16"/>
  <c r="B203" i="16"/>
  <c r="B137" i="16"/>
  <c r="B136" i="16"/>
  <c r="B161" i="16"/>
  <c r="B156" i="16"/>
  <c r="B221" i="16"/>
  <c r="B205" i="16"/>
  <c r="B190" i="16"/>
  <c r="B72" i="16"/>
  <c r="B117" i="16"/>
  <c r="B175" i="16"/>
  <c r="B68" i="16"/>
  <c r="B182" i="16"/>
  <c r="B142" i="16"/>
  <c r="B97" i="16"/>
  <c r="B173" i="16"/>
  <c r="B227" i="16"/>
  <c r="B188" i="16"/>
  <c r="B115" i="16"/>
  <c r="B90" i="16"/>
  <c r="B128" i="16"/>
  <c r="B114" i="16"/>
  <c r="B199" i="16"/>
  <c r="B224" i="16"/>
  <c r="B183" i="16"/>
  <c r="B210" i="16"/>
  <c r="B222" i="16"/>
  <c r="B138" i="16"/>
  <c r="B130" i="16"/>
  <c r="B126" i="16"/>
  <c r="B124" i="16"/>
  <c r="B79" i="16"/>
  <c r="B153" i="16"/>
  <c r="B141" i="16"/>
  <c r="B164" i="16"/>
  <c r="B129" i="16"/>
  <c r="B140" i="16"/>
  <c r="B122" i="16"/>
  <c r="B192" i="16"/>
  <c r="B165" i="16"/>
  <c r="B110" i="16"/>
  <c r="B197" i="16"/>
  <c r="B215" i="16"/>
  <c r="B201" i="16"/>
  <c r="B74" i="16"/>
  <c r="B95" i="16"/>
  <c r="B109" i="16"/>
  <c r="B70" i="16"/>
  <c r="B208" i="16"/>
  <c r="B220" i="16"/>
  <c r="B233" i="16"/>
  <c r="B226" i="16"/>
  <c r="B231" i="16"/>
  <c r="B198" i="16"/>
  <c r="B105" i="16"/>
  <c r="B163" i="16"/>
  <c r="B119" i="16"/>
  <c r="B133" i="16"/>
  <c r="B157" i="16"/>
  <c r="B160" i="16"/>
  <c r="B151" i="16"/>
  <c r="B202" i="16"/>
  <c r="B176" i="16"/>
  <c r="B214" i="16"/>
  <c r="B152" i="16"/>
  <c r="B158" i="16"/>
  <c r="B200" i="16"/>
  <c r="B103" i="16"/>
  <c r="B73" i="16"/>
  <c r="B225" i="16"/>
  <c r="B167" i="16"/>
  <c r="B78" i="16"/>
  <c r="B143" i="16"/>
  <c r="B184" i="16"/>
  <c r="B232" i="16"/>
  <c r="B135" i="16"/>
  <c r="B85" i="16"/>
  <c r="B94" i="16"/>
  <c r="B162" i="16"/>
  <c r="B149" i="16"/>
  <c r="B77" i="16"/>
  <c r="B120" i="16"/>
  <c r="B111" i="16"/>
  <c r="B181" i="16"/>
  <c r="B88" i="16"/>
  <c r="B113" i="16"/>
  <c r="B189" i="16"/>
  <c r="B108" i="16"/>
  <c r="B125" i="16"/>
  <c r="B148" i="16"/>
  <c r="B80" i="16"/>
  <c r="B75" i="16"/>
  <c r="B112" i="16"/>
  <c r="B234" i="16"/>
  <c r="B174" i="16"/>
  <c r="B237" i="16"/>
  <c r="B87" i="16"/>
  <c r="B71" i="16"/>
  <c r="B229" i="16"/>
  <c r="B144" i="16"/>
  <c r="B191" i="16"/>
  <c r="B241" i="16"/>
  <c r="B101" i="16"/>
  <c r="B238" i="16"/>
  <c r="B171" i="16"/>
  <c r="B187" i="16"/>
  <c r="B93" i="16"/>
  <c r="B170" i="16"/>
  <c r="B178" i="16"/>
  <c r="B239" i="16"/>
  <c r="B150" i="16"/>
  <c r="B235" i="16"/>
  <c r="B127" i="16"/>
  <c r="B185" i="16"/>
  <c r="B147" i="16"/>
  <c r="B76" i="16"/>
  <c r="B217" i="16"/>
  <c r="B204" i="16"/>
  <c r="B84" i="16"/>
  <c r="B180" i="16"/>
  <c r="B116" i="16"/>
  <c r="B219" i="16"/>
  <c r="B27" i="16"/>
  <c r="B23" i="16"/>
  <c r="B59" i="16"/>
  <c r="B32" i="16"/>
  <c r="B34" i="16"/>
  <c r="B29" i="16"/>
  <c r="B43" i="16"/>
  <c r="B62" i="16"/>
  <c r="B55" i="16"/>
  <c r="B38" i="16"/>
  <c r="B47" i="16"/>
  <c r="B37" i="16"/>
  <c r="B61" i="16"/>
  <c r="B50" i="16"/>
  <c r="B35" i="16"/>
  <c r="B56" i="16"/>
  <c r="B58" i="16"/>
  <c r="B41" i="16"/>
  <c r="B25" i="16"/>
  <c r="B53" i="16"/>
  <c r="B28" i="16"/>
  <c r="B48" i="16"/>
  <c r="B57" i="16"/>
  <c r="B44" i="16"/>
  <c r="B42" i="16"/>
  <c r="B26" i="16"/>
  <c r="B45" i="16"/>
  <c r="B30" i="16"/>
  <c r="B39" i="16"/>
  <c r="B54" i="16"/>
  <c r="B24" i="16"/>
  <c r="B46" i="16"/>
  <c r="B33" i="16"/>
  <c r="B36" i="16"/>
  <c r="B51" i="16"/>
  <c r="B49" i="16"/>
  <c r="B60" i="16"/>
  <c r="B63" i="16"/>
  <c r="B52" i="16"/>
  <c r="B31" i="16"/>
  <c r="B22" i="16"/>
  <c r="B40" i="16"/>
  <c r="R67" i="15" l="1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7" i="15"/>
  <c r="R88" i="15"/>
  <c r="R89" i="15"/>
  <c r="R90" i="15"/>
  <c r="R91" i="15"/>
  <c r="R92" i="15"/>
  <c r="R93" i="15"/>
  <c r="R94" i="15"/>
  <c r="R95" i="15"/>
  <c r="R96" i="15"/>
  <c r="R97" i="15"/>
  <c r="R98" i="15"/>
  <c r="R99" i="15"/>
  <c r="R100" i="15"/>
  <c r="R101" i="15"/>
  <c r="R102" i="15"/>
  <c r="R103" i="15"/>
  <c r="R104" i="15"/>
  <c r="R105" i="15"/>
  <c r="R106" i="15"/>
  <c r="R107" i="15"/>
  <c r="R108" i="15"/>
  <c r="R109" i="15"/>
  <c r="R110" i="15"/>
  <c r="R111" i="15"/>
  <c r="R112" i="15"/>
  <c r="R113" i="15"/>
  <c r="R114" i="15"/>
  <c r="R115" i="15"/>
  <c r="R116" i="15"/>
  <c r="R117" i="15"/>
  <c r="R118" i="15"/>
  <c r="R119" i="15"/>
  <c r="R120" i="15"/>
  <c r="R121" i="15"/>
  <c r="R122" i="15"/>
  <c r="R123" i="15"/>
  <c r="R124" i="15"/>
  <c r="R125" i="15"/>
  <c r="R126" i="15"/>
  <c r="R127" i="15"/>
  <c r="R128" i="15"/>
  <c r="R129" i="15"/>
  <c r="R130" i="15"/>
  <c r="R131" i="15"/>
  <c r="R132" i="15"/>
  <c r="R133" i="15"/>
  <c r="R134" i="15"/>
  <c r="R135" i="15"/>
  <c r="R136" i="15"/>
  <c r="R137" i="15"/>
  <c r="R138" i="15"/>
  <c r="R139" i="15"/>
  <c r="R140" i="15"/>
  <c r="R141" i="15"/>
  <c r="R142" i="15"/>
  <c r="R143" i="15"/>
  <c r="R144" i="15"/>
  <c r="R145" i="15"/>
  <c r="R146" i="15"/>
  <c r="R147" i="15"/>
  <c r="R148" i="15"/>
  <c r="R149" i="15"/>
  <c r="R150" i="15"/>
  <c r="R151" i="15"/>
  <c r="R152" i="15"/>
  <c r="R153" i="15"/>
  <c r="R154" i="15"/>
  <c r="R155" i="15"/>
  <c r="R156" i="15"/>
  <c r="R157" i="15"/>
  <c r="R158" i="15"/>
  <c r="R159" i="15"/>
  <c r="R160" i="15"/>
  <c r="R161" i="15"/>
  <c r="R162" i="15"/>
  <c r="R163" i="15"/>
  <c r="R164" i="15"/>
  <c r="R165" i="15"/>
  <c r="R166" i="15"/>
  <c r="R167" i="15"/>
  <c r="R168" i="15"/>
  <c r="R169" i="15"/>
  <c r="R170" i="15"/>
  <c r="R171" i="15"/>
  <c r="R172" i="15"/>
  <c r="R173" i="15"/>
  <c r="R174" i="15"/>
  <c r="R175" i="15"/>
  <c r="R176" i="15"/>
  <c r="R177" i="15"/>
  <c r="R178" i="15"/>
  <c r="R179" i="15"/>
  <c r="R180" i="15"/>
  <c r="R181" i="15"/>
  <c r="R182" i="15"/>
  <c r="R183" i="15"/>
  <c r="R184" i="15"/>
  <c r="R185" i="15"/>
  <c r="R186" i="15"/>
  <c r="R187" i="15"/>
  <c r="R188" i="15"/>
  <c r="R189" i="15"/>
  <c r="R190" i="15"/>
  <c r="R191" i="15"/>
  <c r="R192" i="15"/>
  <c r="R193" i="15"/>
  <c r="R194" i="15"/>
  <c r="R195" i="15"/>
  <c r="R196" i="15"/>
  <c r="R197" i="15"/>
  <c r="R198" i="15"/>
  <c r="R199" i="15"/>
  <c r="R200" i="15"/>
  <c r="R201" i="15"/>
  <c r="R202" i="15"/>
  <c r="R203" i="15"/>
  <c r="R204" i="15"/>
  <c r="R205" i="15"/>
  <c r="R206" i="15"/>
  <c r="R207" i="15"/>
  <c r="R208" i="15"/>
  <c r="R209" i="15"/>
  <c r="R210" i="15"/>
  <c r="R211" i="15"/>
  <c r="R212" i="15"/>
  <c r="R213" i="15"/>
  <c r="R214" i="15"/>
  <c r="R215" i="15"/>
  <c r="R216" i="15"/>
  <c r="R217" i="15"/>
  <c r="R218" i="15"/>
  <c r="R219" i="15"/>
  <c r="R220" i="15"/>
  <c r="R221" i="15"/>
  <c r="R222" i="15"/>
  <c r="R223" i="15"/>
  <c r="R224" i="15"/>
  <c r="R225" i="15"/>
  <c r="R226" i="15"/>
  <c r="R227" i="15"/>
  <c r="R228" i="15"/>
  <c r="R229" i="15"/>
  <c r="R230" i="15"/>
  <c r="R231" i="15"/>
  <c r="R232" i="15"/>
  <c r="R233" i="15"/>
  <c r="R234" i="15"/>
  <c r="R235" i="15"/>
  <c r="R236" i="15"/>
  <c r="R237" i="15"/>
  <c r="R238" i="15"/>
  <c r="R239" i="15"/>
  <c r="R240" i="15"/>
  <c r="R241" i="15"/>
  <c r="R66" i="15"/>
  <c r="R22" i="15"/>
  <c r="R23" i="15"/>
  <c r="R24" i="15"/>
  <c r="R25" i="15"/>
  <c r="R26" i="15"/>
  <c r="R27" i="15"/>
  <c r="R28" i="15"/>
  <c r="R29" i="15"/>
  <c r="R30" i="15"/>
  <c r="R31" i="15"/>
  <c r="R33" i="15"/>
  <c r="R32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21" i="15"/>
  <c r="R4" i="15"/>
  <c r="R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3" i="15"/>
  <c r="I242" i="15" l="1"/>
  <c r="G242" i="15"/>
  <c r="F242" i="15"/>
  <c r="E242" i="15"/>
  <c r="C242" i="15"/>
  <c r="B242" i="15"/>
  <c r="AF241" i="15"/>
  <c r="AG241" i="15" s="1"/>
  <c r="Z241" i="15"/>
  <c r="Q241" i="15"/>
  <c r="L241" i="15"/>
  <c r="J241" i="15"/>
  <c r="H241" i="15" s="1"/>
  <c r="U241" i="15" s="1"/>
  <c r="D241" i="15"/>
  <c r="V241" i="15" s="1"/>
  <c r="W241" i="15" s="1"/>
  <c r="AF240" i="15"/>
  <c r="AG240" i="15" s="1"/>
  <c r="Z240" i="15"/>
  <c r="Q240" i="15"/>
  <c r="L240" i="15"/>
  <c r="J240" i="15"/>
  <c r="D240" i="15"/>
  <c r="AF239" i="15"/>
  <c r="AG239" i="15" s="1"/>
  <c r="Z239" i="15"/>
  <c r="Q239" i="15"/>
  <c r="L239" i="15"/>
  <c r="J239" i="15"/>
  <c r="D239" i="15"/>
  <c r="AF238" i="15"/>
  <c r="AG238" i="15" s="1"/>
  <c r="Z238" i="15"/>
  <c r="Q238" i="15"/>
  <c r="L238" i="15"/>
  <c r="J238" i="15"/>
  <c r="D238" i="15"/>
  <c r="AF237" i="15"/>
  <c r="AG237" i="15" s="1"/>
  <c r="Z237" i="15"/>
  <c r="Q237" i="15"/>
  <c r="L237" i="15"/>
  <c r="J237" i="15"/>
  <c r="D237" i="15"/>
  <c r="AF236" i="15"/>
  <c r="AG236" i="15" s="1"/>
  <c r="Z236" i="15"/>
  <c r="Q236" i="15"/>
  <c r="L236" i="15"/>
  <c r="J236" i="15"/>
  <c r="D236" i="15"/>
  <c r="AF235" i="15"/>
  <c r="AG235" i="15" s="1"/>
  <c r="Z235" i="15"/>
  <c r="Q235" i="15"/>
  <c r="L235" i="15"/>
  <c r="J235" i="15"/>
  <c r="D235" i="15"/>
  <c r="AF234" i="15"/>
  <c r="AG234" i="15" s="1"/>
  <c r="Z234" i="15"/>
  <c r="Q234" i="15"/>
  <c r="L234" i="15"/>
  <c r="J234" i="15"/>
  <c r="D234" i="15"/>
  <c r="AF233" i="15"/>
  <c r="AG233" i="15" s="1"/>
  <c r="Z233" i="15"/>
  <c r="Q233" i="15"/>
  <c r="L233" i="15"/>
  <c r="J233" i="15"/>
  <c r="D233" i="15"/>
  <c r="AF232" i="15"/>
  <c r="AG232" i="15" s="1"/>
  <c r="Z232" i="15"/>
  <c r="Q232" i="15"/>
  <c r="L232" i="15"/>
  <c r="J232" i="15"/>
  <c r="D232" i="15"/>
  <c r="AF231" i="15"/>
  <c r="AG231" i="15" s="1"/>
  <c r="Z231" i="15"/>
  <c r="Q231" i="15"/>
  <c r="L231" i="15"/>
  <c r="J231" i="15"/>
  <c r="D231" i="15"/>
  <c r="AF230" i="15"/>
  <c r="AG230" i="15" s="1"/>
  <c r="Z230" i="15"/>
  <c r="Q230" i="15"/>
  <c r="L230" i="15"/>
  <c r="J230" i="15"/>
  <c r="D230" i="15"/>
  <c r="AF229" i="15"/>
  <c r="AG229" i="15" s="1"/>
  <c r="Z229" i="15"/>
  <c r="Q229" i="15"/>
  <c r="L229" i="15"/>
  <c r="J229" i="15"/>
  <c r="D229" i="15"/>
  <c r="AF228" i="15"/>
  <c r="AG228" i="15" s="1"/>
  <c r="Z228" i="15"/>
  <c r="Q228" i="15"/>
  <c r="L228" i="15"/>
  <c r="J228" i="15"/>
  <c r="D228" i="15"/>
  <c r="AF227" i="15"/>
  <c r="AG227" i="15" s="1"/>
  <c r="Z227" i="15"/>
  <c r="Q227" i="15"/>
  <c r="L227" i="15"/>
  <c r="J227" i="15"/>
  <c r="D227" i="15"/>
  <c r="AF226" i="15"/>
  <c r="AG226" i="15" s="1"/>
  <c r="Z226" i="15"/>
  <c r="Q226" i="15"/>
  <c r="L226" i="15"/>
  <c r="J226" i="15"/>
  <c r="D226" i="15"/>
  <c r="AF225" i="15"/>
  <c r="AG225" i="15" s="1"/>
  <c r="Z225" i="15"/>
  <c r="Q225" i="15"/>
  <c r="L225" i="15"/>
  <c r="J225" i="15"/>
  <c r="D225" i="15"/>
  <c r="AF224" i="15"/>
  <c r="AG224" i="15" s="1"/>
  <c r="Z224" i="15"/>
  <c r="Q224" i="15"/>
  <c r="L224" i="15"/>
  <c r="J224" i="15"/>
  <c r="D224" i="15"/>
  <c r="AF223" i="15"/>
  <c r="AG223" i="15" s="1"/>
  <c r="Z223" i="15"/>
  <c r="Q223" i="15"/>
  <c r="L223" i="15"/>
  <c r="J223" i="15"/>
  <c r="D223" i="15"/>
  <c r="AF222" i="15"/>
  <c r="AG222" i="15" s="1"/>
  <c r="Z222" i="15"/>
  <c r="Q222" i="15"/>
  <c r="L222" i="15"/>
  <c r="J222" i="15"/>
  <c r="H222" i="15" s="1"/>
  <c r="U222" i="15" s="1"/>
  <c r="D222" i="15"/>
  <c r="AF221" i="15"/>
  <c r="AG221" i="15" s="1"/>
  <c r="Z221" i="15"/>
  <c r="Q221" i="15"/>
  <c r="L221" i="15"/>
  <c r="J221" i="15"/>
  <c r="H221" i="15" s="1"/>
  <c r="U221" i="15" s="1"/>
  <c r="D221" i="15"/>
  <c r="AF220" i="15"/>
  <c r="AG220" i="15" s="1"/>
  <c r="Z220" i="15"/>
  <c r="Q220" i="15"/>
  <c r="L220" i="15"/>
  <c r="J220" i="15"/>
  <c r="H220" i="15" s="1"/>
  <c r="D220" i="15"/>
  <c r="AF219" i="15"/>
  <c r="AG219" i="15" s="1"/>
  <c r="Z219" i="15"/>
  <c r="Q219" i="15"/>
  <c r="L219" i="15"/>
  <c r="J219" i="15"/>
  <c r="H219" i="15" s="1"/>
  <c r="D219" i="15"/>
  <c r="AF218" i="15"/>
  <c r="AG218" i="15" s="1"/>
  <c r="Z218" i="15"/>
  <c r="Q218" i="15"/>
  <c r="L218" i="15"/>
  <c r="J218" i="15"/>
  <c r="H218" i="15" s="1"/>
  <c r="D218" i="15"/>
  <c r="AF217" i="15"/>
  <c r="AG217" i="15" s="1"/>
  <c r="Z217" i="15"/>
  <c r="Q217" i="15"/>
  <c r="L217" i="15"/>
  <c r="J217" i="15"/>
  <c r="H217" i="15" s="1"/>
  <c r="D217" i="15"/>
  <c r="AF216" i="15"/>
  <c r="AG216" i="15" s="1"/>
  <c r="Z216" i="15"/>
  <c r="Q216" i="15"/>
  <c r="L216" i="15"/>
  <c r="J216" i="15"/>
  <c r="H216" i="15" s="1"/>
  <c r="D216" i="15"/>
  <c r="AF215" i="15"/>
  <c r="AG215" i="15" s="1"/>
  <c r="Z215" i="15"/>
  <c r="Q215" i="15"/>
  <c r="L215" i="15"/>
  <c r="J215" i="15"/>
  <c r="H215" i="15" s="1"/>
  <c r="D215" i="15"/>
  <c r="AF214" i="15"/>
  <c r="AG214" i="15" s="1"/>
  <c r="Z214" i="15"/>
  <c r="Q214" i="15"/>
  <c r="L214" i="15"/>
  <c r="J214" i="15"/>
  <c r="H214" i="15" s="1"/>
  <c r="D214" i="15"/>
  <c r="AF213" i="15"/>
  <c r="AG213" i="15" s="1"/>
  <c r="Z213" i="15"/>
  <c r="Q213" i="15"/>
  <c r="L213" i="15"/>
  <c r="J213" i="15"/>
  <c r="H213" i="15" s="1"/>
  <c r="D213" i="15"/>
  <c r="AF212" i="15"/>
  <c r="AG212" i="15" s="1"/>
  <c r="Z212" i="15"/>
  <c r="Q212" i="15"/>
  <c r="L212" i="15"/>
  <c r="J212" i="15"/>
  <c r="H212" i="15" s="1"/>
  <c r="D212" i="15"/>
  <c r="AF211" i="15"/>
  <c r="AG211" i="15" s="1"/>
  <c r="Z211" i="15"/>
  <c r="Q211" i="15"/>
  <c r="L211" i="15"/>
  <c r="J211" i="15"/>
  <c r="H211" i="15" s="1"/>
  <c r="D211" i="15"/>
  <c r="AF210" i="15"/>
  <c r="AG210" i="15" s="1"/>
  <c r="Z210" i="15"/>
  <c r="Q210" i="15"/>
  <c r="L210" i="15"/>
  <c r="J210" i="15"/>
  <c r="H210" i="15" s="1"/>
  <c r="D210" i="15"/>
  <c r="AF209" i="15"/>
  <c r="AG209" i="15" s="1"/>
  <c r="Z209" i="15"/>
  <c r="Q209" i="15"/>
  <c r="L209" i="15"/>
  <c r="J209" i="15"/>
  <c r="H209" i="15" s="1"/>
  <c r="M209" i="15" s="1"/>
  <c r="N209" i="15" s="1"/>
  <c r="D209" i="15"/>
  <c r="AF208" i="15"/>
  <c r="AG208" i="15" s="1"/>
  <c r="Z208" i="15"/>
  <c r="Q208" i="15"/>
  <c r="L208" i="15"/>
  <c r="J208" i="15"/>
  <c r="H208" i="15" s="1"/>
  <c r="U208" i="15" s="1"/>
  <c r="D208" i="15"/>
  <c r="AF207" i="15"/>
  <c r="AG207" i="15" s="1"/>
  <c r="Z207" i="15"/>
  <c r="Q207" i="15"/>
  <c r="L207" i="15"/>
  <c r="J207" i="15"/>
  <c r="H207" i="15" s="1"/>
  <c r="U207" i="15" s="1"/>
  <c r="D207" i="15"/>
  <c r="AF206" i="15"/>
  <c r="AG206" i="15" s="1"/>
  <c r="Z206" i="15"/>
  <c r="Q206" i="15"/>
  <c r="L206" i="15"/>
  <c r="J206" i="15"/>
  <c r="H206" i="15" s="1"/>
  <c r="D206" i="15"/>
  <c r="AF205" i="15"/>
  <c r="AG205" i="15" s="1"/>
  <c r="Z205" i="15"/>
  <c r="Q205" i="15"/>
  <c r="L205" i="15"/>
  <c r="J205" i="15"/>
  <c r="H205" i="15" s="1"/>
  <c r="M205" i="15" s="1"/>
  <c r="N205" i="15" s="1"/>
  <c r="D205" i="15"/>
  <c r="AF204" i="15"/>
  <c r="AG204" i="15" s="1"/>
  <c r="Z204" i="15"/>
  <c r="Q204" i="15"/>
  <c r="L204" i="15"/>
  <c r="J204" i="15"/>
  <c r="H204" i="15" s="1"/>
  <c r="U204" i="15" s="1"/>
  <c r="D204" i="15"/>
  <c r="AF203" i="15"/>
  <c r="AG203" i="15" s="1"/>
  <c r="Z203" i="15"/>
  <c r="Q203" i="15"/>
  <c r="L203" i="15"/>
  <c r="J203" i="15"/>
  <c r="H203" i="15" s="1"/>
  <c r="U203" i="15" s="1"/>
  <c r="D203" i="15"/>
  <c r="AF202" i="15"/>
  <c r="AG202" i="15" s="1"/>
  <c r="Z202" i="15"/>
  <c r="Q202" i="15"/>
  <c r="L202" i="15"/>
  <c r="J202" i="15"/>
  <c r="H202" i="15" s="1"/>
  <c r="D202" i="15"/>
  <c r="AF201" i="15"/>
  <c r="AG201" i="15" s="1"/>
  <c r="Z201" i="15"/>
  <c r="Q201" i="15"/>
  <c r="L201" i="15"/>
  <c r="J201" i="15"/>
  <c r="H201" i="15" s="1"/>
  <c r="M201" i="15" s="1"/>
  <c r="N201" i="15" s="1"/>
  <c r="D201" i="15"/>
  <c r="AF200" i="15"/>
  <c r="AG200" i="15" s="1"/>
  <c r="Z200" i="15"/>
  <c r="Q200" i="15"/>
  <c r="L200" i="15"/>
  <c r="J200" i="15"/>
  <c r="H200" i="15" s="1"/>
  <c r="M200" i="15" s="1"/>
  <c r="N200" i="15" s="1"/>
  <c r="D200" i="15"/>
  <c r="AF199" i="15"/>
  <c r="AG199" i="15" s="1"/>
  <c r="Z199" i="15"/>
  <c r="Q199" i="15"/>
  <c r="L199" i="15"/>
  <c r="J199" i="15"/>
  <c r="H199" i="15" s="1"/>
  <c r="U199" i="15" s="1"/>
  <c r="D199" i="15"/>
  <c r="AF198" i="15"/>
  <c r="AG198" i="15" s="1"/>
  <c r="Z198" i="15"/>
  <c r="Q198" i="15"/>
  <c r="L198" i="15"/>
  <c r="J198" i="15"/>
  <c r="H198" i="15" s="1"/>
  <c r="D198" i="15"/>
  <c r="AF197" i="15"/>
  <c r="AG197" i="15" s="1"/>
  <c r="Z197" i="15"/>
  <c r="Q197" i="15"/>
  <c r="L197" i="15"/>
  <c r="J197" i="15"/>
  <c r="H197" i="15" s="1"/>
  <c r="D197" i="15"/>
  <c r="AF196" i="15"/>
  <c r="AG196" i="15" s="1"/>
  <c r="Z196" i="15"/>
  <c r="Q196" i="15"/>
  <c r="L196" i="15"/>
  <c r="J196" i="15"/>
  <c r="H196" i="15" s="1"/>
  <c r="D196" i="15"/>
  <c r="AF195" i="15"/>
  <c r="AG195" i="15" s="1"/>
  <c r="Z195" i="15"/>
  <c r="Q195" i="15"/>
  <c r="L195" i="15"/>
  <c r="J195" i="15"/>
  <c r="H195" i="15" s="1"/>
  <c r="D195" i="15"/>
  <c r="AF194" i="15"/>
  <c r="AG194" i="15" s="1"/>
  <c r="Z194" i="15"/>
  <c r="Q194" i="15"/>
  <c r="L194" i="15"/>
  <c r="J194" i="15"/>
  <c r="H194" i="15" s="1"/>
  <c r="D194" i="15"/>
  <c r="AF193" i="15"/>
  <c r="AG193" i="15" s="1"/>
  <c r="Z193" i="15"/>
  <c r="Q193" i="15"/>
  <c r="L193" i="15"/>
  <c r="J193" i="15"/>
  <c r="H193" i="15" s="1"/>
  <c r="M193" i="15" s="1"/>
  <c r="N193" i="15" s="1"/>
  <c r="D193" i="15"/>
  <c r="AF192" i="15"/>
  <c r="AG192" i="15" s="1"/>
  <c r="Z192" i="15"/>
  <c r="Q192" i="15"/>
  <c r="L192" i="15"/>
  <c r="J192" i="15"/>
  <c r="H192" i="15" s="1"/>
  <c r="D192" i="15"/>
  <c r="AF191" i="15"/>
  <c r="AG191" i="15" s="1"/>
  <c r="Z191" i="15"/>
  <c r="Q191" i="15"/>
  <c r="L191" i="15"/>
  <c r="J191" i="15"/>
  <c r="H191" i="15" s="1"/>
  <c r="U191" i="15" s="1"/>
  <c r="D191" i="15"/>
  <c r="AF190" i="15"/>
  <c r="AG190" i="15" s="1"/>
  <c r="Z190" i="15"/>
  <c r="Q190" i="15"/>
  <c r="L190" i="15"/>
  <c r="J190" i="15"/>
  <c r="H190" i="15" s="1"/>
  <c r="U190" i="15" s="1"/>
  <c r="D190" i="15"/>
  <c r="AF189" i="15"/>
  <c r="AG189" i="15" s="1"/>
  <c r="Z189" i="15"/>
  <c r="Q189" i="15"/>
  <c r="L189" i="15"/>
  <c r="J189" i="15"/>
  <c r="D189" i="15"/>
  <c r="AF188" i="15"/>
  <c r="AG188" i="15" s="1"/>
  <c r="Z188" i="15"/>
  <c r="Q188" i="15"/>
  <c r="L188" i="15"/>
  <c r="J188" i="15"/>
  <c r="H188" i="15" s="1"/>
  <c r="U188" i="15" s="1"/>
  <c r="D188" i="15"/>
  <c r="AF187" i="15"/>
  <c r="AG187" i="15" s="1"/>
  <c r="Z187" i="15"/>
  <c r="Q187" i="15"/>
  <c r="L187" i="15"/>
  <c r="J187" i="15"/>
  <c r="H187" i="15" s="1"/>
  <c r="U187" i="15" s="1"/>
  <c r="D187" i="15"/>
  <c r="AF186" i="15"/>
  <c r="AG186" i="15" s="1"/>
  <c r="Z186" i="15"/>
  <c r="Q186" i="15"/>
  <c r="L186" i="15"/>
  <c r="J186" i="15"/>
  <c r="H186" i="15" s="1"/>
  <c r="U186" i="15" s="1"/>
  <c r="D186" i="15"/>
  <c r="AF185" i="15"/>
  <c r="AG185" i="15" s="1"/>
  <c r="Z185" i="15"/>
  <c r="Q185" i="15"/>
  <c r="L185" i="15"/>
  <c r="J185" i="15"/>
  <c r="D185" i="15"/>
  <c r="AF184" i="15"/>
  <c r="AG184" i="15" s="1"/>
  <c r="Z184" i="15"/>
  <c r="Q184" i="15"/>
  <c r="L184" i="15"/>
  <c r="J184" i="15"/>
  <c r="H184" i="15" s="1"/>
  <c r="U184" i="15" s="1"/>
  <c r="D184" i="15"/>
  <c r="AF183" i="15"/>
  <c r="AG183" i="15" s="1"/>
  <c r="Z183" i="15"/>
  <c r="Q183" i="15"/>
  <c r="L183" i="15"/>
  <c r="J183" i="15"/>
  <c r="H183" i="15" s="1"/>
  <c r="U183" i="15" s="1"/>
  <c r="D183" i="15"/>
  <c r="AF182" i="15"/>
  <c r="AG182" i="15" s="1"/>
  <c r="Z182" i="15"/>
  <c r="Q182" i="15"/>
  <c r="L182" i="15"/>
  <c r="J182" i="15"/>
  <c r="H182" i="15" s="1"/>
  <c r="U182" i="15" s="1"/>
  <c r="D182" i="15"/>
  <c r="AF181" i="15"/>
  <c r="AG181" i="15" s="1"/>
  <c r="Z181" i="15"/>
  <c r="Q181" i="15"/>
  <c r="L181" i="15"/>
  <c r="J181" i="15"/>
  <c r="H181" i="15" s="1"/>
  <c r="U181" i="15" s="1"/>
  <c r="D181" i="15"/>
  <c r="AF180" i="15"/>
  <c r="AG180" i="15" s="1"/>
  <c r="Z180" i="15"/>
  <c r="Q180" i="15"/>
  <c r="L180" i="15"/>
  <c r="J180" i="15"/>
  <c r="H180" i="15" s="1"/>
  <c r="U180" i="15" s="1"/>
  <c r="D180" i="15"/>
  <c r="AF179" i="15"/>
  <c r="AG179" i="15" s="1"/>
  <c r="Z179" i="15"/>
  <c r="Q179" i="15"/>
  <c r="L179" i="15"/>
  <c r="J179" i="15"/>
  <c r="H179" i="15" s="1"/>
  <c r="U179" i="15" s="1"/>
  <c r="D179" i="15"/>
  <c r="AF178" i="15"/>
  <c r="AG178" i="15" s="1"/>
  <c r="Z178" i="15"/>
  <c r="Q178" i="15"/>
  <c r="L178" i="15"/>
  <c r="J178" i="15"/>
  <c r="H178" i="15" s="1"/>
  <c r="U178" i="15" s="1"/>
  <c r="D178" i="15"/>
  <c r="AF177" i="15"/>
  <c r="AG177" i="15" s="1"/>
  <c r="Z177" i="15"/>
  <c r="Q177" i="15"/>
  <c r="L177" i="15"/>
  <c r="J177" i="15"/>
  <c r="H177" i="15" s="1"/>
  <c r="U177" i="15" s="1"/>
  <c r="D177" i="15"/>
  <c r="AF176" i="15"/>
  <c r="AG176" i="15" s="1"/>
  <c r="Z176" i="15"/>
  <c r="Q176" i="15"/>
  <c r="L176" i="15"/>
  <c r="J176" i="15"/>
  <c r="H176" i="15" s="1"/>
  <c r="U176" i="15" s="1"/>
  <c r="D176" i="15"/>
  <c r="AF175" i="15"/>
  <c r="AG175" i="15" s="1"/>
  <c r="Z175" i="15"/>
  <c r="Q175" i="15"/>
  <c r="L175" i="15"/>
  <c r="J175" i="15"/>
  <c r="H175" i="15" s="1"/>
  <c r="U175" i="15" s="1"/>
  <c r="D175" i="15"/>
  <c r="AF174" i="15"/>
  <c r="AG174" i="15" s="1"/>
  <c r="Z174" i="15"/>
  <c r="Q174" i="15"/>
  <c r="L174" i="15"/>
  <c r="J174" i="15"/>
  <c r="H174" i="15" s="1"/>
  <c r="U174" i="15" s="1"/>
  <c r="D174" i="15"/>
  <c r="AF173" i="15"/>
  <c r="AG173" i="15" s="1"/>
  <c r="Z173" i="15"/>
  <c r="Q173" i="15"/>
  <c r="L173" i="15"/>
  <c r="J173" i="15"/>
  <c r="H173" i="15" s="1"/>
  <c r="U173" i="15" s="1"/>
  <c r="D173" i="15"/>
  <c r="AF172" i="15"/>
  <c r="AG172" i="15" s="1"/>
  <c r="Z172" i="15"/>
  <c r="Q172" i="15"/>
  <c r="L172" i="15"/>
  <c r="J172" i="15"/>
  <c r="H172" i="15" s="1"/>
  <c r="D172" i="15"/>
  <c r="AF171" i="15"/>
  <c r="AG171" i="15" s="1"/>
  <c r="Z171" i="15"/>
  <c r="Q171" i="15"/>
  <c r="L171" i="15"/>
  <c r="J171" i="15"/>
  <c r="H171" i="15" s="1"/>
  <c r="U171" i="15" s="1"/>
  <c r="D171" i="15"/>
  <c r="AF170" i="15"/>
  <c r="AG170" i="15" s="1"/>
  <c r="Z170" i="15"/>
  <c r="Q170" i="15"/>
  <c r="L170" i="15"/>
  <c r="J170" i="15"/>
  <c r="H170" i="15" s="1"/>
  <c r="U170" i="15" s="1"/>
  <c r="D170" i="15"/>
  <c r="AF169" i="15"/>
  <c r="AG169" i="15" s="1"/>
  <c r="Z169" i="15"/>
  <c r="Q169" i="15"/>
  <c r="L169" i="15"/>
  <c r="J169" i="15"/>
  <c r="H169" i="15" s="1"/>
  <c r="U169" i="15" s="1"/>
  <c r="D169" i="15"/>
  <c r="AF168" i="15"/>
  <c r="AG168" i="15" s="1"/>
  <c r="Z168" i="15"/>
  <c r="Q168" i="15"/>
  <c r="L168" i="15"/>
  <c r="J168" i="15"/>
  <c r="H168" i="15" s="1"/>
  <c r="D168" i="15"/>
  <c r="AF167" i="15"/>
  <c r="AG167" i="15" s="1"/>
  <c r="Z167" i="15"/>
  <c r="Q167" i="15"/>
  <c r="L167" i="15"/>
  <c r="J167" i="15"/>
  <c r="H167" i="15" s="1"/>
  <c r="U167" i="15" s="1"/>
  <c r="D167" i="15"/>
  <c r="AF166" i="15"/>
  <c r="AG166" i="15" s="1"/>
  <c r="Z166" i="15"/>
  <c r="Q166" i="15"/>
  <c r="L166" i="15"/>
  <c r="J166" i="15"/>
  <c r="H166" i="15" s="1"/>
  <c r="U166" i="15" s="1"/>
  <c r="D166" i="15"/>
  <c r="AF165" i="15"/>
  <c r="AG165" i="15" s="1"/>
  <c r="Z165" i="15"/>
  <c r="Q165" i="15"/>
  <c r="L165" i="15"/>
  <c r="J165" i="15"/>
  <c r="H165" i="15" s="1"/>
  <c r="U165" i="15" s="1"/>
  <c r="D165" i="15"/>
  <c r="AF164" i="15"/>
  <c r="AG164" i="15" s="1"/>
  <c r="Z164" i="15"/>
  <c r="Q164" i="15"/>
  <c r="L164" i="15"/>
  <c r="J164" i="15"/>
  <c r="H164" i="15" s="1"/>
  <c r="D164" i="15"/>
  <c r="AF163" i="15"/>
  <c r="AG163" i="15" s="1"/>
  <c r="Z163" i="15"/>
  <c r="Q163" i="15"/>
  <c r="L163" i="15"/>
  <c r="J163" i="15"/>
  <c r="H163" i="15" s="1"/>
  <c r="U163" i="15" s="1"/>
  <c r="D163" i="15"/>
  <c r="AF162" i="15"/>
  <c r="AG162" i="15" s="1"/>
  <c r="Z162" i="15"/>
  <c r="Q162" i="15"/>
  <c r="L162" i="15"/>
  <c r="J162" i="15"/>
  <c r="H162" i="15" s="1"/>
  <c r="U162" i="15" s="1"/>
  <c r="D162" i="15"/>
  <c r="AF161" i="15"/>
  <c r="AG161" i="15" s="1"/>
  <c r="Z161" i="15"/>
  <c r="Q161" i="15"/>
  <c r="L161" i="15"/>
  <c r="J161" i="15"/>
  <c r="H161" i="15" s="1"/>
  <c r="U161" i="15" s="1"/>
  <c r="D161" i="15"/>
  <c r="AF160" i="15"/>
  <c r="AG160" i="15" s="1"/>
  <c r="Z160" i="15"/>
  <c r="Q160" i="15"/>
  <c r="L160" i="15"/>
  <c r="J160" i="15"/>
  <c r="H160" i="15" s="1"/>
  <c r="D160" i="15"/>
  <c r="AF159" i="15"/>
  <c r="AG159" i="15" s="1"/>
  <c r="Z159" i="15"/>
  <c r="Q159" i="15"/>
  <c r="L159" i="15"/>
  <c r="J159" i="15"/>
  <c r="H159" i="15" s="1"/>
  <c r="U159" i="15" s="1"/>
  <c r="D159" i="15"/>
  <c r="AF158" i="15"/>
  <c r="AG158" i="15" s="1"/>
  <c r="Z158" i="15"/>
  <c r="Q158" i="15"/>
  <c r="L158" i="15"/>
  <c r="J158" i="15"/>
  <c r="H158" i="15" s="1"/>
  <c r="U158" i="15" s="1"/>
  <c r="D158" i="15"/>
  <c r="AF157" i="15"/>
  <c r="AG157" i="15" s="1"/>
  <c r="Z157" i="15"/>
  <c r="Q157" i="15"/>
  <c r="L157" i="15"/>
  <c r="J157" i="15"/>
  <c r="H157" i="15" s="1"/>
  <c r="U157" i="15" s="1"/>
  <c r="D157" i="15"/>
  <c r="AF156" i="15"/>
  <c r="AG156" i="15" s="1"/>
  <c r="Z156" i="15"/>
  <c r="Q156" i="15"/>
  <c r="L156" i="15"/>
  <c r="J156" i="15"/>
  <c r="H156" i="15" s="1"/>
  <c r="D156" i="15"/>
  <c r="AF155" i="15"/>
  <c r="AG155" i="15" s="1"/>
  <c r="Z155" i="15"/>
  <c r="Q155" i="15"/>
  <c r="L155" i="15"/>
  <c r="J155" i="15"/>
  <c r="H155" i="15" s="1"/>
  <c r="U155" i="15" s="1"/>
  <c r="D155" i="15"/>
  <c r="AF154" i="15"/>
  <c r="AG154" i="15" s="1"/>
  <c r="Z154" i="15"/>
  <c r="Q154" i="15"/>
  <c r="L154" i="15"/>
  <c r="J154" i="15"/>
  <c r="H154" i="15" s="1"/>
  <c r="D154" i="15"/>
  <c r="AF153" i="15"/>
  <c r="AG153" i="15" s="1"/>
  <c r="Z153" i="15"/>
  <c r="Q153" i="15"/>
  <c r="L153" i="15"/>
  <c r="J153" i="15"/>
  <c r="H153" i="15" s="1"/>
  <c r="U153" i="15" s="1"/>
  <c r="D153" i="15"/>
  <c r="AF152" i="15"/>
  <c r="AG152" i="15" s="1"/>
  <c r="Z152" i="15"/>
  <c r="Q152" i="15"/>
  <c r="L152" i="15"/>
  <c r="J152" i="15"/>
  <c r="H152" i="15" s="1"/>
  <c r="D152" i="15"/>
  <c r="AF151" i="15"/>
  <c r="AG151" i="15" s="1"/>
  <c r="Z151" i="15"/>
  <c r="Q151" i="15"/>
  <c r="L151" i="15"/>
  <c r="J151" i="15"/>
  <c r="H151" i="15" s="1"/>
  <c r="D151" i="15"/>
  <c r="AF150" i="15"/>
  <c r="AG150" i="15" s="1"/>
  <c r="Z150" i="15"/>
  <c r="Q150" i="15"/>
  <c r="L150" i="15"/>
  <c r="J150" i="15"/>
  <c r="H150" i="15" s="1"/>
  <c r="D150" i="15"/>
  <c r="AF149" i="15"/>
  <c r="AG149" i="15" s="1"/>
  <c r="Z149" i="15"/>
  <c r="Q149" i="15"/>
  <c r="L149" i="15"/>
  <c r="J149" i="15"/>
  <c r="H149" i="15" s="1"/>
  <c r="U149" i="15" s="1"/>
  <c r="D149" i="15"/>
  <c r="AF148" i="15"/>
  <c r="AG148" i="15" s="1"/>
  <c r="Z148" i="15"/>
  <c r="Q148" i="15"/>
  <c r="L148" i="15"/>
  <c r="J148" i="15"/>
  <c r="H148" i="15" s="1"/>
  <c r="U148" i="15" s="1"/>
  <c r="D148" i="15"/>
  <c r="AF147" i="15"/>
  <c r="AG147" i="15" s="1"/>
  <c r="Z147" i="15"/>
  <c r="Q147" i="15"/>
  <c r="L147" i="15"/>
  <c r="J147" i="15"/>
  <c r="H147" i="15" s="1"/>
  <c r="U147" i="15" s="1"/>
  <c r="D147" i="15"/>
  <c r="AF146" i="15"/>
  <c r="AG146" i="15" s="1"/>
  <c r="Z146" i="15"/>
  <c r="Q146" i="15"/>
  <c r="L146" i="15"/>
  <c r="J146" i="15"/>
  <c r="H146" i="15" s="1"/>
  <c r="D146" i="15"/>
  <c r="AF145" i="15"/>
  <c r="AG145" i="15" s="1"/>
  <c r="Z145" i="15"/>
  <c r="Q145" i="15"/>
  <c r="L145" i="15"/>
  <c r="J145" i="15"/>
  <c r="H145" i="15" s="1"/>
  <c r="U145" i="15" s="1"/>
  <c r="D145" i="15"/>
  <c r="AF144" i="15"/>
  <c r="AG144" i="15" s="1"/>
  <c r="Z144" i="15"/>
  <c r="Q144" i="15"/>
  <c r="L144" i="15"/>
  <c r="J144" i="15"/>
  <c r="H144" i="15" s="1"/>
  <c r="D144" i="15"/>
  <c r="AF143" i="15"/>
  <c r="AG143" i="15" s="1"/>
  <c r="Z143" i="15"/>
  <c r="Q143" i="15"/>
  <c r="L143" i="15"/>
  <c r="J143" i="15"/>
  <c r="H143" i="15" s="1"/>
  <c r="D143" i="15"/>
  <c r="AF142" i="15"/>
  <c r="AG142" i="15" s="1"/>
  <c r="Z142" i="15"/>
  <c r="Q142" i="15"/>
  <c r="L142" i="15"/>
  <c r="J142" i="15"/>
  <c r="H142" i="15" s="1"/>
  <c r="D142" i="15"/>
  <c r="AF141" i="15"/>
  <c r="AG141" i="15" s="1"/>
  <c r="Z141" i="15"/>
  <c r="Q141" i="15"/>
  <c r="L141" i="15"/>
  <c r="J141" i="15"/>
  <c r="H141" i="15" s="1"/>
  <c r="U141" i="15" s="1"/>
  <c r="D141" i="15"/>
  <c r="AF140" i="15"/>
  <c r="AG140" i="15" s="1"/>
  <c r="Z140" i="15"/>
  <c r="Q140" i="15"/>
  <c r="L140" i="15"/>
  <c r="J140" i="15"/>
  <c r="H140" i="15" s="1"/>
  <c r="D140" i="15"/>
  <c r="AF139" i="15"/>
  <c r="AG139" i="15" s="1"/>
  <c r="Z139" i="15"/>
  <c r="Q139" i="15"/>
  <c r="L139" i="15"/>
  <c r="J139" i="15"/>
  <c r="H139" i="15" s="1"/>
  <c r="D139" i="15"/>
  <c r="AF138" i="15"/>
  <c r="AG138" i="15" s="1"/>
  <c r="Z138" i="15"/>
  <c r="Q138" i="15"/>
  <c r="L138" i="15"/>
  <c r="J138" i="15"/>
  <c r="D138" i="15"/>
  <c r="AF137" i="15"/>
  <c r="AG137" i="15" s="1"/>
  <c r="Z137" i="15"/>
  <c r="Q137" i="15"/>
  <c r="L137" i="15"/>
  <c r="J137" i="15"/>
  <c r="H137" i="15" s="1"/>
  <c r="D137" i="15"/>
  <c r="AF136" i="15"/>
  <c r="AG136" i="15" s="1"/>
  <c r="Z136" i="15"/>
  <c r="Q136" i="15"/>
  <c r="L136" i="15"/>
  <c r="J136" i="15"/>
  <c r="H136" i="15" s="1"/>
  <c r="D136" i="15"/>
  <c r="AF135" i="15"/>
  <c r="AG135" i="15" s="1"/>
  <c r="Z135" i="15"/>
  <c r="Q135" i="15"/>
  <c r="L135" i="15"/>
  <c r="J135" i="15"/>
  <c r="H135" i="15" s="1"/>
  <c r="D135" i="15"/>
  <c r="AF134" i="15"/>
  <c r="AG134" i="15" s="1"/>
  <c r="Z134" i="15"/>
  <c r="Q134" i="15"/>
  <c r="L134" i="15"/>
  <c r="J134" i="15"/>
  <c r="H134" i="15" s="1"/>
  <c r="D134" i="15"/>
  <c r="AF133" i="15"/>
  <c r="AG133" i="15" s="1"/>
  <c r="Z133" i="15"/>
  <c r="Q133" i="15"/>
  <c r="L133" i="15"/>
  <c r="J133" i="15"/>
  <c r="H133" i="15" s="1"/>
  <c r="D133" i="15"/>
  <c r="AF132" i="15"/>
  <c r="AG132" i="15" s="1"/>
  <c r="Z132" i="15"/>
  <c r="Q132" i="15"/>
  <c r="L132" i="15"/>
  <c r="J132" i="15"/>
  <c r="H132" i="15" s="1"/>
  <c r="D132" i="15"/>
  <c r="AF131" i="15"/>
  <c r="AG131" i="15" s="1"/>
  <c r="Z131" i="15"/>
  <c r="Q131" i="15"/>
  <c r="L131" i="15"/>
  <c r="J131" i="15"/>
  <c r="H131" i="15" s="1"/>
  <c r="D131" i="15"/>
  <c r="AF130" i="15"/>
  <c r="AG130" i="15" s="1"/>
  <c r="Z130" i="15"/>
  <c r="Q130" i="15"/>
  <c r="L130" i="15"/>
  <c r="J130" i="15"/>
  <c r="H130" i="15" s="1"/>
  <c r="D130" i="15"/>
  <c r="AF129" i="15"/>
  <c r="AG129" i="15" s="1"/>
  <c r="Z129" i="15"/>
  <c r="Q129" i="15"/>
  <c r="L129" i="15"/>
  <c r="J129" i="15"/>
  <c r="H129" i="15" s="1"/>
  <c r="D129" i="15"/>
  <c r="AF128" i="15"/>
  <c r="AG128" i="15" s="1"/>
  <c r="Z128" i="15"/>
  <c r="Q128" i="15"/>
  <c r="L128" i="15"/>
  <c r="J128" i="15"/>
  <c r="H128" i="15" s="1"/>
  <c r="D128" i="15"/>
  <c r="AF127" i="15"/>
  <c r="AG127" i="15" s="1"/>
  <c r="Z127" i="15"/>
  <c r="Q127" i="15"/>
  <c r="L127" i="15"/>
  <c r="J127" i="15"/>
  <c r="H127" i="15" s="1"/>
  <c r="D127" i="15"/>
  <c r="AF126" i="15"/>
  <c r="AG126" i="15" s="1"/>
  <c r="Z126" i="15"/>
  <c r="Q126" i="15"/>
  <c r="L126" i="15"/>
  <c r="J126" i="15"/>
  <c r="H126" i="15" s="1"/>
  <c r="D126" i="15"/>
  <c r="AF125" i="15"/>
  <c r="AG125" i="15" s="1"/>
  <c r="Z125" i="15"/>
  <c r="Q125" i="15"/>
  <c r="L125" i="15"/>
  <c r="J125" i="15"/>
  <c r="H125" i="15" s="1"/>
  <c r="D125" i="15"/>
  <c r="AF124" i="15"/>
  <c r="AG124" i="15" s="1"/>
  <c r="Z124" i="15"/>
  <c r="Q124" i="15"/>
  <c r="L124" i="15"/>
  <c r="J124" i="15"/>
  <c r="H124" i="15" s="1"/>
  <c r="D124" i="15"/>
  <c r="AF123" i="15"/>
  <c r="AG123" i="15" s="1"/>
  <c r="Z123" i="15"/>
  <c r="Q123" i="15"/>
  <c r="L123" i="15"/>
  <c r="J123" i="15"/>
  <c r="H123" i="15" s="1"/>
  <c r="D123" i="15"/>
  <c r="AF122" i="15"/>
  <c r="AG122" i="15" s="1"/>
  <c r="Z122" i="15"/>
  <c r="Q122" i="15"/>
  <c r="L122" i="15"/>
  <c r="J122" i="15"/>
  <c r="H122" i="15" s="1"/>
  <c r="D122" i="15"/>
  <c r="AF121" i="15"/>
  <c r="AG121" i="15" s="1"/>
  <c r="Z121" i="15"/>
  <c r="Q121" i="15"/>
  <c r="L121" i="15"/>
  <c r="J121" i="15"/>
  <c r="D121" i="15"/>
  <c r="AF120" i="15"/>
  <c r="AG120" i="15" s="1"/>
  <c r="Z120" i="15"/>
  <c r="Q120" i="15"/>
  <c r="L120" i="15"/>
  <c r="J120" i="15"/>
  <c r="D120" i="15"/>
  <c r="AF119" i="15"/>
  <c r="AG119" i="15" s="1"/>
  <c r="Z119" i="15"/>
  <c r="Q119" i="15"/>
  <c r="L119" i="15"/>
  <c r="J119" i="15"/>
  <c r="D119" i="15"/>
  <c r="AF118" i="15"/>
  <c r="AG118" i="15" s="1"/>
  <c r="Z118" i="15"/>
  <c r="Q118" i="15"/>
  <c r="L118" i="15"/>
  <c r="J118" i="15"/>
  <c r="D118" i="15"/>
  <c r="AF117" i="15"/>
  <c r="AG117" i="15" s="1"/>
  <c r="Z117" i="15"/>
  <c r="Q117" i="15"/>
  <c r="L117" i="15"/>
  <c r="J117" i="15"/>
  <c r="H117" i="15" s="1"/>
  <c r="D117" i="15"/>
  <c r="AF116" i="15"/>
  <c r="AG116" i="15" s="1"/>
  <c r="Z116" i="15"/>
  <c r="Q116" i="15"/>
  <c r="L116" i="15"/>
  <c r="J116" i="15"/>
  <c r="H116" i="15" s="1"/>
  <c r="D116" i="15"/>
  <c r="AF115" i="15"/>
  <c r="AG115" i="15" s="1"/>
  <c r="Z115" i="15"/>
  <c r="Q115" i="15"/>
  <c r="L115" i="15"/>
  <c r="J115" i="15"/>
  <c r="H115" i="15" s="1"/>
  <c r="D115" i="15"/>
  <c r="AF114" i="15"/>
  <c r="AG114" i="15" s="1"/>
  <c r="Z114" i="15"/>
  <c r="Q114" i="15"/>
  <c r="L114" i="15"/>
  <c r="J114" i="15"/>
  <c r="D114" i="15"/>
  <c r="AF113" i="15"/>
  <c r="AG113" i="15" s="1"/>
  <c r="Z113" i="15"/>
  <c r="Q113" i="15"/>
  <c r="L113" i="15"/>
  <c r="J113" i="15"/>
  <c r="H113" i="15" s="1"/>
  <c r="D113" i="15"/>
  <c r="AF112" i="15"/>
  <c r="AG112" i="15" s="1"/>
  <c r="Z112" i="15"/>
  <c r="Q112" i="15"/>
  <c r="L112" i="15"/>
  <c r="J112" i="15"/>
  <c r="H112" i="15" s="1"/>
  <c r="D112" i="15"/>
  <c r="AF111" i="15"/>
  <c r="AG111" i="15" s="1"/>
  <c r="Z111" i="15"/>
  <c r="Q111" i="15"/>
  <c r="L111" i="15"/>
  <c r="J111" i="15"/>
  <c r="H111" i="15" s="1"/>
  <c r="D111" i="15"/>
  <c r="AF110" i="15"/>
  <c r="AG110" i="15" s="1"/>
  <c r="Z110" i="15"/>
  <c r="Q110" i="15"/>
  <c r="L110" i="15"/>
  <c r="J110" i="15"/>
  <c r="D110" i="15"/>
  <c r="AF109" i="15"/>
  <c r="AG109" i="15" s="1"/>
  <c r="Z109" i="15"/>
  <c r="Q109" i="15"/>
  <c r="L109" i="15"/>
  <c r="J109" i="15"/>
  <c r="D109" i="15"/>
  <c r="AF108" i="15"/>
  <c r="AG108" i="15" s="1"/>
  <c r="Z108" i="15"/>
  <c r="Q108" i="15"/>
  <c r="L108" i="15"/>
  <c r="J108" i="15"/>
  <c r="H108" i="15" s="1"/>
  <c r="U108" i="15" s="1"/>
  <c r="D108" i="15"/>
  <c r="AF107" i="15"/>
  <c r="AG107" i="15" s="1"/>
  <c r="Z107" i="15"/>
  <c r="Q107" i="15"/>
  <c r="L107" i="15"/>
  <c r="J107" i="15"/>
  <c r="H107" i="15" s="1"/>
  <c r="D107" i="15"/>
  <c r="AF106" i="15"/>
  <c r="AG106" i="15" s="1"/>
  <c r="Z106" i="15"/>
  <c r="Q106" i="15"/>
  <c r="L106" i="15"/>
  <c r="J106" i="15"/>
  <c r="D106" i="15"/>
  <c r="AF105" i="15"/>
  <c r="AG105" i="15" s="1"/>
  <c r="Z105" i="15"/>
  <c r="Q105" i="15"/>
  <c r="L105" i="15"/>
  <c r="J105" i="15"/>
  <c r="H105" i="15" s="1"/>
  <c r="D105" i="15"/>
  <c r="AF104" i="15"/>
  <c r="AG104" i="15" s="1"/>
  <c r="Z104" i="15"/>
  <c r="Q104" i="15"/>
  <c r="L104" i="15"/>
  <c r="J104" i="15"/>
  <c r="H104" i="15" s="1"/>
  <c r="U104" i="15" s="1"/>
  <c r="D104" i="15"/>
  <c r="AF103" i="15"/>
  <c r="AG103" i="15" s="1"/>
  <c r="Z103" i="15"/>
  <c r="Q103" i="15"/>
  <c r="L103" i="15"/>
  <c r="J103" i="15"/>
  <c r="H103" i="15" s="1"/>
  <c r="D103" i="15"/>
  <c r="AF102" i="15"/>
  <c r="AG102" i="15" s="1"/>
  <c r="Z102" i="15"/>
  <c r="Q102" i="15"/>
  <c r="L102" i="15"/>
  <c r="J102" i="15"/>
  <c r="D102" i="15"/>
  <c r="AF101" i="15"/>
  <c r="AG101" i="15" s="1"/>
  <c r="Z101" i="15"/>
  <c r="Q101" i="15"/>
  <c r="L101" i="15"/>
  <c r="J101" i="15"/>
  <c r="D101" i="15"/>
  <c r="AF100" i="15"/>
  <c r="AG100" i="15" s="1"/>
  <c r="Z100" i="15"/>
  <c r="Q100" i="15"/>
  <c r="L100" i="15"/>
  <c r="J100" i="15"/>
  <c r="D100" i="15"/>
  <c r="AF99" i="15"/>
  <c r="AG99" i="15" s="1"/>
  <c r="Z99" i="15"/>
  <c r="Q99" i="15"/>
  <c r="L99" i="15"/>
  <c r="J99" i="15"/>
  <c r="D99" i="15"/>
  <c r="AF98" i="15"/>
  <c r="AG98" i="15" s="1"/>
  <c r="Z98" i="15"/>
  <c r="Q98" i="15"/>
  <c r="L98" i="15"/>
  <c r="J98" i="15"/>
  <c r="D98" i="15"/>
  <c r="AF97" i="15"/>
  <c r="AG97" i="15" s="1"/>
  <c r="Z97" i="15"/>
  <c r="Q97" i="15"/>
  <c r="L97" i="15"/>
  <c r="J97" i="15"/>
  <c r="D97" i="15"/>
  <c r="AF96" i="15"/>
  <c r="AG96" i="15" s="1"/>
  <c r="Z96" i="15"/>
  <c r="Q96" i="15"/>
  <c r="L96" i="15"/>
  <c r="J96" i="15"/>
  <c r="D96" i="15"/>
  <c r="AF95" i="15"/>
  <c r="AG95" i="15" s="1"/>
  <c r="Z95" i="15"/>
  <c r="Q95" i="15"/>
  <c r="L95" i="15"/>
  <c r="J95" i="15"/>
  <c r="D95" i="15"/>
  <c r="AF94" i="15"/>
  <c r="AG94" i="15" s="1"/>
  <c r="Z94" i="15"/>
  <c r="Q94" i="15"/>
  <c r="L94" i="15"/>
  <c r="J94" i="15"/>
  <c r="D94" i="15"/>
  <c r="AF93" i="15"/>
  <c r="AG93" i="15" s="1"/>
  <c r="Z93" i="15"/>
  <c r="Q93" i="15"/>
  <c r="L93" i="15"/>
  <c r="J93" i="15"/>
  <c r="D93" i="15"/>
  <c r="AF92" i="15"/>
  <c r="AG92" i="15" s="1"/>
  <c r="Z92" i="15"/>
  <c r="Q92" i="15"/>
  <c r="L92" i="15"/>
  <c r="J92" i="15"/>
  <c r="D92" i="15"/>
  <c r="AF91" i="15"/>
  <c r="AG91" i="15" s="1"/>
  <c r="Z91" i="15"/>
  <c r="Q91" i="15"/>
  <c r="L91" i="15"/>
  <c r="J91" i="15"/>
  <c r="H91" i="15" s="1"/>
  <c r="U91" i="15" s="1"/>
  <c r="D91" i="15"/>
  <c r="AF90" i="15"/>
  <c r="AG90" i="15" s="1"/>
  <c r="Z90" i="15"/>
  <c r="Q90" i="15"/>
  <c r="L90" i="15"/>
  <c r="J90" i="15"/>
  <c r="H90" i="15" s="1"/>
  <c r="U90" i="15" s="1"/>
  <c r="D90" i="15"/>
  <c r="AF89" i="15"/>
  <c r="AG89" i="15" s="1"/>
  <c r="Z89" i="15"/>
  <c r="Q89" i="15"/>
  <c r="L89" i="15"/>
  <c r="J89" i="15"/>
  <c r="H89" i="15" s="1"/>
  <c r="U89" i="15" s="1"/>
  <c r="D89" i="15"/>
  <c r="V89" i="15" s="1"/>
  <c r="W89" i="15" s="1"/>
  <c r="AF88" i="15"/>
  <c r="AG88" i="15" s="1"/>
  <c r="Z88" i="15"/>
  <c r="Q88" i="15"/>
  <c r="L88" i="15"/>
  <c r="J88" i="15"/>
  <c r="H88" i="15" s="1"/>
  <c r="U88" i="15" s="1"/>
  <c r="D88" i="15"/>
  <c r="AF87" i="15"/>
  <c r="AG87" i="15" s="1"/>
  <c r="Z87" i="15"/>
  <c r="Q87" i="15"/>
  <c r="L87" i="15"/>
  <c r="J87" i="15"/>
  <c r="H87" i="15" s="1"/>
  <c r="U87" i="15" s="1"/>
  <c r="D87" i="15"/>
  <c r="AF86" i="15"/>
  <c r="AG86" i="15" s="1"/>
  <c r="Z86" i="15"/>
  <c r="Q86" i="15"/>
  <c r="L86" i="15"/>
  <c r="J86" i="15"/>
  <c r="H86" i="15" s="1"/>
  <c r="U86" i="15" s="1"/>
  <c r="D86" i="15"/>
  <c r="AF85" i="15"/>
  <c r="AG85" i="15" s="1"/>
  <c r="Z85" i="15"/>
  <c r="Q85" i="15"/>
  <c r="L85" i="15"/>
  <c r="J85" i="15"/>
  <c r="H85" i="15" s="1"/>
  <c r="U85" i="15" s="1"/>
  <c r="D85" i="15"/>
  <c r="V85" i="15" s="1"/>
  <c r="W85" i="15" s="1"/>
  <c r="AF84" i="15"/>
  <c r="AG84" i="15" s="1"/>
  <c r="Z84" i="15"/>
  <c r="Q84" i="15"/>
  <c r="L84" i="15"/>
  <c r="J84" i="15"/>
  <c r="H84" i="15" s="1"/>
  <c r="U84" i="15" s="1"/>
  <c r="D84" i="15"/>
  <c r="AF83" i="15"/>
  <c r="AG83" i="15" s="1"/>
  <c r="Z83" i="15"/>
  <c r="Q83" i="15"/>
  <c r="L83" i="15"/>
  <c r="J83" i="15"/>
  <c r="H83" i="15" s="1"/>
  <c r="U83" i="15" s="1"/>
  <c r="D83" i="15"/>
  <c r="AF82" i="15"/>
  <c r="AG82" i="15" s="1"/>
  <c r="Z82" i="15"/>
  <c r="Q82" i="15"/>
  <c r="L82" i="15"/>
  <c r="J82" i="15"/>
  <c r="H82" i="15" s="1"/>
  <c r="U82" i="15" s="1"/>
  <c r="D82" i="15"/>
  <c r="AF81" i="15"/>
  <c r="AG81" i="15" s="1"/>
  <c r="Z81" i="15"/>
  <c r="Q81" i="15"/>
  <c r="L81" i="15"/>
  <c r="J81" i="15"/>
  <c r="H81" i="15" s="1"/>
  <c r="U81" i="15" s="1"/>
  <c r="D81" i="15"/>
  <c r="AF80" i="15"/>
  <c r="AG80" i="15" s="1"/>
  <c r="Z80" i="15"/>
  <c r="Q80" i="15"/>
  <c r="L80" i="15"/>
  <c r="J80" i="15"/>
  <c r="H80" i="15" s="1"/>
  <c r="U80" i="15" s="1"/>
  <c r="D80" i="15"/>
  <c r="AF79" i="15"/>
  <c r="AG79" i="15" s="1"/>
  <c r="Z79" i="15"/>
  <c r="Q79" i="15"/>
  <c r="L79" i="15"/>
  <c r="J79" i="15"/>
  <c r="H79" i="15" s="1"/>
  <c r="U79" i="15" s="1"/>
  <c r="D79" i="15"/>
  <c r="AF78" i="15"/>
  <c r="AG78" i="15" s="1"/>
  <c r="Z78" i="15"/>
  <c r="Q78" i="15"/>
  <c r="L78" i="15"/>
  <c r="J78" i="15"/>
  <c r="H78" i="15" s="1"/>
  <c r="U78" i="15" s="1"/>
  <c r="D78" i="15"/>
  <c r="AF77" i="15"/>
  <c r="AG77" i="15" s="1"/>
  <c r="Z77" i="15"/>
  <c r="Q77" i="15"/>
  <c r="L77" i="15"/>
  <c r="J77" i="15"/>
  <c r="H77" i="15" s="1"/>
  <c r="U77" i="15" s="1"/>
  <c r="D77" i="15"/>
  <c r="AF76" i="15"/>
  <c r="AG76" i="15" s="1"/>
  <c r="Z76" i="15"/>
  <c r="Q76" i="15"/>
  <c r="L76" i="15"/>
  <c r="J76" i="15"/>
  <c r="H76" i="15" s="1"/>
  <c r="U76" i="15" s="1"/>
  <c r="D76" i="15"/>
  <c r="AF75" i="15"/>
  <c r="AG75" i="15" s="1"/>
  <c r="Z75" i="15"/>
  <c r="Q75" i="15"/>
  <c r="L75" i="15"/>
  <c r="J75" i="15"/>
  <c r="H75" i="15" s="1"/>
  <c r="U75" i="15" s="1"/>
  <c r="D75" i="15"/>
  <c r="AF74" i="15"/>
  <c r="AG74" i="15" s="1"/>
  <c r="Z74" i="15"/>
  <c r="Q74" i="15"/>
  <c r="L74" i="15"/>
  <c r="J74" i="15"/>
  <c r="H74" i="15" s="1"/>
  <c r="U74" i="15" s="1"/>
  <c r="D74" i="15"/>
  <c r="AF73" i="15"/>
  <c r="AG73" i="15" s="1"/>
  <c r="Z73" i="15"/>
  <c r="Q73" i="15"/>
  <c r="L73" i="15"/>
  <c r="J73" i="15"/>
  <c r="H73" i="15" s="1"/>
  <c r="U73" i="15" s="1"/>
  <c r="D73" i="15"/>
  <c r="AF72" i="15"/>
  <c r="AG72" i="15" s="1"/>
  <c r="Z72" i="15"/>
  <c r="Q72" i="15"/>
  <c r="L72" i="15"/>
  <c r="J72" i="15"/>
  <c r="H72" i="15" s="1"/>
  <c r="U72" i="15" s="1"/>
  <c r="D72" i="15"/>
  <c r="AF71" i="15"/>
  <c r="AG71" i="15" s="1"/>
  <c r="Z71" i="15"/>
  <c r="Q71" i="15"/>
  <c r="L71" i="15"/>
  <c r="J71" i="15"/>
  <c r="H71" i="15" s="1"/>
  <c r="U71" i="15" s="1"/>
  <c r="D71" i="15"/>
  <c r="AF70" i="15"/>
  <c r="AG70" i="15" s="1"/>
  <c r="Z70" i="15"/>
  <c r="Q70" i="15"/>
  <c r="L70" i="15"/>
  <c r="J70" i="15"/>
  <c r="H70" i="15" s="1"/>
  <c r="U70" i="15" s="1"/>
  <c r="D70" i="15"/>
  <c r="AF69" i="15"/>
  <c r="AG69" i="15" s="1"/>
  <c r="Z69" i="15"/>
  <c r="Q69" i="15"/>
  <c r="L69" i="15"/>
  <c r="J69" i="15"/>
  <c r="H69" i="15" s="1"/>
  <c r="U69" i="15" s="1"/>
  <c r="D69" i="15"/>
  <c r="AF68" i="15"/>
  <c r="AG68" i="15" s="1"/>
  <c r="Z68" i="15"/>
  <c r="Q68" i="15"/>
  <c r="L68" i="15"/>
  <c r="J68" i="15"/>
  <c r="H68" i="15" s="1"/>
  <c r="U68" i="15" s="1"/>
  <c r="D68" i="15"/>
  <c r="AF67" i="15"/>
  <c r="AG67" i="15" s="1"/>
  <c r="Z67" i="15"/>
  <c r="Q67" i="15"/>
  <c r="L67" i="15"/>
  <c r="J67" i="15"/>
  <c r="H67" i="15" s="1"/>
  <c r="U67" i="15" s="1"/>
  <c r="D67" i="15"/>
  <c r="AF66" i="15"/>
  <c r="AG66" i="15" s="1"/>
  <c r="Z66" i="15"/>
  <c r="Q66" i="15"/>
  <c r="L66" i="15"/>
  <c r="J66" i="15"/>
  <c r="D66" i="15"/>
  <c r="I63" i="15"/>
  <c r="G63" i="15"/>
  <c r="L61" i="15" s="1"/>
  <c r="AF62" i="15"/>
  <c r="AG62" i="15" s="1"/>
  <c r="Z62" i="15"/>
  <c r="Q62" i="15"/>
  <c r="J62" i="15"/>
  <c r="H62" i="15" s="1"/>
  <c r="U62" i="15" s="1"/>
  <c r="D62" i="15"/>
  <c r="AF61" i="15"/>
  <c r="AG61" i="15" s="1"/>
  <c r="Z61" i="15"/>
  <c r="Q61" i="15"/>
  <c r="J61" i="15"/>
  <c r="H61" i="15" s="1"/>
  <c r="U61" i="15" s="1"/>
  <c r="D61" i="15"/>
  <c r="AF60" i="15"/>
  <c r="AG60" i="15" s="1"/>
  <c r="Z60" i="15"/>
  <c r="Q60" i="15"/>
  <c r="J60" i="15"/>
  <c r="H60" i="15" s="1"/>
  <c r="U60" i="15" s="1"/>
  <c r="D60" i="15"/>
  <c r="AF59" i="15"/>
  <c r="AG59" i="15" s="1"/>
  <c r="Z59" i="15"/>
  <c r="Q59" i="15"/>
  <c r="J59" i="15"/>
  <c r="H59" i="15" s="1"/>
  <c r="U59" i="15" s="1"/>
  <c r="D59" i="15"/>
  <c r="AF58" i="15"/>
  <c r="AG58" i="15" s="1"/>
  <c r="Z58" i="15"/>
  <c r="Q58" i="15"/>
  <c r="J58" i="15"/>
  <c r="H58" i="15" s="1"/>
  <c r="U58" i="15" s="1"/>
  <c r="D58" i="15"/>
  <c r="AF57" i="15"/>
  <c r="AG57" i="15" s="1"/>
  <c r="Z57" i="15"/>
  <c r="Q57" i="15"/>
  <c r="J57" i="15"/>
  <c r="H57" i="15" s="1"/>
  <c r="U57" i="15" s="1"/>
  <c r="D57" i="15"/>
  <c r="AF56" i="15"/>
  <c r="AG56" i="15" s="1"/>
  <c r="Z56" i="15"/>
  <c r="Q56" i="15"/>
  <c r="J56" i="15"/>
  <c r="H56" i="15" s="1"/>
  <c r="U56" i="15" s="1"/>
  <c r="D56" i="15"/>
  <c r="AF55" i="15"/>
  <c r="AG55" i="15" s="1"/>
  <c r="Z55" i="15"/>
  <c r="Q55" i="15"/>
  <c r="J55" i="15"/>
  <c r="H55" i="15" s="1"/>
  <c r="U55" i="15" s="1"/>
  <c r="D55" i="15"/>
  <c r="AF54" i="15"/>
  <c r="AG54" i="15" s="1"/>
  <c r="Z54" i="15"/>
  <c r="Q54" i="15"/>
  <c r="J54" i="15"/>
  <c r="D54" i="15"/>
  <c r="AF53" i="15"/>
  <c r="AG53" i="15" s="1"/>
  <c r="Z53" i="15"/>
  <c r="Q53" i="15"/>
  <c r="J53" i="15"/>
  <c r="H53" i="15" s="1"/>
  <c r="U53" i="15" s="1"/>
  <c r="D53" i="15"/>
  <c r="AF52" i="15"/>
  <c r="AG52" i="15" s="1"/>
  <c r="Z52" i="15"/>
  <c r="Q52" i="15"/>
  <c r="J52" i="15"/>
  <c r="H52" i="15" s="1"/>
  <c r="U52" i="15" s="1"/>
  <c r="D52" i="15"/>
  <c r="AF51" i="15"/>
  <c r="AG51" i="15" s="1"/>
  <c r="Z51" i="15"/>
  <c r="Q51" i="15"/>
  <c r="J51" i="15"/>
  <c r="H51" i="15" s="1"/>
  <c r="U51" i="15" s="1"/>
  <c r="D51" i="15"/>
  <c r="AF50" i="15"/>
  <c r="AG50" i="15" s="1"/>
  <c r="Z50" i="15"/>
  <c r="Q50" i="15"/>
  <c r="J50" i="15"/>
  <c r="H50" i="15" s="1"/>
  <c r="U50" i="15" s="1"/>
  <c r="D50" i="15"/>
  <c r="AF49" i="15"/>
  <c r="AG49" i="15" s="1"/>
  <c r="Z49" i="15"/>
  <c r="Q49" i="15"/>
  <c r="J49" i="15"/>
  <c r="H49" i="15" s="1"/>
  <c r="U49" i="15" s="1"/>
  <c r="D49" i="15"/>
  <c r="AF48" i="15"/>
  <c r="AG48" i="15" s="1"/>
  <c r="Z48" i="15"/>
  <c r="Q48" i="15"/>
  <c r="J48" i="15"/>
  <c r="H48" i="15" s="1"/>
  <c r="U48" i="15" s="1"/>
  <c r="D48" i="15"/>
  <c r="AF47" i="15"/>
  <c r="AG47" i="15" s="1"/>
  <c r="Z47" i="15"/>
  <c r="Q47" i="15"/>
  <c r="J47" i="15"/>
  <c r="H47" i="15" s="1"/>
  <c r="U47" i="15" s="1"/>
  <c r="D47" i="15"/>
  <c r="AF46" i="15"/>
  <c r="AG46" i="15" s="1"/>
  <c r="Z46" i="15"/>
  <c r="Q46" i="15"/>
  <c r="J46" i="15"/>
  <c r="H46" i="15" s="1"/>
  <c r="U46" i="15" s="1"/>
  <c r="D46" i="15"/>
  <c r="AF45" i="15"/>
  <c r="AG45" i="15" s="1"/>
  <c r="Z45" i="15"/>
  <c r="Q45" i="15"/>
  <c r="J45" i="15"/>
  <c r="H45" i="15" s="1"/>
  <c r="U45" i="15" s="1"/>
  <c r="D45" i="15"/>
  <c r="AF44" i="15"/>
  <c r="AG44" i="15" s="1"/>
  <c r="Z44" i="15"/>
  <c r="Q44" i="15"/>
  <c r="J44" i="15"/>
  <c r="H44" i="15" s="1"/>
  <c r="U44" i="15" s="1"/>
  <c r="D44" i="15"/>
  <c r="AF43" i="15"/>
  <c r="AG43" i="15" s="1"/>
  <c r="Z43" i="15"/>
  <c r="Q43" i="15"/>
  <c r="J43" i="15"/>
  <c r="H43" i="15" s="1"/>
  <c r="U43" i="15" s="1"/>
  <c r="D43" i="15"/>
  <c r="AF42" i="15"/>
  <c r="AG42" i="15" s="1"/>
  <c r="Z42" i="15"/>
  <c r="Q42" i="15"/>
  <c r="J42" i="15"/>
  <c r="H42" i="15" s="1"/>
  <c r="U42" i="15" s="1"/>
  <c r="D42" i="15"/>
  <c r="AF41" i="15"/>
  <c r="AG41" i="15" s="1"/>
  <c r="Z41" i="15"/>
  <c r="Q41" i="15"/>
  <c r="J41" i="15"/>
  <c r="H41" i="15" s="1"/>
  <c r="U41" i="15" s="1"/>
  <c r="D41" i="15"/>
  <c r="AF40" i="15"/>
  <c r="AG40" i="15" s="1"/>
  <c r="Z40" i="15"/>
  <c r="Q40" i="15"/>
  <c r="J40" i="15"/>
  <c r="H40" i="15" s="1"/>
  <c r="U40" i="15" s="1"/>
  <c r="D40" i="15"/>
  <c r="AF39" i="15"/>
  <c r="AG39" i="15" s="1"/>
  <c r="Z39" i="15"/>
  <c r="Q39" i="15"/>
  <c r="J39" i="15"/>
  <c r="H39" i="15" s="1"/>
  <c r="U39" i="15" s="1"/>
  <c r="D39" i="15"/>
  <c r="AF38" i="15"/>
  <c r="AG38" i="15" s="1"/>
  <c r="Z38" i="15"/>
  <c r="Q38" i="15"/>
  <c r="J38" i="15"/>
  <c r="H38" i="15" s="1"/>
  <c r="U38" i="15" s="1"/>
  <c r="D38" i="15"/>
  <c r="AF37" i="15"/>
  <c r="AG37" i="15" s="1"/>
  <c r="Z37" i="15"/>
  <c r="Q37" i="15"/>
  <c r="J37" i="15"/>
  <c r="H37" i="15" s="1"/>
  <c r="U37" i="15" s="1"/>
  <c r="D37" i="15"/>
  <c r="AF36" i="15"/>
  <c r="AG36" i="15" s="1"/>
  <c r="Z36" i="15"/>
  <c r="Q36" i="15"/>
  <c r="J36" i="15"/>
  <c r="H36" i="15" s="1"/>
  <c r="U36" i="15" s="1"/>
  <c r="D36" i="15"/>
  <c r="AF35" i="15"/>
  <c r="AG35" i="15" s="1"/>
  <c r="Z35" i="15"/>
  <c r="Q35" i="15"/>
  <c r="J35" i="15"/>
  <c r="H35" i="15" s="1"/>
  <c r="U35" i="15" s="1"/>
  <c r="D35" i="15"/>
  <c r="AF34" i="15"/>
  <c r="AG34" i="15" s="1"/>
  <c r="Z34" i="15"/>
  <c r="Q34" i="15"/>
  <c r="J34" i="15"/>
  <c r="H34" i="15" s="1"/>
  <c r="D34" i="15"/>
  <c r="AF32" i="15"/>
  <c r="AG32" i="15" s="1"/>
  <c r="Z32" i="15"/>
  <c r="Q32" i="15"/>
  <c r="J32" i="15"/>
  <c r="H32" i="15" s="1"/>
  <c r="D32" i="15"/>
  <c r="AF33" i="15"/>
  <c r="AG33" i="15" s="1"/>
  <c r="Z33" i="15"/>
  <c r="Q33" i="15"/>
  <c r="J33" i="15"/>
  <c r="H33" i="15" s="1"/>
  <c r="D33" i="15"/>
  <c r="AF31" i="15"/>
  <c r="AG31" i="15" s="1"/>
  <c r="Z31" i="15"/>
  <c r="Q31" i="15"/>
  <c r="J31" i="15"/>
  <c r="H31" i="15" s="1"/>
  <c r="D31" i="15"/>
  <c r="AF30" i="15"/>
  <c r="AG30" i="15" s="1"/>
  <c r="Z30" i="15"/>
  <c r="Q30" i="15"/>
  <c r="J30" i="15"/>
  <c r="H30" i="15" s="1"/>
  <c r="D30" i="15"/>
  <c r="AF29" i="15"/>
  <c r="AG29" i="15" s="1"/>
  <c r="Z29" i="15"/>
  <c r="Q29" i="15"/>
  <c r="J29" i="15"/>
  <c r="H29" i="15" s="1"/>
  <c r="D29" i="15"/>
  <c r="AF28" i="15"/>
  <c r="AG28" i="15" s="1"/>
  <c r="Z28" i="15"/>
  <c r="Q28" i="15"/>
  <c r="J28" i="15"/>
  <c r="H28" i="15" s="1"/>
  <c r="D28" i="15"/>
  <c r="AF27" i="15"/>
  <c r="AG27" i="15" s="1"/>
  <c r="Z27" i="15"/>
  <c r="Q27" i="15"/>
  <c r="J27" i="15"/>
  <c r="H27" i="15" s="1"/>
  <c r="D27" i="15"/>
  <c r="AF26" i="15"/>
  <c r="AG26" i="15" s="1"/>
  <c r="Z26" i="15"/>
  <c r="Q26" i="15"/>
  <c r="J26" i="15"/>
  <c r="H26" i="15" s="1"/>
  <c r="D26" i="15"/>
  <c r="AF25" i="15"/>
  <c r="AG25" i="15" s="1"/>
  <c r="Z25" i="15"/>
  <c r="Q25" i="15"/>
  <c r="J25" i="15"/>
  <c r="H25" i="15" s="1"/>
  <c r="D25" i="15"/>
  <c r="AF24" i="15"/>
  <c r="AG24" i="15" s="1"/>
  <c r="Z24" i="15"/>
  <c r="Q24" i="15"/>
  <c r="J24" i="15"/>
  <c r="H24" i="15" s="1"/>
  <c r="D24" i="15"/>
  <c r="AF23" i="15"/>
  <c r="AG23" i="15" s="1"/>
  <c r="Z23" i="15"/>
  <c r="Q23" i="15"/>
  <c r="J23" i="15"/>
  <c r="H23" i="15" s="1"/>
  <c r="D23" i="15"/>
  <c r="AF22" i="15"/>
  <c r="AG22" i="15" s="1"/>
  <c r="Z22" i="15"/>
  <c r="Q22" i="15"/>
  <c r="J22" i="15"/>
  <c r="H22" i="15" s="1"/>
  <c r="D22" i="15"/>
  <c r="AF21" i="15"/>
  <c r="Z21" i="15"/>
  <c r="Q21" i="15"/>
  <c r="J21" i="15"/>
  <c r="H21" i="15" s="1"/>
  <c r="D21" i="15"/>
  <c r="I18" i="15"/>
  <c r="K16" i="15" s="1"/>
  <c r="G18" i="15"/>
  <c r="L17" i="15" s="1"/>
  <c r="AF17" i="15"/>
  <c r="AG17" i="15" s="1"/>
  <c r="Z17" i="15"/>
  <c r="Q17" i="15"/>
  <c r="J17" i="15"/>
  <c r="H17" i="15" s="1"/>
  <c r="D17" i="15"/>
  <c r="AF16" i="15"/>
  <c r="AG16" i="15" s="1"/>
  <c r="Z16" i="15"/>
  <c r="Q16" i="15"/>
  <c r="J16" i="15"/>
  <c r="D16" i="15"/>
  <c r="AF15" i="15"/>
  <c r="AG15" i="15" s="1"/>
  <c r="Z15" i="15"/>
  <c r="Q15" i="15"/>
  <c r="J15" i="15"/>
  <c r="H15" i="15" s="1"/>
  <c r="D15" i="15"/>
  <c r="AF14" i="15"/>
  <c r="AG14" i="15" s="1"/>
  <c r="Z14" i="15"/>
  <c r="Q14" i="15"/>
  <c r="J14" i="15"/>
  <c r="D14" i="15"/>
  <c r="AF13" i="15"/>
  <c r="AG13" i="15" s="1"/>
  <c r="Z13" i="15"/>
  <c r="Q13" i="15"/>
  <c r="J13" i="15"/>
  <c r="H13" i="15" s="1"/>
  <c r="D13" i="15"/>
  <c r="AF12" i="15"/>
  <c r="AG12" i="15" s="1"/>
  <c r="Z12" i="15"/>
  <c r="Q12" i="15"/>
  <c r="J12" i="15"/>
  <c r="D12" i="15"/>
  <c r="AF11" i="15"/>
  <c r="AG11" i="15" s="1"/>
  <c r="Z11" i="15"/>
  <c r="Q11" i="15"/>
  <c r="J11" i="15"/>
  <c r="H11" i="15" s="1"/>
  <c r="M11" i="15" s="1"/>
  <c r="D11" i="15"/>
  <c r="AF10" i="15"/>
  <c r="AG10" i="15" s="1"/>
  <c r="Z10" i="15"/>
  <c r="Q10" i="15"/>
  <c r="J10" i="15"/>
  <c r="D10" i="15"/>
  <c r="AF9" i="15"/>
  <c r="AG9" i="15" s="1"/>
  <c r="Z9" i="15"/>
  <c r="Q9" i="15"/>
  <c r="J9" i="15"/>
  <c r="H9" i="15" s="1"/>
  <c r="D9" i="15"/>
  <c r="AF8" i="15"/>
  <c r="AG8" i="15" s="1"/>
  <c r="Z8" i="15"/>
  <c r="Q8" i="15"/>
  <c r="J8" i="15"/>
  <c r="D8" i="15"/>
  <c r="AF7" i="15"/>
  <c r="AG7" i="15" s="1"/>
  <c r="Z7" i="15"/>
  <c r="Q7" i="15"/>
  <c r="J7" i="15"/>
  <c r="H7" i="15" s="1"/>
  <c r="U7" i="15" s="1"/>
  <c r="D7" i="15"/>
  <c r="AF6" i="15"/>
  <c r="AG6" i="15" s="1"/>
  <c r="Z6" i="15"/>
  <c r="Q6" i="15"/>
  <c r="J6" i="15"/>
  <c r="D6" i="15"/>
  <c r="AF5" i="15"/>
  <c r="Z5" i="15"/>
  <c r="Q5" i="15"/>
  <c r="J5" i="15"/>
  <c r="H5" i="15" s="1"/>
  <c r="D5" i="15"/>
  <c r="AF4" i="15"/>
  <c r="AG4" i="15" s="1"/>
  <c r="Z4" i="15"/>
  <c r="Q4" i="15"/>
  <c r="J4" i="15"/>
  <c r="D4" i="15"/>
  <c r="AF3" i="15"/>
  <c r="AG3" i="15" s="1"/>
  <c r="Z3" i="15"/>
  <c r="Q3" i="15"/>
  <c r="J3" i="15"/>
  <c r="H3" i="15" s="1"/>
  <c r="D3" i="15"/>
  <c r="Q2" i="15"/>
  <c r="J2" i="15"/>
  <c r="H2" i="15" s="1"/>
  <c r="D2" i="15"/>
  <c r="V82" i="15" l="1"/>
  <c r="W82" i="15" s="1"/>
  <c r="O200" i="15"/>
  <c r="AA152" i="15"/>
  <c r="AB152" i="15" s="1"/>
  <c r="M171" i="15"/>
  <c r="N171" i="15" s="1"/>
  <c r="O171" i="15" s="1"/>
  <c r="M174" i="15"/>
  <c r="N174" i="15" s="1"/>
  <c r="V56" i="15"/>
  <c r="W56" i="15" s="1"/>
  <c r="V58" i="15"/>
  <c r="W58" i="15" s="1"/>
  <c r="AA197" i="15"/>
  <c r="AB197" i="15" s="1"/>
  <c r="AA213" i="15"/>
  <c r="AB213" i="15" s="1"/>
  <c r="AA214" i="15"/>
  <c r="AB214" i="15" s="1"/>
  <c r="L54" i="15"/>
  <c r="V57" i="15"/>
  <c r="W57" i="15" s="1"/>
  <c r="L22" i="15"/>
  <c r="L30" i="15"/>
  <c r="L34" i="15"/>
  <c r="AA211" i="15"/>
  <c r="AB211" i="15" s="1"/>
  <c r="K5" i="15"/>
  <c r="V182" i="15"/>
  <c r="W182" i="15" s="1"/>
  <c r="AA9" i="15"/>
  <c r="AB9" i="15" s="1"/>
  <c r="K13" i="15"/>
  <c r="AA15" i="15"/>
  <c r="AB15" i="15" s="1"/>
  <c r="AA17" i="15"/>
  <c r="AB17" i="15" s="1"/>
  <c r="L26" i="15"/>
  <c r="AA143" i="15"/>
  <c r="AB143" i="15" s="1"/>
  <c r="AA217" i="15"/>
  <c r="AB217" i="15" s="1"/>
  <c r="AA142" i="15"/>
  <c r="AB142" i="15" s="1"/>
  <c r="AA146" i="15"/>
  <c r="AB146" i="15" s="1"/>
  <c r="AA150" i="15"/>
  <c r="AB150" i="15" s="1"/>
  <c r="AA154" i="15"/>
  <c r="AB154" i="15" s="1"/>
  <c r="O205" i="15"/>
  <c r="AA216" i="15"/>
  <c r="AB216" i="15" s="1"/>
  <c r="AA215" i="15"/>
  <c r="AB215" i="15" s="1"/>
  <c r="AA219" i="15"/>
  <c r="AB219" i="15" s="1"/>
  <c r="V38" i="15"/>
  <c r="W38" i="15" s="1"/>
  <c r="V59" i="15"/>
  <c r="W59" i="15" s="1"/>
  <c r="V60" i="15"/>
  <c r="W60" i="15" s="1"/>
  <c r="V61" i="15"/>
  <c r="W61" i="15" s="1"/>
  <c r="U142" i="15"/>
  <c r="AA144" i="15"/>
  <c r="AB144" i="15" s="1"/>
  <c r="AA151" i="15"/>
  <c r="AB151" i="15" s="1"/>
  <c r="AA220" i="15"/>
  <c r="AB220" i="15" s="1"/>
  <c r="V83" i="15"/>
  <c r="W83" i="15" s="1"/>
  <c r="AA3" i="15"/>
  <c r="AB3" i="15" s="1"/>
  <c r="AA5" i="15"/>
  <c r="AB5" i="15" s="1"/>
  <c r="U150" i="15"/>
  <c r="V150" i="15" s="1"/>
  <c r="W150" i="15" s="1"/>
  <c r="AJ150" i="15" s="1"/>
  <c r="M162" i="15"/>
  <c r="N162" i="15" s="1"/>
  <c r="O162" i="15" s="1"/>
  <c r="V190" i="15"/>
  <c r="W190" i="15" s="1"/>
  <c r="M203" i="15"/>
  <c r="N203" i="15" s="1"/>
  <c r="O203" i="15" s="1"/>
  <c r="AA218" i="15"/>
  <c r="AB218" i="15" s="1"/>
  <c r="V87" i="15"/>
  <c r="W87" i="15" s="1"/>
  <c r="V36" i="15"/>
  <c r="W36" i="15" s="1"/>
  <c r="J242" i="15"/>
  <c r="AA212" i="15"/>
  <c r="AB212" i="15" s="1"/>
  <c r="V62" i="15"/>
  <c r="W62" i="15" s="1"/>
  <c r="V67" i="15"/>
  <c r="W67" i="15" s="1"/>
  <c r="V71" i="15"/>
  <c r="W71" i="15" s="1"/>
  <c r="V77" i="15"/>
  <c r="W77" i="15" s="1"/>
  <c r="V81" i="15"/>
  <c r="W81" i="15" s="1"/>
  <c r="U144" i="15"/>
  <c r="V144" i="15" s="1"/>
  <c r="W144" i="15" s="1"/>
  <c r="AJ144" i="15" s="1"/>
  <c r="V221" i="15"/>
  <c r="W221" i="15" s="1"/>
  <c r="AA207" i="15"/>
  <c r="AB207" i="15" s="1"/>
  <c r="M144" i="15"/>
  <c r="N144" i="15" s="1"/>
  <c r="O144" i="15" s="1"/>
  <c r="M152" i="15"/>
  <c r="N152" i="15" s="1"/>
  <c r="O152" i="15" s="1"/>
  <c r="M167" i="15"/>
  <c r="N167" i="15" s="1"/>
  <c r="O167" i="15" s="1"/>
  <c r="O201" i="15"/>
  <c r="M207" i="15"/>
  <c r="N207" i="15" s="1"/>
  <c r="O207" i="15" s="1"/>
  <c r="O209" i="15"/>
  <c r="V69" i="15"/>
  <c r="W69" i="15" s="1"/>
  <c r="V73" i="15"/>
  <c r="W73" i="15" s="1"/>
  <c r="V75" i="15"/>
  <c r="W75" i="15" s="1"/>
  <c r="V79" i="15"/>
  <c r="W79" i="15" s="1"/>
  <c r="U152" i="15"/>
  <c r="V152" i="15" s="1"/>
  <c r="W152" i="15" s="1"/>
  <c r="AA167" i="15"/>
  <c r="AB167" i="15" s="1"/>
  <c r="V186" i="15"/>
  <c r="W186" i="15" s="1"/>
  <c r="AA194" i="15"/>
  <c r="AB194" i="15" s="1"/>
  <c r="M147" i="15"/>
  <c r="N147" i="15" s="1"/>
  <c r="O147" i="15" s="1"/>
  <c r="M155" i="15"/>
  <c r="N155" i="15" s="1"/>
  <c r="O155" i="15" s="1"/>
  <c r="M158" i="15"/>
  <c r="N158" i="15" s="1"/>
  <c r="O158" i="15" s="1"/>
  <c r="AA203" i="15"/>
  <c r="AB203" i="15" s="1"/>
  <c r="M195" i="15"/>
  <c r="N195" i="15" s="1"/>
  <c r="O195" i="15" s="1"/>
  <c r="U195" i="15"/>
  <c r="V195" i="15" s="1"/>
  <c r="W195" i="15" s="1"/>
  <c r="U202" i="15"/>
  <c r="M202" i="15"/>
  <c r="N202" i="15" s="1"/>
  <c r="O202" i="15" s="1"/>
  <c r="U210" i="15"/>
  <c r="V210" i="15" s="1"/>
  <c r="W210" i="15" s="1"/>
  <c r="M210" i="15"/>
  <c r="N210" i="15" s="1"/>
  <c r="O210" i="15" s="1"/>
  <c r="U206" i="15"/>
  <c r="V206" i="15" s="1"/>
  <c r="W206" i="15" s="1"/>
  <c r="M206" i="15"/>
  <c r="N206" i="15" s="1"/>
  <c r="O206" i="15" s="1"/>
  <c r="V68" i="15"/>
  <c r="W68" i="15" s="1"/>
  <c r="V70" i="15"/>
  <c r="W70" i="15" s="1"/>
  <c r="V72" i="15"/>
  <c r="W72" i="15" s="1"/>
  <c r="V74" i="15"/>
  <c r="W74" i="15" s="1"/>
  <c r="V76" i="15"/>
  <c r="W76" i="15" s="1"/>
  <c r="V84" i="15"/>
  <c r="W84" i="15" s="1"/>
  <c r="V86" i="15"/>
  <c r="W86" i="15" s="1"/>
  <c r="V88" i="15"/>
  <c r="W88" i="15" s="1"/>
  <c r="V90" i="15"/>
  <c r="W90" i="15" s="1"/>
  <c r="AA170" i="15"/>
  <c r="AB170" i="15" s="1"/>
  <c r="AA104" i="15"/>
  <c r="AB104" i="15" s="1"/>
  <c r="AA108" i="15"/>
  <c r="AB108" i="15" s="1"/>
  <c r="AA163" i="15"/>
  <c r="AB163" i="15" s="1"/>
  <c r="AA166" i="15"/>
  <c r="AB166" i="15" s="1"/>
  <c r="O174" i="15"/>
  <c r="V177" i="15"/>
  <c r="W177" i="15" s="1"/>
  <c r="V179" i="15"/>
  <c r="W179" i="15" s="1"/>
  <c r="V183" i="15"/>
  <c r="W183" i="15" s="1"/>
  <c r="M184" i="15"/>
  <c r="N184" i="15" s="1"/>
  <c r="O184" i="15" s="1"/>
  <c r="V187" i="15"/>
  <c r="W187" i="15" s="1"/>
  <c r="AA187" i="15"/>
  <c r="AB187" i="15" s="1"/>
  <c r="M188" i="15"/>
  <c r="N188" i="15" s="1"/>
  <c r="O188" i="15" s="1"/>
  <c r="V191" i="15"/>
  <c r="W191" i="15" s="1"/>
  <c r="AA193" i="15"/>
  <c r="AB193" i="15" s="1"/>
  <c r="V199" i="15"/>
  <c r="W199" i="15" s="1"/>
  <c r="U201" i="15"/>
  <c r="V201" i="15" s="1"/>
  <c r="W201" i="15" s="1"/>
  <c r="AA204" i="15"/>
  <c r="AB204" i="15" s="1"/>
  <c r="U205" i="15"/>
  <c r="V205" i="15" s="1"/>
  <c r="W205" i="15" s="1"/>
  <c r="AA208" i="15"/>
  <c r="AB208" i="15" s="1"/>
  <c r="U209" i="15"/>
  <c r="V78" i="15"/>
  <c r="W78" i="15" s="1"/>
  <c r="V80" i="15"/>
  <c r="W80" i="15" s="1"/>
  <c r="U151" i="15"/>
  <c r="V151" i="15" s="1"/>
  <c r="W151" i="15" s="1"/>
  <c r="V180" i="15"/>
  <c r="W180" i="15" s="1"/>
  <c r="V184" i="15"/>
  <c r="W184" i="15" s="1"/>
  <c r="AA184" i="15"/>
  <c r="AB184" i="15" s="1"/>
  <c r="U193" i="15"/>
  <c r="V193" i="15" s="1"/>
  <c r="W193" i="15" s="1"/>
  <c r="M104" i="15"/>
  <c r="N104" i="15" s="1"/>
  <c r="O104" i="15" s="1"/>
  <c r="M108" i="15"/>
  <c r="N108" i="15" s="1"/>
  <c r="O108" i="15" s="1"/>
  <c r="M143" i="15"/>
  <c r="N143" i="15" s="1"/>
  <c r="O143" i="15" s="1"/>
  <c r="M151" i="15"/>
  <c r="N151" i="15" s="1"/>
  <c r="O151" i="15" s="1"/>
  <c r="AA159" i="15"/>
  <c r="AB159" i="15" s="1"/>
  <c r="AA162" i="15"/>
  <c r="AB162" i="15" s="1"/>
  <c r="M163" i="15"/>
  <c r="N163" i="15" s="1"/>
  <c r="O163" i="15" s="1"/>
  <c r="M170" i="15"/>
  <c r="N170" i="15" s="1"/>
  <c r="O170" i="15" s="1"/>
  <c r="AA175" i="15"/>
  <c r="AB175" i="15" s="1"/>
  <c r="AA182" i="15"/>
  <c r="AB182" i="15" s="1"/>
  <c r="AA186" i="15"/>
  <c r="AB186" i="15" s="1"/>
  <c r="AJ186" i="15" s="1"/>
  <c r="M187" i="15"/>
  <c r="N187" i="15" s="1"/>
  <c r="O187" i="15" s="1"/>
  <c r="AA190" i="15"/>
  <c r="AB190" i="15" s="1"/>
  <c r="M191" i="15"/>
  <c r="N191" i="15" s="1"/>
  <c r="O191" i="15" s="1"/>
  <c r="AA191" i="15"/>
  <c r="AB191" i="15" s="1"/>
  <c r="AJ191" i="15" s="1"/>
  <c r="U197" i="15"/>
  <c r="V197" i="15" s="1"/>
  <c r="W197" i="15" s="1"/>
  <c r="AA201" i="15"/>
  <c r="AB201" i="15" s="1"/>
  <c r="M204" i="15"/>
  <c r="N204" i="15" s="1"/>
  <c r="O204" i="15" s="1"/>
  <c r="AA205" i="15"/>
  <c r="AB205" i="15" s="1"/>
  <c r="V207" i="15"/>
  <c r="W207" i="15" s="1"/>
  <c r="M208" i="15"/>
  <c r="N208" i="15" s="1"/>
  <c r="O208" i="15" s="1"/>
  <c r="AA209" i="15"/>
  <c r="AB209" i="15" s="1"/>
  <c r="U143" i="15"/>
  <c r="V143" i="15" s="1"/>
  <c r="W143" i="15" s="1"/>
  <c r="AA180" i="15"/>
  <c r="AB180" i="15" s="1"/>
  <c r="V188" i="15"/>
  <c r="W188" i="15" s="1"/>
  <c r="AA188" i="15"/>
  <c r="AB188" i="15" s="1"/>
  <c r="AA195" i="15"/>
  <c r="AB195" i="15" s="1"/>
  <c r="V209" i="15"/>
  <c r="W209" i="15" s="1"/>
  <c r="H109" i="15"/>
  <c r="AA109" i="15" s="1"/>
  <c r="AB109" i="15" s="1"/>
  <c r="U146" i="15"/>
  <c r="V146" i="15" s="1"/>
  <c r="W146" i="15" s="1"/>
  <c r="M148" i="15"/>
  <c r="N148" i="15" s="1"/>
  <c r="O148" i="15" s="1"/>
  <c r="U154" i="15"/>
  <c r="V154" i="15" s="1"/>
  <c r="W154" i="15" s="1"/>
  <c r="AA155" i="15"/>
  <c r="AB155" i="15" s="1"/>
  <c r="AA158" i="15"/>
  <c r="AB158" i="15" s="1"/>
  <c r="M159" i="15"/>
  <c r="N159" i="15" s="1"/>
  <c r="O159" i="15" s="1"/>
  <c r="M166" i="15"/>
  <c r="N166" i="15" s="1"/>
  <c r="O166" i="15" s="1"/>
  <c r="AA171" i="15"/>
  <c r="AB171" i="15" s="1"/>
  <c r="AA174" i="15"/>
  <c r="AB174" i="15" s="1"/>
  <c r="M175" i="15"/>
  <c r="N175" i="15" s="1"/>
  <c r="O175" i="15" s="1"/>
  <c r="V178" i="15"/>
  <c r="W178" i="15" s="1"/>
  <c r="V181" i="15"/>
  <c r="W181" i="15" s="1"/>
  <c r="H185" i="15"/>
  <c r="U185" i="15" s="1"/>
  <c r="V185" i="15" s="1"/>
  <c r="W185" i="15" s="1"/>
  <c r="M186" i="15"/>
  <c r="N186" i="15" s="1"/>
  <c r="O186" i="15" s="1"/>
  <c r="H189" i="15"/>
  <c r="U189" i="15" s="1"/>
  <c r="V189" i="15" s="1"/>
  <c r="W189" i="15" s="1"/>
  <c r="M190" i="15"/>
  <c r="N190" i="15" s="1"/>
  <c r="AA202" i="15"/>
  <c r="AB202" i="15" s="1"/>
  <c r="V204" i="15"/>
  <c r="W204" i="15" s="1"/>
  <c r="AA206" i="15"/>
  <c r="AB206" i="15" s="1"/>
  <c r="V208" i="15"/>
  <c r="W208" i="15" s="1"/>
  <c r="AA210" i="15"/>
  <c r="AB210" i="15" s="1"/>
  <c r="L24" i="15"/>
  <c r="L28" i="15"/>
  <c r="L33" i="15"/>
  <c r="L21" i="15"/>
  <c r="L25" i="15"/>
  <c r="L29" i="15"/>
  <c r="L32" i="15"/>
  <c r="V35" i="15"/>
  <c r="W35" i="15" s="1"/>
  <c r="L36" i="15"/>
  <c r="V37" i="15"/>
  <c r="W37" i="15" s="1"/>
  <c r="AA37" i="15"/>
  <c r="AB37" i="15" s="1"/>
  <c r="L38" i="15"/>
  <c r="V39" i="15"/>
  <c r="W39" i="15" s="1"/>
  <c r="L40" i="15"/>
  <c r="V41" i="15"/>
  <c r="W41" i="15" s="1"/>
  <c r="L42" i="15"/>
  <c r="V43" i="15"/>
  <c r="W43" i="15" s="1"/>
  <c r="L44" i="15"/>
  <c r="V45" i="15"/>
  <c r="W45" i="15" s="1"/>
  <c r="L46" i="15"/>
  <c r="V47" i="15"/>
  <c r="W47" i="15" s="1"/>
  <c r="L48" i="15"/>
  <c r="V49" i="15"/>
  <c r="W49" i="15" s="1"/>
  <c r="L50" i="15"/>
  <c r="V51" i="15"/>
  <c r="W51" i="15" s="1"/>
  <c r="V52" i="15"/>
  <c r="W52" i="15" s="1"/>
  <c r="L53" i="15"/>
  <c r="L56" i="15"/>
  <c r="L58" i="15"/>
  <c r="L60" i="15"/>
  <c r="L62" i="15"/>
  <c r="V55" i="15"/>
  <c r="W55" i="15" s="1"/>
  <c r="L23" i="15"/>
  <c r="L27" i="15"/>
  <c r="L31" i="15"/>
  <c r="L35" i="15"/>
  <c r="L37" i="15"/>
  <c r="L39" i="15"/>
  <c r="V40" i="15"/>
  <c r="W40" i="15" s="1"/>
  <c r="L41" i="15"/>
  <c r="V42" i="15"/>
  <c r="W42" i="15" s="1"/>
  <c r="L43" i="15"/>
  <c r="V44" i="15"/>
  <c r="W44" i="15" s="1"/>
  <c r="L45" i="15"/>
  <c r="V46" i="15"/>
  <c r="W46" i="15" s="1"/>
  <c r="L47" i="15"/>
  <c r="V48" i="15"/>
  <c r="W48" i="15" s="1"/>
  <c r="L49" i="15"/>
  <c r="V50" i="15"/>
  <c r="W50" i="15" s="1"/>
  <c r="L51" i="15"/>
  <c r="L52" i="15"/>
  <c r="V53" i="15"/>
  <c r="W53" i="15" s="1"/>
  <c r="L55" i="15"/>
  <c r="L57" i="15"/>
  <c r="L59" i="15"/>
  <c r="AF20" i="15"/>
  <c r="K9" i="15"/>
  <c r="L3" i="15"/>
  <c r="L4" i="15"/>
  <c r="L6" i="15"/>
  <c r="L8" i="15"/>
  <c r="L10" i="15"/>
  <c r="L12" i="15"/>
  <c r="L14" i="15"/>
  <c r="L16" i="15"/>
  <c r="L7" i="15"/>
  <c r="L11" i="15"/>
  <c r="L15" i="15"/>
  <c r="AA140" i="15"/>
  <c r="AB140" i="15" s="1"/>
  <c r="AA148" i="15"/>
  <c r="AB148" i="15" s="1"/>
  <c r="AA156" i="15"/>
  <c r="AB156" i="15" s="1"/>
  <c r="AA160" i="15"/>
  <c r="AB160" i="15" s="1"/>
  <c r="AA164" i="15"/>
  <c r="AB164" i="15" s="1"/>
  <c r="AA168" i="15"/>
  <c r="AB168" i="15" s="1"/>
  <c r="AA172" i="15"/>
  <c r="AB172" i="15" s="1"/>
  <c r="V176" i="15"/>
  <c r="W176" i="15" s="1"/>
  <c r="V222" i="15"/>
  <c r="W222" i="15" s="1"/>
  <c r="D242" i="15"/>
  <c r="AA147" i="15"/>
  <c r="AB147" i="15" s="1"/>
  <c r="AA199" i="15"/>
  <c r="AB199" i="15" s="1"/>
  <c r="AA13" i="15"/>
  <c r="AB13" i="15" s="1"/>
  <c r="M33" i="15"/>
  <c r="N33" i="15" s="1"/>
  <c r="O33" i="15" s="1"/>
  <c r="AA33" i="15"/>
  <c r="AB33" i="15" s="1"/>
  <c r="U33" i="15"/>
  <c r="V33" i="15" s="1"/>
  <c r="W33" i="15" s="1"/>
  <c r="M21" i="15"/>
  <c r="N21" i="15" s="1"/>
  <c r="O21" i="15" s="1"/>
  <c r="AA21" i="15"/>
  <c r="U21" i="15"/>
  <c r="V21" i="15" s="1"/>
  <c r="U25" i="15"/>
  <c r="V25" i="15" s="1"/>
  <c r="W25" i="15" s="1"/>
  <c r="AA25" i="15"/>
  <c r="AB25" i="15" s="1"/>
  <c r="M25" i="15"/>
  <c r="N25" i="15" s="1"/>
  <c r="U29" i="15"/>
  <c r="V29" i="15" s="1"/>
  <c r="W29" i="15" s="1"/>
  <c r="AA29" i="15"/>
  <c r="AB29" i="15" s="1"/>
  <c r="M29" i="15"/>
  <c r="N29" i="15" s="1"/>
  <c r="U32" i="15"/>
  <c r="V32" i="15" s="1"/>
  <c r="W32" i="15" s="1"/>
  <c r="AA32" i="15"/>
  <c r="AB32" i="15" s="1"/>
  <c r="M32" i="15"/>
  <c r="N32" i="15" s="1"/>
  <c r="U24" i="15"/>
  <c r="V24" i="15" s="1"/>
  <c r="W24" i="15" s="1"/>
  <c r="AA24" i="15"/>
  <c r="AB24" i="15" s="1"/>
  <c r="M24" i="15"/>
  <c r="N24" i="15" s="1"/>
  <c r="U22" i="15"/>
  <c r="V22" i="15" s="1"/>
  <c r="W22" i="15" s="1"/>
  <c r="AA22" i="15"/>
  <c r="AB22" i="15" s="1"/>
  <c r="M22" i="15"/>
  <c r="N22" i="15" s="1"/>
  <c r="O22" i="15" s="1"/>
  <c r="AA26" i="15"/>
  <c r="AB26" i="15" s="1"/>
  <c r="U26" i="15"/>
  <c r="V26" i="15" s="1"/>
  <c r="W26" i="15" s="1"/>
  <c r="M26" i="15"/>
  <c r="N26" i="15" s="1"/>
  <c r="U30" i="15"/>
  <c r="V30" i="15" s="1"/>
  <c r="W30" i="15" s="1"/>
  <c r="AA30" i="15"/>
  <c r="AB30" i="15" s="1"/>
  <c r="M30" i="15"/>
  <c r="N30" i="15" s="1"/>
  <c r="AA34" i="15"/>
  <c r="AB34" i="15" s="1"/>
  <c r="U34" i="15"/>
  <c r="V34" i="15" s="1"/>
  <c r="W34" i="15" s="1"/>
  <c r="M34" i="15"/>
  <c r="N34" i="15" s="1"/>
  <c r="O34" i="15" s="1"/>
  <c r="U28" i="15"/>
  <c r="V28" i="15" s="1"/>
  <c r="W28" i="15" s="1"/>
  <c r="AA28" i="15"/>
  <c r="AB28" i="15" s="1"/>
  <c r="M28" i="15"/>
  <c r="N28" i="15" s="1"/>
  <c r="V7" i="15"/>
  <c r="W7" i="15" s="1"/>
  <c r="AA23" i="15"/>
  <c r="AB23" i="15" s="1"/>
  <c r="M23" i="15"/>
  <c r="N23" i="15" s="1"/>
  <c r="U23" i="15"/>
  <c r="V23" i="15" s="1"/>
  <c r="W23" i="15" s="1"/>
  <c r="U27" i="15"/>
  <c r="V27" i="15" s="1"/>
  <c r="W27" i="15" s="1"/>
  <c r="AA27" i="15"/>
  <c r="AB27" i="15" s="1"/>
  <c r="M27" i="15"/>
  <c r="N27" i="15" s="1"/>
  <c r="U31" i="15"/>
  <c r="V31" i="15" s="1"/>
  <c r="W31" i="15" s="1"/>
  <c r="AA31" i="15"/>
  <c r="AB31" i="15" s="1"/>
  <c r="M31" i="15"/>
  <c r="N31" i="15" s="1"/>
  <c r="O31" i="15" s="1"/>
  <c r="U3" i="15"/>
  <c r="V3" i="15" s="1"/>
  <c r="AA7" i="15"/>
  <c r="AB7" i="15" s="1"/>
  <c r="AA11" i="15"/>
  <c r="AB11" i="15" s="1"/>
  <c r="H54" i="15"/>
  <c r="U54" i="15" s="1"/>
  <c r="V54" i="15" s="1"/>
  <c r="W54" i="15" s="1"/>
  <c r="H4" i="15"/>
  <c r="U4" i="15" s="1"/>
  <c r="V4" i="15" s="1"/>
  <c r="W4" i="15" s="1"/>
  <c r="L5" i="15"/>
  <c r="AG5" i="15"/>
  <c r="K6" i="15"/>
  <c r="H8" i="15"/>
  <c r="U8" i="15" s="1"/>
  <c r="V8" i="15" s="1"/>
  <c r="W8" i="15" s="1"/>
  <c r="L9" i="15"/>
  <c r="K10" i="15"/>
  <c r="N11" i="15"/>
  <c r="H12" i="15"/>
  <c r="U12" i="15" s="1"/>
  <c r="V12" i="15" s="1"/>
  <c r="W12" i="15" s="1"/>
  <c r="L13" i="15"/>
  <c r="K14" i="15"/>
  <c r="H16" i="15"/>
  <c r="U16" i="15" s="1"/>
  <c r="V16" i="15" s="1"/>
  <c r="W16" i="15" s="1"/>
  <c r="K18" i="15"/>
  <c r="AF19" i="15"/>
  <c r="AA53" i="15"/>
  <c r="AB53" i="15" s="1"/>
  <c r="AJ53" i="15" s="1"/>
  <c r="AA56" i="15"/>
  <c r="AB56" i="15" s="1"/>
  <c r="AA58" i="15"/>
  <c r="AB58" i="15" s="1"/>
  <c r="AA60" i="15"/>
  <c r="AB60" i="15" s="1"/>
  <c r="AA62" i="15"/>
  <c r="AB62" i="15" s="1"/>
  <c r="AJ62" i="15" s="1"/>
  <c r="AA68" i="15"/>
  <c r="AB68" i="15" s="1"/>
  <c r="AA70" i="15"/>
  <c r="AB70" i="15" s="1"/>
  <c r="AA72" i="15"/>
  <c r="AB72" i="15" s="1"/>
  <c r="AA74" i="15"/>
  <c r="AB74" i="15" s="1"/>
  <c r="AA76" i="15"/>
  <c r="AB76" i="15" s="1"/>
  <c r="AA78" i="15"/>
  <c r="AB78" i="15" s="1"/>
  <c r="AA80" i="15"/>
  <c r="AB80" i="15" s="1"/>
  <c r="AA82" i="15"/>
  <c r="AB82" i="15" s="1"/>
  <c r="AJ82" i="15" s="1"/>
  <c r="AA84" i="15"/>
  <c r="AB84" i="15" s="1"/>
  <c r="AA86" i="15"/>
  <c r="AB86" i="15" s="1"/>
  <c r="AA88" i="15"/>
  <c r="AB88" i="15" s="1"/>
  <c r="AA90" i="15"/>
  <c r="AB90" i="15" s="1"/>
  <c r="M3" i="15"/>
  <c r="M7" i="15"/>
  <c r="N7" i="15" s="1"/>
  <c r="U11" i="15"/>
  <c r="V11" i="15" s="1"/>
  <c r="W11" i="15" s="1"/>
  <c r="M15" i="15"/>
  <c r="N15" i="15" s="1"/>
  <c r="U15" i="15"/>
  <c r="V15" i="15" s="1"/>
  <c r="W15" i="15" s="1"/>
  <c r="K17" i="15"/>
  <c r="K3" i="15"/>
  <c r="M5" i="15"/>
  <c r="N5" i="15" s="1"/>
  <c r="U5" i="15"/>
  <c r="V5" i="15" s="1"/>
  <c r="W5" i="15" s="1"/>
  <c r="K7" i="15"/>
  <c r="M9" i="15"/>
  <c r="N9" i="15" s="1"/>
  <c r="O9" i="15" s="1"/>
  <c r="U9" i="15"/>
  <c r="V9" i="15" s="1"/>
  <c r="W9" i="15" s="1"/>
  <c r="AJ9" i="15" s="1"/>
  <c r="K11" i="15"/>
  <c r="M13" i="15"/>
  <c r="N13" i="15" s="1"/>
  <c r="U13" i="15"/>
  <c r="V13" i="15" s="1"/>
  <c r="W13" i="15" s="1"/>
  <c r="K15" i="15"/>
  <c r="M17" i="15"/>
  <c r="N17" i="15" s="1"/>
  <c r="O17" i="15" s="1"/>
  <c r="U17" i="15"/>
  <c r="V17" i="15" s="1"/>
  <c r="W17" i="15" s="1"/>
  <c r="AA38" i="15"/>
  <c r="AB38" i="15" s="1"/>
  <c r="AA39" i="15"/>
  <c r="AB39" i="15" s="1"/>
  <c r="AA40" i="15"/>
  <c r="AB40" i="15" s="1"/>
  <c r="AJ40" i="15" s="1"/>
  <c r="AA41" i="15"/>
  <c r="AB41" i="15" s="1"/>
  <c r="AA42" i="15"/>
  <c r="AB42" i="15" s="1"/>
  <c r="AA43" i="15"/>
  <c r="AB43" i="15" s="1"/>
  <c r="AA44" i="15"/>
  <c r="AB44" i="15" s="1"/>
  <c r="AJ44" i="15" s="1"/>
  <c r="AA45" i="15"/>
  <c r="AB45" i="15" s="1"/>
  <c r="AA46" i="15"/>
  <c r="AB46" i="15" s="1"/>
  <c r="AA47" i="15"/>
  <c r="AB47" i="15" s="1"/>
  <c r="AA48" i="15"/>
  <c r="AB48" i="15" s="1"/>
  <c r="AJ48" i="15" s="1"/>
  <c r="AA49" i="15"/>
  <c r="AB49" i="15" s="1"/>
  <c r="AA50" i="15"/>
  <c r="AB50" i="15" s="1"/>
  <c r="AA51" i="15"/>
  <c r="AB51" i="15" s="1"/>
  <c r="AA52" i="15"/>
  <c r="AB52" i="15" s="1"/>
  <c r="AF64" i="15"/>
  <c r="AF65" i="15"/>
  <c r="AA35" i="15"/>
  <c r="AB35" i="15" s="1"/>
  <c r="AJ35" i="15" s="1"/>
  <c r="AA36" i="15"/>
  <c r="AB36" i="15" s="1"/>
  <c r="AJ36" i="15" s="1"/>
  <c r="K4" i="15"/>
  <c r="H6" i="15"/>
  <c r="U6" i="15" s="1"/>
  <c r="V6" i="15" s="1"/>
  <c r="W6" i="15" s="1"/>
  <c r="K8" i="15"/>
  <c r="H10" i="15"/>
  <c r="U10" i="15" s="1"/>
  <c r="V10" i="15" s="1"/>
  <c r="W10" i="15" s="1"/>
  <c r="K12" i="15"/>
  <c r="H14" i="15"/>
  <c r="U14" i="15" s="1"/>
  <c r="V14" i="15" s="1"/>
  <c r="W14" i="15" s="1"/>
  <c r="AG21" i="15"/>
  <c r="M35" i="15"/>
  <c r="N35" i="15" s="1"/>
  <c r="M36" i="15"/>
  <c r="N36" i="15" s="1"/>
  <c r="M37" i="15"/>
  <c r="N37" i="15" s="1"/>
  <c r="M38" i="15"/>
  <c r="N38" i="15" s="1"/>
  <c r="O38" i="15" s="1"/>
  <c r="M39" i="15"/>
  <c r="N39" i="15" s="1"/>
  <c r="M40" i="15"/>
  <c r="N40" i="15" s="1"/>
  <c r="M41" i="15"/>
  <c r="N41" i="15" s="1"/>
  <c r="M42" i="15"/>
  <c r="N42" i="15" s="1"/>
  <c r="O42" i="15" s="1"/>
  <c r="M43" i="15"/>
  <c r="N43" i="15" s="1"/>
  <c r="M44" i="15"/>
  <c r="N44" i="15" s="1"/>
  <c r="M45" i="15"/>
  <c r="N45" i="15" s="1"/>
  <c r="M46" i="15"/>
  <c r="N46" i="15" s="1"/>
  <c r="O46" i="15" s="1"/>
  <c r="M47" i="15"/>
  <c r="N47" i="15" s="1"/>
  <c r="M48" i="15"/>
  <c r="N48" i="15" s="1"/>
  <c r="M49" i="15"/>
  <c r="N49" i="15" s="1"/>
  <c r="M50" i="15"/>
  <c r="N50" i="15" s="1"/>
  <c r="O50" i="15" s="1"/>
  <c r="M51" i="15"/>
  <c r="N51" i="15" s="1"/>
  <c r="M52" i="15"/>
  <c r="N52" i="15" s="1"/>
  <c r="M53" i="15"/>
  <c r="N53" i="15" s="1"/>
  <c r="O53" i="15" s="1"/>
  <c r="AA55" i="15"/>
  <c r="AB55" i="15" s="1"/>
  <c r="AJ55" i="15" s="1"/>
  <c r="AA57" i="15"/>
  <c r="AB57" i="15" s="1"/>
  <c r="AJ57" i="15" s="1"/>
  <c r="AA59" i="15"/>
  <c r="AB59" i="15" s="1"/>
  <c r="AA61" i="15"/>
  <c r="AB61" i="15" s="1"/>
  <c r="AA67" i="15"/>
  <c r="AB67" i="15" s="1"/>
  <c r="AA69" i="15"/>
  <c r="AB69" i="15" s="1"/>
  <c r="AA71" i="15"/>
  <c r="AB71" i="15" s="1"/>
  <c r="AA73" i="15"/>
  <c r="AB73" i="15" s="1"/>
  <c r="AA75" i="15"/>
  <c r="AB75" i="15" s="1"/>
  <c r="AA77" i="15"/>
  <c r="AB77" i="15" s="1"/>
  <c r="AA79" i="15"/>
  <c r="AB79" i="15" s="1"/>
  <c r="AA81" i="15"/>
  <c r="AB81" i="15" s="1"/>
  <c r="AA83" i="15"/>
  <c r="AB83" i="15" s="1"/>
  <c r="AJ83" i="15" s="1"/>
  <c r="AA85" i="15"/>
  <c r="AB85" i="15" s="1"/>
  <c r="AJ85" i="15" s="1"/>
  <c r="AA87" i="15"/>
  <c r="AB87" i="15" s="1"/>
  <c r="AA89" i="15"/>
  <c r="AB89" i="15" s="1"/>
  <c r="AJ89" i="15" s="1"/>
  <c r="H100" i="15"/>
  <c r="U100" i="15" s="1"/>
  <c r="V100" i="15" s="1"/>
  <c r="W100" i="15" s="1"/>
  <c r="AA105" i="15"/>
  <c r="AB105" i="15" s="1"/>
  <c r="U105" i="15"/>
  <c r="V105" i="15" s="1"/>
  <c r="W105" i="15" s="1"/>
  <c r="AA107" i="15"/>
  <c r="AB107" i="15" s="1"/>
  <c r="U107" i="15"/>
  <c r="V107" i="15" s="1"/>
  <c r="W107" i="15" s="1"/>
  <c r="M107" i="15"/>
  <c r="N107" i="15" s="1"/>
  <c r="O107" i="15" s="1"/>
  <c r="H110" i="15"/>
  <c r="M110" i="15" s="1"/>
  <c r="N110" i="15" s="1"/>
  <c r="O110" i="15" s="1"/>
  <c r="AA113" i="15"/>
  <c r="AB113" i="15" s="1"/>
  <c r="U113" i="15"/>
  <c r="V113" i="15" s="1"/>
  <c r="W113" i="15" s="1"/>
  <c r="AA122" i="15"/>
  <c r="AB122" i="15" s="1"/>
  <c r="U122" i="15"/>
  <c r="V122" i="15" s="1"/>
  <c r="W122" i="15" s="1"/>
  <c r="AA126" i="15"/>
  <c r="AB126" i="15" s="1"/>
  <c r="U126" i="15"/>
  <c r="V126" i="15" s="1"/>
  <c r="W126" i="15" s="1"/>
  <c r="AA130" i="15"/>
  <c r="AB130" i="15" s="1"/>
  <c r="U130" i="15"/>
  <c r="V130" i="15" s="1"/>
  <c r="W130" i="15" s="1"/>
  <c r="AA134" i="15"/>
  <c r="AB134" i="15" s="1"/>
  <c r="U134" i="15"/>
  <c r="V134" i="15" s="1"/>
  <c r="W134" i="15" s="1"/>
  <c r="M55" i="15"/>
  <c r="N55" i="15" s="1"/>
  <c r="O55" i="15" s="1"/>
  <c r="M56" i="15"/>
  <c r="N56" i="15" s="1"/>
  <c r="M57" i="15"/>
  <c r="N57" i="15" s="1"/>
  <c r="M58" i="15"/>
  <c r="N58" i="15" s="1"/>
  <c r="M59" i="15"/>
  <c r="N59" i="15" s="1"/>
  <c r="M60" i="15"/>
  <c r="N60" i="15" s="1"/>
  <c r="M61" i="15"/>
  <c r="N61" i="15" s="1"/>
  <c r="O61" i="15" s="1"/>
  <c r="M62" i="15"/>
  <c r="N62" i="15" s="1"/>
  <c r="O62" i="15" s="1"/>
  <c r="M67" i="15"/>
  <c r="N67" i="15" s="1"/>
  <c r="O67" i="15" s="1"/>
  <c r="M68" i="15"/>
  <c r="N68" i="15" s="1"/>
  <c r="O68" i="15" s="1"/>
  <c r="M69" i="15"/>
  <c r="N69" i="15" s="1"/>
  <c r="O69" i="15" s="1"/>
  <c r="M70" i="15"/>
  <c r="N70" i="15" s="1"/>
  <c r="O70" i="15" s="1"/>
  <c r="M71" i="15"/>
  <c r="N71" i="15" s="1"/>
  <c r="O71" i="15" s="1"/>
  <c r="M72" i="15"/>
  <c r="N72" i="15" s="1"/>
  <c r="O72" i="15" s="1"/>
  <c r="M73" i="15"/>
  <c r="N73" i="15" s="1"/>
  <c r="O73" i="15" s="1"/>
  <c r="M74" i="15"/>
  <c r="N74" i="15" s="1"/>
  <c r="O74" i="15" s="1"/>
  <c r="M75" i="15"/>
  <c r="N75" i="15" s="1"/>
  <c r="O75" i="15" s="1"/>
  <c r="M76" i="15"/>
  <c r="N76" i="15" s="1"/>
  <c r="O76" i="15" s="1"/>
  <c r="M77" i="15"/>
  <c r="N77" i="15" s="1"/>
  <c r="O77" i="15" s="1"/>
  <c r="M78" i="15"/>
  <c r="N78" i="15" s="1"/>
  <c r="O78" i="15" s="1"/>
  <c r="M79" i="15"/>
  <c r="N79" i="15" s="1"/>
  <c r="O79" i="15" s="1"/>
  <c r="M80" i="15"/>
  <c r="N80" i="15" s="1"/>
  <c r="O80" i="15" s="1"/>
  <c r="M81" i="15"/>
  <c r="N81" i="15" s="1"/>
  <c r="O81" i="15" s="1"/>
  <c r="M82" i="15"/>
  <c r="N82" i="15" s="1"/>
  <c r="O82" i="15" s="1"/>
  <c r="M83" i="15"/>
  <c r="N83" i="15" s="1"/>
  <c r="O83" i="15" s="1"/>
  <c r="M84" i="15"/>
  <c r="N84" i="15" s="1"/>
  <c r="O84" i="15" s="1"/>
  <c r="M85" i="15"/>
  <c r="N85" i="15" s="1"/>
  <c r="O85" i="15" s="1"/>
  <c r="M86" i="15"/>
  <c r="N86" i="15" s="1"/>
  <c r="O86" i="15" s="1"/>
  <c r="M87" i="15"/>
  <c r="N87" i="15" s="1"/>
  <c r="O87" i="15" s="1"/>
  <c r="M88" i="15"/>
  <c r="N88" i="15" s="1"/>
  <c r="O88" i="15" s="1"/>
  <c r="M89" i="15"/>
  <c r="N89" i="15" s="1"/>
  <c r="O89" i="15" s="1"/>
  <c r="M90" i="15"/>
  <c r="N90" i="15" s="1"/>
  <c r="O90" i="15" s="1"/>
  <c r="M91" i="15"/>
  <c r="N91" i="15" s="1"/>
  <c r="O91" i="15" s="1"/>
  <c r="H99" i="15"/>
  <c r="U99" i="15" s="1"/>
  <c r="V99" i="15" s="1"/>
  <c r="W99" i="15" s="1"/>
  <c r="AA103" i="15"/>
  <c r="AB103" i="15" s="1"/>
  <c r="U103" i="15"/>
  <c r="V103" i="15" s="1"/>
  <c r="W103" i="15" s="1"/>
  <c r="M103" i="15"/>
  <c r="N103" i="15" s="1"/>
  <c r="O103" i="15" s="1"/>
  <c r="M105" i="15"/>
  <c r="N105" i="15" s="1"/>
  <c r="O105" i="15" s="1"/>
  <c r="H106" i="15"/>
  <c r="M106" i="15" s="1"/>
  <c r="N106" i="15" s="1"/>
  <c r="O106" i="15" s="1"/>
  <c r="AA115" i="15"/>
  <c r="AB115" i="15" s="1"/>
  <c r="U115" i="15"/>
  <c r="V115" i="15" s="1"/>
  <c r="W115" i="15" s="1"/>
  <c r="H66" i="15"/>
  <c r="AA66" i="15" s="1"/>
  <c r="V91" i="15"/>
  <c r="W91" i="15" s="1"/>
  <c r="H92" i="15"/>
  <c r="U92" i="15" s="1"/>
  <c r="V92" i="15" s="1"/>
  <c r="W92" i="15" s="1"/>
  <c r="H93" i="15"/>
  <c r="U93" i="15" s="1"/>
  <c r="V93" i="15" s="1"/>
  <c r="W93" i="15" s="1"/>
  <c r="H94" i="15"/>
  <c r="U94" i="15" s="1"/>
  <c r="V94" i="15" s="1"/>
  <c r="W94" i="15" s="1"/>
  <c r="H95" i="15"/>
  <c r="U95" i="15" s="1"/>
  <c r="V95" i="15" s="1"/>
  <c r="W95" i="15" s="1"/>
  <c r="H96" i="15"/>
  <c r="U96" i="15" s="1"/>
  <c r="V96" i="15" s="1"/>
  <c r="W96" i="15" s="1"/>
  <c r="H97" i="15"/>
  <c r="U97" i="15" s="1"/>
  <c r="V97" i="15" s="1"/>
  <c r="W97" i="15" s="1"/>
  <c r="H98" i="15"/>
  <c r="U98" i="15" s="1"/>
  <c r="V98" i="15" s="1"/>
  <c r="W98" i="15" s="1"/>
  <c r="H102" i="15"/>
  <c r="U102" i="15" s="1"/>
  <c r="V102" i="15" s="1"/>
  <c r="W102" i="15" s="1"/>
  <c r="V108" i="15"/>
  <c r="W108" i="15" s="1"/>
  <c r="AA111" i="15"/>
  <c r="AB111" i="15" s="1"/>
  <c r="U111" i="15"/>
  <c r="V111" i="15" s="1"/>
  <c r="W111" i="15" s="1"/>
  <c r="H118" i="15"/>
  <c r="M118" i="15" s="1"/>
  <c r="N118" i="15" s="1"/>
  <c r="O118" i="15" s="1"/>
  <c r="AF244" i="15"/>
  <c r="AF243" i="15"/>
  <c r="AA91" i="15"/>
  <c r="AB91" i="15" s="1"/>
  <c r="H101" i="15"/>
  <c r="U101" i="15" s="1"/>
  <c r="V101" i="15" s="1"/>
  <c r="W101" i="15" s="1"/>
  <c r="V104" i="15"/>
  <c r="W104" i="15" s="1"/>
  <c r="U109" i="15"/>
  <c r="V109" i="15" s="1"/>
  <c r="W109" i="15" s="1"/>
  <c r="H114" i="15"/>
  <c r="AA117" i="15"/>
  <c r="AB117" i="15" s="1"/>
  <c r="U117" i="15"/>
  <c r="V117" i="15" s="1"/>
  <c r="W117" i="15" s="1"/>
  <c r="AA112" i="15"/>
  <c r="AB112" i="15" s="1"/>
  <c r="U112" i="15"/>
  <c r="V112" i="15" s="1"/>
  <c r="W112" i="15" s="1"/>
  <c r="M113" i="15"/>
  <c r="N113" i="15" s="1"/>
  <c r="O113" i="15" s="1"/>
  <c r="AA116" i="15"/>
  <c r="AB116" i="15" s="1"/>
  <c r="U116" i="15"/>
  <c r="V116" i="15" s="1"/>
  <c r="W116" i="15" s="1"/>
  <c r="M117" i="15"/>
  <c r="N117" i="15" s="1"/>
  <c r="O117" i="15" s="1"/>
  <c r="H121" i="15"/>
  <c r="M121" i="15" s="1"/>
  <c r="N121" i="15" s="1"/>
  <c r="O121" i="15" s="1"/>
  <c r="AA123" i="15"/>
  <c r="AB123" i="15" s="1"/>
  <c r="U123" i="15"/>
  <c r="V123" i="15" s="1"/>
  <c r="W123" i="15" s="1"/>
  <c r="AA127" i="15"/>
  <c r="AB127" i="15" s="1"/>
  <c r="U127" i="15"/>
  <c r="V127" i="15" s="1"/>
  <c r="W127" i="15" s="1"/>
  <c r="AA131" i="15"/>
  <c r="AB131" i="15" s="1"/>
  <c r="U131" i="15"/>
  <c r="V131" i="15" s="1"/>
  <c r="W131" i="15" s="1"/>
  <c r="AA135" i="15"/>
  <c r="AB135" i="15" s="1"/>
  <c r="U135" i="15"/>
  <c r="V135" i="15" s="1"/>
  <c r="W135" i="15" s="1"/>
  <c r="AA139" i="15"/>
  <c r="AB139" i="15" s="1"/>
  <c r="U139" i="15"/>
  <c r="V139" i="15" s="1"/>
  <c r="W139" i="15" s="1"/>
  <c r="M139" i="15"/>
  <c r="N139" i="15" s="1"/>
  <c r="O139" i="15" s="1"/>
  <c r="M112" i="15"/>
  <c r="N112" i="15" s="1"/>
  <c r="O112" i="15" s="1"/>
  <c r="M116" i="15"/>
  <c r="N116" i="15" s="1"/>
  <c r="O116" i="15" s="1"/>
  <c r="H120" i="15"/>
  <c r="M120" i="15" s="1"/>
  <c r="N120" i="15" s="1"/>
  <c r="O120" i="15" s="1"/>
  <c r="AA124" i="15"/>
  <c r="AB124" i="15" s="1"/>
  <c r="U124" i="15"/>
  <c r="V124" i="15" s="1"/>
  <c r="W124" i="15" s="1"/>
  <c r="AA128" i="15"/>
  <c r="AB128" i="15" s="1"/>
  <c r="U128" i="15"/>
  <c r="V128" i="15" s="1"/>
  <c r="W128" i="15" s="1"/>
  <c r="AA132" i="15"/>
  <c r="AB132" i="15" s="1"/>
  <c r="U132" i="15"/>
  <c r="V132" i="15" s="1"/>
  <c r="W132" i="15" s="1"/>
  <c r="AA136" i="15"/>
  <c r="AB136" i="15" s="1"/>
  <c r="U136" i="15"/>
  <c r="V136" i="15" s="1"/>
  <c r="W136" i="15" s="1"/>
  <c r="M111" i="15"/>
  <c r="N111" i="15" s="1"/>
  <c r="O111" i="15" s="1"/>
  <c r="M115" i="15"/>
  <c r="N115" i="15" s="1"/>
  <c r="O115" i="15" s="1"/>
  <c r="H119" i="15"/>
  <c r="M119" i="15" s="1"/>
  <c r="N119" i="15" s="1"/>
  <c r="O119" i="15" s="1"/>
  <c r="AA125" i="15"/>
  <c r="AB125" i="15" s="1"/>
  <c r="U125" i="15"/>
  <c r="V125" i="15" s="1"/>
  <c r="W125" i="15" s="1"/>
  <c r="AA129" i="15"/>
  <c r="AB129" i="15" s="1"/>
  <c r="U129" i="15"/>
  <c r="V129" i="15" s="1"/>
  <c r="W129" i="15" s="1"/>
  <c r="AA133" i="15"/>
  <c r="AB133" i="15" s="1"/>
  <c r="U133" i="15"/>
  <c r="V133" i="15" s="1"/>
  <c r="W133" i="15" s="1"/>
  <c r="AA137" i="15"/>
  <c r="AB137" i="15" s="1"/>
  <c r="U137" i="15"/>
  <c r="V137" i="15" s="1"/>
  <c r="W137" i="15" s="1"/>
  <c r="M122" i="15"/>
  <c r="N122" i="15" s="1"/>
  <c r="O122" i="15" s="1"/>
  <c r="M123" i="15"/>
  <c r="N123" i="15" s="1"/>
  <c r="O123" i="15" s="1"/>
  <c r="M124" i="15"/>
  <c r="N124" i="15" s="1"/>
  <c r="O124" i="15" s="1"/>
  <c r="M125" i="15"/>
  <c r="N125" i="15" s="1"/>
  <c r="O125" i="15" s="1"/>
  <c r="M126" i="15"/>
  <c r="N126" i="15" s="1"/>
  <c r="O126" i="15" s="1"/>
  <c r="M127" i="15"/>
  <c r="N127" i="15" s="1"/>
  <c r="O127" i="15" s="1"/>
  <c r="M128" i="15"/>
  <c r="N128" i="15" s="1"/>
  <c r="O128" i="15" s="1"/>
  <c r="M129" i="15"/>
  <c r="N129" i="15" s="1"/>
  <c r="O129" i="15" s="1"/>
  <c r="M130" i="15"/>
  <c r="N130" i="15" s="1"/>
  <c r="O130" i="15" s="1"/>
  <c r="M131" i="15"/>
  <c r="N131" i="15" s="1"/>
  <c r="O131" i="15" s="1"/>
  <c r="M132" i="15"/>
  <c r="N132" i="15" s="1"/>
  <c r="O132" i="15" s="1"/>
  <c r="M133" i="15"/>
  <c r="N133" i="15" s="1"/>
  <c r="O133" i="15" s="1"/>
  <c r="M134" i="15"/>
  <c r="N134" i="15" s="1"/>
  <c r="O134" i="15" s="1"/>
  <c r="M135" i="15"/>
  <c r="N135" i="15" s="1"/>
  <c r="O135" i="15" s="1"/>
  <c r="M136" i="15"/>
  <c r="N136" i="15" s="1"/>
  <c r="O136" i="15" s="1"/>
  <c r="M137" i="15"/>
  <c r="N137" i="15" s="1"/>
  <c r="O137" i="15" s="1"/>
  <c r="H138" i="15"/>
  <c r="M138" i="15" s="1"/>
  <c r="N138" i="15" s="1"/>
  <c r="O138" i="15" s="1"/>
  <c r="U140" i="15"/>
  <c r="V140" i="15" s="1"/>
  <c r="W140" i="15" s="1"/>
  <c r="M141" i="15"/>
  <c r="N141" i="15" s="1"/>
  <c r="O141" i="15" s="1"/>
  <c r="M145" i="15"/>
  <c r="N145" i="15" s="1"/>
  <c r="O145" i="15" s="1"/>
  <c r="V147" i="15"/>
  <c r="W147" i="15" s="1"/>
  <c r="M149" i="15"/>
  <c r="N149" i="15" s="1"/>
  <c r="O149" i="15" s="1"/>
  <c r="M153" i="15"/>
  <c r="N153" i="15" s="1"/>
  <c r="O153" i="15" s="1"/>
  <c r="V155" i="15"/>
  <c r="W155" i="15" s="1"/>
  <c r="M157" i="15"/>
  <c r="N157" i="15" s="1"/>
  <c r="O157" i="15" s="1"/>
  <c r="AA157" i="15"/>
  <c r="AB157" i="15" s="1"/>
  <c r="V159" i="15"/>
  <c r="W159" i="15" s="1"/>
  <c r="AJ159" i="15" s="1"/>
  <c r="M161" i="15"/>
  <c r="N161" i="15" s="1"/>
  <c r="O161" i="15" s="1"/>
  <c r="AA161" i="15"/>
  <c r="AB161" i="15" s="1"/>
  <c r="V163" i="15"/>
  <c r="W163" i="15" s="1"/>
  <c r="M165" i="15"/>
  <c r="N165" i="15" s="1"/>
  <c r="O165" i="15" s="1"/>
  <c r="AA165" i="15"/>
  <c r="AB165" i="15" s="1"/>
  <c r="V167" i="15"/>
  <c r="W167" i="15" s="1"/>
  <c r="M169" i="15"/>
  <c r="N169" i="15" s="1"/>
  <c r="O169" i="15" s="1"/>
  <c r="AA169" i="15"/>
  <c r="AB169" i="15" s="1"/>
  <c r="V171" i="15"/>
  <c r="W171" i="15" s="1"/>
  <c r="M173" i="15"/>
  <c r="N173" i="15" s="1"/>
  <c r="O173" i="15" s="1"/>
  <c r="AA173" i="15"/>
  <c r="AB173" i="15" s="1"/>
  <c r="V175" i="15"/>
  <c r="W175" i="15" s="1"/>
  <c r="AJ175" i="15" s="1"/>
  <c r="M140" i="15"/>
  <c r="N140" i="15" s="1"/>
  <c r="O140" i="15" s="1"/>
  <c r="V142" i="15"/>
  <c r="W142" i="15" s="1"/>
  <c r="AJ142" i="15" s="1"/>
  <c r="U156" i="15"/>
  <c r="V156" i="15" s="1"/>
  <c r="W156" i="15" s="1"/>
  <c r="U160" i="15"/>
  <c r="V160" i="15" s="1"/>
  <c r="W160" i="15" s="1"/>
  <c r="U164" i="15"/>
  <c r="V164" i="15" s="1"/>
  <c r="W164" i="15" s="1"/>
  <c r="U168" i="15"/>
  <c r="V168" i="15" s="1"/>
  <c r="W168" i="15" s="1"/>
  <c r="U172" i="15"/>
  <c r="V172" i="15" s="1"/>
  <c r="W172" i="15" s="1"/>
  <c r="V141" i="15"/>
  <c r="W141" i="15" s="1"/>
  <c r="AA141" i="15"/>
  <c r="AB141" i="15" s="1"/>
  <c r="V145" i="15"/>
  <c r="W145" i="15" s="1"/>
  <c r="AA145" i="15"/>
  <c r="AB145" i="15" s="1"/>
  <c r="V149" i="15"/>
  <c r="W149" i="15" s="1"/>
  <c r="AA149" i="15"/>
  <c r="AB149" i="15" s="1"/>
  <c r="V153" i="15"/>
  <c r="W153" i="15" s="1"/>
  <c r="AA153" i="15"/>
  <c r="AB153" i="15" s="1"/>
  <c r="V157" i="15"/>
  <c r="W157" i="15" s="1"/>
  <c r="V161" i="15"/>
  <c r="W161" i="15" s="1"/>
  <c r="V165" i="15"/>
  <c r="W165" i="15" s="1"/>
  <c r="V169" i="15"/>
  <c r="W169" i="15" s="1"/>
  <c r="V173" i="15"/>
  <c r="W173" i="15" s="1"/>
  <c r="M196" i="15"/>
  <c r="N196" i="15" s="1"/>
  <c r="O196" i="15" s="1"/>
  <c r="U196" i="15"/>
  <c r="V196" i="15" s="1"/>
  <c r="W196" i="15" s="1"/>
  <c r="AA196" i="15"/>
  <c r="AB196" i="15" s="1"/>
  <c r="M142" i="15"/>
  <c r="N142" i="15" s="1"/>
  <c r="O142" i="15" s="1"/>
  <c r="M146" i="15"/>
  <c r="N146" i="15" s="1"/>
  <c r="O146" i="15" s="1"/>
  <c r="V148" i="15"/>
  <c r="W148" i="15" s="1"/>
  <c r="M150" i="15"/>
  <c r="N150" i="15" s="1"/>
  <c r="O150" i="15" s="1"/>
  <c r="M154" i="15"/>
  <c r="N154" i="15" s="1"/>
  <c r="O154" i="15" s="1"/>
  <c r="M156" i="15"/>
  <c r="N156" i="15" s="1"/>
  <c r="O156" i="15" s="1"/>
  <c r="V158" i="15"/>
  <c r="W158" i="15" s="1"/>
  <c r="M160" i="15"/>
  <c r="N160" i="15" s="1"/>
  <c r="O160" i="15" s="1"/>
  <c r="V162" i="15"/>
  <c r="W162" i="15" s="1"/>
  <c r="M164" i="15"/>
  <c r="N164" i="15" s="1"/>
  <c r="O164" i="15" s="1"/>
  <c r="V166" i="15"/>
  <c r="W166" i="15" s="1"/>
  <c r="AJ166" i="15" s="1"/>
  <c r="M168" i="15"/>
  <c r="N168" i="15" s="1"/>
  <c r="O168" i="15" s="1"/>
  <c r="V170" i="15"/>
  <c r="W170" i="15" s="1"/>
  <c r="M172" i="15"/>
  <c r="N172" i="15" s="1"/>
  <c r="O172" i="15" s="1"/>
  <c r="V174" i="15"/>
  <c r="W174" i="15" s="1"/>
  <c r="M176" i="15"/>
  <c r="N176" i="15" s="1"/>
  <c r="O176" i="15" s="1"/>
  <c r="M181" i="15"/>
  <c r="N181" i="15" s="1"/>
  <c r="O181" i="15" s="1"/>
  <c r="M183" i="15"/>
  <c r="N183" i="15" s="1"/>
  <c r="O183" i="15" s="1"/>
  <c r="AA183" i="15"/>
  <c r="AB183" i="15" s="1"/>
  <c r="M198" i="15"/>
  <c r="N198" i="15" s="1"/>
  <c r="O198" i="15" s="1"/>
  <c r="U198" i="15"/>
  <c r="V198" i="15" s="1"/>
  <c r="W198" i="15" s="1"/>
  <c r="AA198" i="15"/>
  <c r="AB198" i="15" s="1"/>
  <c r="AA176" i="15"/>
  <c r="AB176" i="15" s="1"/>
  <c r="AA177" i="15"/>
  <c r="AB177" i="15" s="1"/>
  <c r="AA178" i="15"/>
  <c r="AB178" i="15" s="1"/>
  <c r="AA179" i="15"/>
  <c r="AB179" i="15" s="1"/>
  <c r="AA181" i="15"/>
  <c r="AB181" i="15" s="1"/>
  <c r="M192" i="15"/>
  <c r="N192" i="15" s="1"/>
  <c r="O192" i="15" s="1"/>
  <c r="U192" i="15"/>
  <c r="V192" i="15" s="1"/>
  <c r="W192" i="15" s="1"/>
  <c r="O193" i="15"/>
  <c r="M177" i="15"/>
  <c r="N177" i="15" s="1"/>
  <c r="O177" i="15" s="1"/>
  <c r="M178" i="15"/>
  <c r="N178" i="15" s="1"/>
  <c r="O178" i="15" s="1"/>
  <c r="M179" i="15"/>
  <c r="N179" i="15" s="1"/>
  <c r="O179" i="15" s="1"/>
  <c r="M180" i="15"/>
  <c r="N180" i="15" s="1"/>
  <c r="O180" i="15" s="1"/>
  <c r="M182" i="15"/>
  <c r="N182" i="15" s="1"/>
  <c r="O182" i="15" s="1"/>
  <c r="O190" i="15"/>
  <c r="AA192" i="15"/>
  <c r="AB192" i="15" s="1"/>
  <c r="M194" i="15"/>
  <c r="N194" i="15" s="1"/>
  <c r="O194" i="15" s="1"/>
  <c r="U194" i="15"/>
  <c r="V194" i="15" s="1"/>
  <c r="W194" i="15" s="1"/>
  <c r="M197" i="15"/>
  <c r="N197" i="15" s="1"/>
  <c r="O197" i="15" s="1"/>
  <c r="M199" i="15"/>
  <c r="N199" i="15" s="1"/>
  <c r="O199" i="15" s="1"/>
  <c r="AA200" i="15"/>
  <c r="AB200" i="15" s="1"/>
  <c r="U200" i="15"/>
  <c r="V200" i="15" s="1"/>
  <c r="W200" i="15" s="1"/>
  <c r="V203" i="15"/>
  <c r="W203" i="15" s="1"/>
  <c r="V202" i="15"/>
  <c r="W202" i="15" s="1"/>
  <c r="AA221" i="15"/>
  <c r="AB221" i="15" s="1"/>
  <c r="AA222" i="15"/>
  <c r="AB222" i="15" s="1"/>
  <c r="H223" i="15"/>
  <c r="U223" i="15" s="1"/>
  <c r="V223" i="15" s="1"/>
  <c r="W223" i="15" s="1"/>
  <c r="H224" i="15"/>
  <c r="U224" i="15" s="1"/>
  <c r="V224" i="15" s="1"/>
  <c r="W224" i="15" s="1"/>
  <c r="H225" i="15"/>
  <c r="U225" i="15" s="1"/>
  <c r="V225" i="15" s="1"/>
  <c r="W225" i="15" s="1"/>
  <c r="H226" i="15"/>
  <c r="U226" i="15" s="1"/>
  <c r="V226" i="15" s="1"/>
  <c r="W226" i="15" s="1"/>
  <c r="H227" i="15"/>
  <c r="U227" i="15" s="1"/>
  <c r="V227" i="15" s="1"/>
  <c r="W227" i="15" s="1"/>
  <c r="H228" i="15"/>
  <c r="U228" i="15" s="1"/>
  <c r="V228" i="15" s="1"/>
  <c r="W228" i="15" s="1"/>
  <c r="H229" i="15"/>
  <c r="U229" i="15" s="1"/>
  <c r="V229" i="15" s="1"/>
  <c r="W229" i="15" s="1"/>
  <c r="H230" i="15"/>
  <c r="U230" i="15" s="1"/>
  <c r="V230" i="15" s="1"/>
  <c r="W230" i="15" s="1"/>
  <c r="H231" i="15"/>
  <c r="U231" i="15" s="1"/>
  <c r="V231" i="15" s="1"/>
  <c r="W231" i="15" s="1"/>
  <c r="H232" i="15"/>
  <c r="U232" i="15" s="1"/>
  <c r="V232" i="15" s="1"/>
  <c r="W232" i="15" s="1"/>
  <c r="H233" i="15"/>
  <c r="U233" i="15" s="1"/>
  <c r="V233" i="15" s="1"/>
  <c r="W233" i="15" s="1"/>
  <c r="H234" i="15"/>
  <c r="U234" i="15" s="1"/>
  <c r="V234" i="15" s="1"/>
  <c r="W234" i="15" s="1"/>
  <c r="H235" i="15"/>
  <c r="U235" i="15" s="1"/>
  <c r="V235" i="15" s="1"/>
  <c r="W235" i="15" s="1"/>
  <c r="H236" i="15"/>
  <c r="U236" i="15" s="1"/>
  <c r="V236" i="15" s="1"/>
  <c r="W236" i="15" s="1"/>
  <c r="H237" i="15"/>
  <c r="U237" i="15" s="1"/>
  <c r="V237" i="15" s="1"/>
  <c r="W237" i="15" s="1"/>
  <c r="H238" i="15"/>
  <c r="U238" i="15" s="1"/>
  <c r="V238" i="15" s="1"/>
  <c r="W238" i="15" s="1"/>
  <c r="H239" i="15"/>
  <c r="U239" i="15" s="1"/>
  <c r="V239" i="15" s="1"/>
  <c r="W239" i="15" s="1"/>
  <c r="H240" i="15"/>
  <c r="U240" i="15" s="1"/>
  <c r="V240" i="15" s="1"/>
  <c r="W240" i="15" s="1"/>
  <c r="M211" i="15"/>
  <c r="N211" i="15" s="1"/>
  <c r="O211" i="15" s="1"/>
  <c r="U211" i="15"/>
  <c r="V211" i="15" s="1"/>
  <c r="W211" i="15" s="1"/>
  <c r="M212" i="15"/>
  <c r="N212" i="15" s="1"/>
  <c r="O212" i="15" s="1"/>
  <c r="U212" i="15"/>
  <c r="V212" i="15" s="1"/>
  <c r="W212" i="15" s="1"/>
  <c r="M213" i="15"/>
  <c r="N213" i="15" s="1"/>
  <c r="O213" i="15" s="1"/>
  <c r="U213" i="15"/>
  <c r="V213" i="15" s="1"/>
  <c r="W213" i="15" s="1"/>
  <c r="AJ213" i="15" s="1"/>
  <c r="M214" i="15"/>
  <c r="N214" i="15" s="1"/>
  <c r="O214" i="15" s="1"/>
  <c r="U214" i="15"/>
  <c r="V214" i="15" s="1"/>
  <c r="W214" i="15" s="1"/>
  <c r="M215" i="15"/>
  <c r="N215" i="15" s="1"/>
  <c r="O215" i="15" s="1"/>
  <c r="U215" i="15"/>
  <c r="V215" i="15" s="1"/>
  <c r="W215" i="15" s="1"/>
  <c r="M216" i="15"/>
  <c r="N216" i="15" s="1"/>
  <c r="O216" i="15" s="1"/>
  <c r="U216" i="15"/>
  <c r="V216" i="15" s="1"/>
  <c r="W216" i="15" s="1"/>
  <c r="M217" i="15"/>
  <c r="N217" i="15" s="1"/>
  <c r="O217" i="15" s="1"/>
  <c r="U217" i="15"/>
  <c r="V217" i="15" s="1"/>
  <c r="W217" i="15" s="1"/>
  <c r="AJ217" i="15" s="1"/>
  <c r="M218" i="15"/>
  <c r="N218" i="15" s="1"/>
  <c r="O218" i="15" s="1"/>
  <c r="U218" i="15"/>
  <c r="V218" i="15" s="1"/>
  <c r="W218" i="15" s="1"/>
  <c r="M219" i="15"/>
  <c r="N219" i="15" s="1"/>
  <c r="O219" i="15" s="1"/>
  <c r="U219" i="15"/>
  <c r="V219" i="15" s="1"/>
  <c r="W219" i="15" s="1"/>
  <c r="AJ219" i="15" s="1"/>
  <c r="M220" i="15"/>
  <c r="N220" i="15" s="1"/>
  <c r="O220" i="15" s="1"/>
  <c r="U220" i="15"/>
  <c r="V220" i="15" s="1"/>
  <c r="W220" i="15" s="1"/>
  <c r="M221" i="15"/>
  <c r="N221" i="15" s="1"/>
  <c r="O221" i="15" s="1"/>
  <c r="M222" i="15"/>
  <c r="N222" i="15" s="1"/>
  <c r="O222" i="15" s="1"/>
  <c r="AA241" i="15"/>
  <c r="AB241" i="15" s="1"/>
  <c r="AJ241" i="15" s="1"/>
  <c r="M241" i="15"/>
  <c r="N241" i="15" s="1"/>
  <c r="O241" i="15" s="1"/>
  <c r="D243" i="13"/>
  <c r="E243" i="13"/>
  <c r="F243" i="13"/>
  <c r="H243" i="13"/>
  <c r="I243" i="13"/>
  <c r="J243" i="13"/>
  <c r="K243" i="13"/>
  <c r="M243" i="13"/>
  <c r="N243" i="13"/>
  <c r="O243" i="13"/>
  <c r="P243" i="13"/>
  <c r="Q243" i="13"/>
  <c r="C243" i="13"/>
  <c r="D65" i="13"/>
  <c r="E65" i="13"/>
  <c r="F65" i="13"/>
  <c r="H65" i="13"/>
  <c r="I65" i="13"/>
  <c r="J65" i="13"/>
  <c r="K65" i="13"/>
  <c r="M65" i="13"/>
  <c r="N65" i="13"/>
  <c r="O65" i="13"/>
  <c r="P65" i="13"/>
  <c r="Q65" i="13"/>
  <c r="C65" i="13"/>
  <c r="D17" i="13"/>
  <c r="E17" i="13"/>
  <c r="F17" i="13"/>
  <c r="H17" i="13"/>
  <c r="I17" i="13"/>
  <c r="J17" i="13"/>
  <c r="K17" i="13"/>
  <c r="M17" i="13"/>
  <c r="N17" i="13"/>
  <c r="O17" i="13"/>
  <c r="P17" i="13"/>
  <c r="Q17" i="13"/>
  <c r="C17" i="13"/>
  <c r="L242" i="13"/>
  <c r="G242" i="13"/>
  <c r="L241" i="13"/>
  <c r="G241" i="13"/>
  <c r="L240" i="13"/>
  <c r="G240" i="13"/>
  <c r="L239" i="13"/>
  <c r="G239" i="13"/>
  <c r="L238" i="13"/>
  <c r="G238" i="13"/>
  <c r="L237" i="13"/>
  <c r="G237" i="13"/>
  <c r="L236" i="13"/>
  <c r="G236" i="13"/>
  <c r="L235" i="13"/>
  <c r="G235" i="13"/>
  <c r="L234" i="13"/>
  <c r="G234" i="13"/>
  <c r="L233" i="13"/>
  <c r="G233" i="13"/>
  <c r="L232" i="13"/>
  <c r="G232" i="13"/>
  <c r="L231" i="13"/>
  <c r="G231" i="13"/>
  <c r="L230" i="13"/>
  <c r="G230" i="13"/>
  <c r="L229" i="13"/>
  <c r="G229" i="13"/>
  <c r="L228" i="13"/>
  <c r="G228" i="13"/>
  <c r="L227" i="13"/>
  <c r="G227" i="13"/>
  <c r="L226" i="13"/>
  <c r="G226" i="13"/>
  <c r="L225" i="13"/>
  <c r="G225" i="13"/>
  <c r="L224" i="13"/>
  <c r="G224" i="13"/>
  <c r="L223" i="13"/>
  <c r="G223" i="13"/>
  <c r="L222" i="13"/>
  <c r="G222" i="13"/>
  <c r="L221" i="13"/>
  <c r="G221" i="13"/>
  <c r="L220" i="13"/>
  <c r="G220" i="13"/>
  <c r="L219" i="13"/>
  <c r="G219" i="13"/>
  <c r="L218" i="13"/>
  <c r="G218" i="13"/>
  <c r="L217" i="13"/>
  <c r="G217" i="13"/>
  <c r="L216" i="13"/>
  <c r="G216" i="13"/>
  <c r="L215" i="13"/>
  <c r="G215" i="13"/>
  <c r="L214" i="13"/>
  <c r="G214" i="13"/>
  <c r="L213" i="13"/>
  <c r="G213" i="13"/>
  <c r="L212" i="13"/>
  <c r="G212" i="13"/>
  <c r="L211" i="13"/>
  <c r="G211" i="13"/>
  <c r="L210" i="13"/>
  <c r="G210" i="13"/>
  <c r="L209" i="13"/>
  <c r="G209" i="13"/>
  <c r="L208" i="13"/>
  <c r="G208" i="13"/>
  <c r="L207" i="13"/>
  <c r="G207" i="13"/>
  <c r="L206" i="13"/>
  <c r="G206" i="13"/>
  <c r="L205" i="13"/>
  <c r="G205" i="13"/>
  <c r="L204" i="13"/>
  <c r="G204" i="13"/>
  <c r="L203" i="13"/>
  <c r="G203" i="13"/>
  <c r="L202" i="13"/>
  <c r="G202" i="13"/>
  <c r="L201" i="13"/>
  <c r="G201" i="13"/>
  <c r="L200" i="13"/>
  <c r="G200" i="13"/>
  <c r="L199" i="13"/>
  <c r="G199" i="13"/>
  <c r="L198" i="13"/>
  <c r="G198" i="13"/>
  <c r="L197" i="13"/>
  <c r="G197" i="13"/>
  <c r="L196" i="13"/>
  <c r="G196" i="13"/>
  <c r="L195" i="13"/>
  <c r="G195" i="13"/>
  <c r="L194" i="13"/>
  <c r="G194" i="13"/>
  <c r="L193" i="13"/>
  <c r="G193" i="13"/>
  <c r="L192" i="13"/>
  <c r="G192" i="13"/>
  <c r="L191" i="13"/>
  <c r="G191" i="13"/>
  <c r="L190" i="13"/>
  <c r="G190" i="13"/>
  <c r="L189" i="13"/>
  <c r="G189" i="13"/>
  <c r="L188" i="13"/>
  <c r="G188" i="13"/>
  <c r="L187" i="13"/>
  <c r="G187" i="13"/>
  <c r="L186" i="13"/>
  <c r="G186" i="13"/>
  <c r="L185" i="13"/>
  <c r="G185" i="13"/>
  <c r="L184" i="13"/>
  <c r="G184" i="13"/>
  <c r="L183" i="13"/>
  <c r="G183" i="13"/>
  <c r="L182" i="13"/>
  <c r="G182" i="13"/>
  <c r="L181" i="13"/>
  <c r="G181" i="13"/>
  <c r="L180" i="13"/>
  <c r="G180" i="13"/>
  <c r="L179" i="13"/>
  <c r="G179" i="13"/>
  <c r="L178" i="13"/>
  <c r="G178" i="13"/>
  <c r="L177" i="13"/>
  <c r="G177" i="13"/>
  <c r="L176" i="13"/>
  <c r="G176" i="13"/>
  <c r="L175" i="13"/>
  <c r="G175" i="13"/>
  <c r="L174" i="13"/>
  <c r="G174" i="13"/>
  <c r="L173" i="13"/>
  <c r="G173" i="13"/>
  <c r="L172" i="13"/>
  <c r="G172" i="13"/>
  <c r="L171" i="13"/>
  <c r="G171" i="13"/>
  <c r="L170" i="13"/>
  <c r="G170" i="13"/>
  <c r="L169" i="13"/>
  <c r="G169" i="13"/>
  <c r="L168" i="13"/>
  <c r="G168" i="13"/>
  <c r="L167" i="13"/>
  <c r="G167" i="13"/>
  <c r="L166" i="13"/>
  <c r="G166" i="13"/>
  <c r="L165" i="13"/>
  <c r="G165" i="13"/>
  <c r="L164" i="13"/>
  <c r="G164" i="13"/>
  <c r="L163" i="13"/>
  <c r="G163" i="13"/>
  <c r="L162" i="13"/>
  <c r="G162" i="13"/>
  <c r="L161" i="13"/>
  <c r="G161" i="13"/>
  <c r="L160" i="13"/>
  <c r="G160" i="13"/>
  <c r="L159" i="13"/>
  <c r="G159" i="13"/>
  <c r="L158" i="13"/>
  <c r="G158" i="13"/>
  <c r="L157" i="13"/>
  <c r="G157" i="13"/>
  <c r="L156" i="13"/>
  <c r="G156" i="13"/>
  <c r="L155" i="13"/>
  <c r="G155" i="13"/>
  <c r="L154" i="13"/>
  <c r="G154" i="13"/>
  <c r="L153" i="13"/>
  <c r="G153" i="13"/>
  <c r="L152" i="13"/>
  <c r="G152" i="13"/>
  <c r="L151" i="13"/>
  <c r="G151" i="13"/>
  <c r="L150" i="13"/>
  <c r="G150" i="13"/>
  <c r="L149" i="13"/>
  <c r="G149" i="13"/>
  <c r="L148" i="13"/>
  <c r="G148" i="13"/>
  <c r="L147" i="13"/>
  <c r="G147" i="13"/>
  <c r="L146" i="13"/>
  <c r="G146" i="13"/>
  <c r="L145" i="13"/>
  <c r="G145" i="13"/>
  <c r="L144" i="13"/>
  <c r="G144" i="13"/>
  <c r="L143" i="13"/>
  <c r="G143" i="13"/>
  <c r="L142" i="13"/>
  <c r="G142" i="13"/>
  <c r="L141" i="13"/>
  <c r="G141" i="13"/>
  <c r="L140" i="13"/>
  <c r="G140" i="13"/>
  <c r="L139" i="13"/>
  <c r="G139" i="13"/>
  <c r="L138" i="13"/>
  <c r="G138" i="13"/>
  <c r="L137" i="13"/>
  <c r="G137" i="13"/>
  <c r="L136" i="13"/>
  <c r="G136" i="13"/>
  <c r="L135" i="13"/>
  <c r="G135" i="13"/>
  <c r="L134" i="13"/>
  <c r="G134" i="13"/>
  <c r="L133" i="13"/>
  <c r="G133" i="13"/>
  <c r="L132" i="13"/>
  <c r="G132" i="13"/>
  <c r="L131" i="13"/>
  <c r="G131" i="13"/>
  <c r="L130" i="13"/>
  <c r="G130" i="13"/>
  <c r="L129" i="13"/>
  <c r="G129" i="13"/>
  <c r="L128" i="13"/>
  <c r="G128" i="13"/>
  <c r="L127" i="13"/>
  <c r="G127" i="13"/>
  <c r="L126" i="13"/>
  <c r="G126" i="13"/>
  <c r="L125" i="13"/>
  <c r="G125" i="13"/>
  <c r="L124" i="13"/>
  <c r="G124" i="13"/>
  <c r="L123" i="13"/>
  <c r="G123" i="13"/>
  <c r="L122" i="13"/>
  <c r="G122" i="13"/>
  <c r="L121" i="13"/>
  <c r="G121" i="13"/>
  <c r="L120" i="13"/>
  <c r="G120" i="13"/>
  <c r="L119" i="13"/>
  <c r="G119" i="13"/>
  <c r="L118" i="13"/>
  <c r="G118" i="13"/>
  <c r="L117" i="13"/>
  <c r="G117" i="13"/>
  <c r="L116" i="13"/>
  <c r="G116" i="13"/>
  <c r="L115" i="13"/>
  <c r="G115" i="13"/>
  <c r="L114" i="13"/>
  <c r="G114" i="13"/>
  <c r="L113" i="13"/>
  <c r="G113" i="13"/>
  <c r="L112" i="13"/>
  <c r="G112" i="13"/>
  <c r="L111" i="13"/>
  <c r="G111" i="13"/>
  <c r="L110" i="13"/>
  <c r="G110" i="13"/>
  <c r="L109" i="13"/>
  <c r="G109" i="13"/>
  <c r="L108" i="13"/>
  <c r="G108" i="13"/>
  <c r="L107" i="13"/>
  <c r="G107" i="13"/>
  <c r="L106" i="13"/>
  <c r="G106" i="13"/>
  <c r="L105" i="13"/>
  <c r="G105" i="13"/>
  <c r="L104" i="13"/>
  <c r="G104" i="13"/>
  <c r="L103" i="13"/>
  <c r="G103" i="13"/>
  <c r="L102" i="13"/>
  <c r="G102" i="13"/>
  <c r="L101" i="13"/>
  <c r="G101" i="13"/>
  <c r="L100" i="13"/>
  <c r="G100" i="13"/>
  <c r="L99" i="13"/>
  <c r="G99" i="13"/>
  <c r="L98" i="13"/>
  <c r="G98" i="13"/>
  <c r="L97" i="13"/>
  <c r="G97" i="13"/>
  <c r="L96" i="13"/>
  <c r="G96" i="13"/>
  <c r="L95" i="13"/>
  <c r="G95" i="13"/>
  <c r="L94" i="13"/>
  <c r="G94" i="13"/>
  <c r="L93" i="13"/>
  <c r="G93" i="13"/>
  <c r="L92" i="13"/>
  <c r="G92" i="13"/>
  <c r="L91" i="13"/>
  <c r="G91" i="13"/>
  <c r="L90" i="13"/>
  <c r="G90" i="13"/>
  <c r="L89" i="13"/>
  <c r="G89" i="13"/>
  <c r="L88" i="13"/>
  <c r="G88" i="13"/>
  <c r="L87" i="13"/>
  <c r="G87" i="13"/>
  <c r="L86" i="13"/>
  <c r="G86" i="13"/>
  <c r="L85" i="13"/>
  <c r="G85" i="13"/>
  <c r="L84" i="13"/>
  <c r="G84" i="13"/>
  <c r="L83" i="13"/>
  <c r="G83" i="13"/>
  <c r="L82" i="13"/>
  <c r="G82" i="13"/>
  <c r="L81" i="13"/>
  <c r="G81" i="13"/>
  <c r="L80" i="13"/>
  <c r="G80" i="13"/>
  <c r="L79" i="13"/>
  <c r="G79" i="13"/>
  <c r="L78" i="13"/>
  <c r="G78" i="13"/>
  <c r="L77" i="13"/>
  <c r="G77" i="13"/>
  <c r="L76" i="13"/>
  <c r="G76" i="13"/>
  <c r="L75" i="13"/>
  <c r="G75" i="13"/>
  <c r="L74" i="13"/>
  <c r="G74" i="13"/>
  <c r="L73" i="13"/>
  <c r="G73" i="13"/>
  <c r="L72" i="13"/>
  <c r="G72" i="13"/>
  <c r="L71" i="13"/>
  <c r="G71" i="13"/>
  <c r="L70" i="13"/>
  <c r="G70" i="13"/>
  <c r="L69" i="13"/>
  <c r="G69" i="13"/>
  <c r="L68" i="13"/>
  <c r="G68" i="13"/>
  <c r="L67" i="13"/>
  <c r="L243" i="13" s="1"/>
  <c r="G67" i="13"/>
  <c r="G243" i="13" s="1"/>
  <c r="L64" i="13"/>
  <c r="G64" i="13"/>
  <c r="L63" i="13"/>
  <c r="G63" i="13"/>
  <c r="L62" i="13"/>
  <c r="G62" i="13"/>
  <c r="L61" i="13"/>
  <c r="G61" i="13"/>
  <c r="L60" i="13"/>
  <c r="G60" i="13"/>
  <c r="L59" i="13"/>
  <c r="G59" i="13"/>
  <c r="L58" i="13"/>
  <c r="G58" i="13"/>
  <c r="L57" i="13"/>
  <c r="G57" i="13"/>
  <c r="L56" i="13"/>
  <c r="G56" i="13"/>
  <c r="L55" i="13"/>
  <c r="G55" i="13"/>
  <c r="L54" i="13"/>
  <c r="G54" i="13"/>
  <c r="L53" i="13"/>
  <c r="G53" i="13"/>
  <c r="L52" i="13"/>
  <c r="G52" i="13"/>
  <c r="L51" i="13"/>
  <c r="G51" i="13"/>
  <c r="L50" i="13"/>
  <c r="G50" i="13"/>
  <c r="L49" i="13"/>
  <c r="G49" i="13"/>
  <c r="L48" i="13"/>
  <c r="G48" i="13"/>
  <c r="L47" i="13"/>
  <c r="G47" i="13"/>
  <c r="L46" i="13"/>
  <c r="G46" i="13"/>
  <c r="L45" i="13"/>
  <c r="G45" i="13"/>
  <c r="L44" i="13"/>
  <c r="G44" i="13"/>
  <c r="L43" i="13"/>
  <c r="G43" i="13"/>
  <c r="L42" i="13"/>
  <c r="G42" i="13"/>
  <c r="L41" i="13"/>
  <c r="G41" i="13"/>
  <c r="L40" i="13"/>
  <c r="G40" i="13"/>
  <c r="L39" i="13"/>
  <c r="G39" i="13"/>
  <c r="L38" i="13"/>
  <c r="G38" i="13"/>
  <c r="L37" i="13"/>
  <c r="G37" i="13"/>
  <c r="L36" i="13"/>
  <c r="G36" i="13"/>
  <c r="L35" i="13"/>
  <c r="G35" i="13"/>
  <c r="L34" i="13"/>
  <c r="G34" i="13"/>
  <c r="L33" i="13"/>
  <c r="G33" i="13"/>
  <c r="L32" i="13"/>
  <c r="G32" i="13"/>
  <c r="L31" i="13"/>
  <c r="G31" i="13"/>
  <c r="L30" i="13"/>
  <c r="G30" i="13"/>
  <c r="L29" i="13"/>
  <c r="G29" i="13"/>
  <c r="L28" i="13"/>
  <c r="G28" i="13"/>
  <c r="L27" i="13"/>
  <c r="G27" i="13"/>
  <c r="L26" i="13"/>
  <c r="G26" i="13"/>
  <c r="L25" i="13"/>
  <c r="G25" i="13"/>
  <c r="L24" i="13"/>
  <c r="G24" i="13"/>
  <c r="L23" i="13"/>
  <c r="G23" i="13"/>
  <c r="L22" i="13"/>
  <c r="G22" i="13"/>
  <c r="L21" i="13"/>
  <c r="G21" i="13"/>
  <c r="L20" i="13"/>
  <c r="G20" i="13"/>
  <c r="L19" i="13"/>
  <c r="L65" i="13" s="1"/>
  <c r="G19" i="13"/>
  <c r="G65" i="13" s="1"/>
  <c r="L16" i="13"/>
  <c r="G16" i="13"/>
  <c r="L15" i="13"/>
  <c r="G15" i="13"/>
  <c r="L14" i="13"/>
  <c r="G14" i="13"/>
  <c r="L13" i="13"/>
  <c r="G13" i="13"/>
  <c r="L12" i="13"/>
  <c r="G12" i="13"/>
  <c r="L11" i="13"/>
  <c r="G11" i="13"/>
  <c r="L10" i="13"/>
  <c r="G10" i="13"/>
  <c r="L9" i="13"/>
  <c r="G9" i="13"/>
  <c r="L8" i="13"/>
  <c r="G8" i="13"/>
  <c r="L7" i="13"/>
  <c r="G7" i="13"/>
  <c r="L6" i="13"/>
  <c r="G6" i="13"/>
  <c r="L5" i="13"/>
  <c r="G5" i="13"/>
  <c r="L4" i="13"/>
  <c r="G4" i="13"/>
  <c r="L3" i="13"/>
  <c r="G3" i="13"/>
  <c r="L2" i="13"/>
  <c r="G2" i="13"/>
  <c r="AJ203" i="15" l="1"/>
  <c r="AJ47" i="15"/>
  <c r="AJ222" i="15"/>
  <c r="AJ194" i="15"/>
  <c r="AJ38" i="15"/>
  <c r="AJ88" i="15"/>
  <c r="O24" i="15"/>
  <c r="AJ190" i="15"/>
  <c r="AJ67" i="15"/>
  <c r="AJ51" i="15"/>
  <c r="AJ43" i="15"/>
  <c r="AJ39" i="15"/>
  <c r="AJ146" i="15"/>
  <c r="AJ174" i="15"/>
  <c r="AJ158" i="15"/>
  <c r="O56" i="15"/>
  <c r="AJ87" i="15"/>
  <c r="AJ79" i="15"/>
  <c r="AJ59" i="15"/>
  <c r="O36" i="15"/>
  <c r="AJ58" i="15"/>
  <c r="O25" i="15"/>
  <c r="AJ197" i="15"/>
  <c r="AJ152" i="15"/>
  <c r="AJ15" i="15"/>
  <c r="G17" i="13"/>
  <c r="L17" i="13"/>
  <c r="AJ216" i="15"/>
  <c r="AJ214" i="15"/>
  <c r="AJ211" i="15"/>
  <c r="AJ202" i="15"/>
  <c r="AJ204" i="15"/>
  <c r="AJ143" i="15"/>
  <c r="O57" i="15"/>
  <c r="O28" i="15"/>
  <c r="AJ182" i="15"/>
  <c r="AJ69" i="15"/>
  <c r="O51" i="15"/>
  <c r="O47" i="15"/>
  <c r="O43" i="15"/>
  <c r="O39" i="15"/>
  <c r="O29" i="15"/>
  <c r="AJ198" i="15"/>
  <c r="AJ172" i="15"/>
  <c r="AJ156" i="15"/>
  <c r="AJ177" i="15"/>
  <c r="AJ162" i="15"/>
  <c r="AJ163" i="15"/>
  <c r="AJ151" i="15"/>
  <c r="O37" i="15"/>
  <c r="AJ76" i="15"/>
  <c r="AJ56" i="15"/>
  <c r="AJ154" i="15"/>
  <c r="AJ215" i="15"/>
  <c r="AJ221" i="15"/>
  <c r="O60" i="15"/>
  <c r="AJ71" i="15"/>
  <c r="AJ90" i="15"/>
  <c r="AJ80" i="15"/>
  <c r="AJ70" i="15"/>
  <c r="AJ207" i="15"/>
  <c r="AJ68" i="15"/>
  <c r="AJ60" i="15"/>
  <c r="O48" i="15"/>
  <c r="O44" i="15"/>
  <c r="O40" i="15"/>
  <c r="O30" i="15"/>
  <c r="O58" i="15"/>
  <c r="AJ17" i="15"/>
  <c r="AJ148" i="15"/>
  <c r="AJ77" i="15"/>
  <c r="AJ50" i="15"/>
  <c r="AJ46" i="15"/>
  <c r="AJ42" i="15"/>
  <c r="O27" i="15"/>
  <c r="O26" i="15"/>
  <c r="AJ52" i="15"/>
  <c r="AJ49" i="15"/>
  <c r="AJ45" i="15"/>
  <c r="AJ41" i="15"/>
  <c r="AJ220" i="15"/>
  <c r="AJ218" i="15"/>
  <c r="AJ212" i="15"/>
  <c r="AJ168" i="15"/>
  <c r="AA232" i="15"/>
  <c r="AB232" i="15" s="1"/>
  <c r="AJ232" i="15" s="1"/>
  <c r="AA100" i="15"/>
  <c r="AB100" i="15" s="1"/>
  <c r="AJ100" i="15" s="1"/>
  <c r="AJ61" i="15"/>
  <c r="AA224" i="15"/>
  <c r="AB224" i="15" s="1"/>
  <c r="AJ224" i="15" s="1"/>
  <c r="AJ132" i="15"/>
  <c r="AJ32" i="15"/>
  <c r="AJ193" i="15"/>
  <c r="AJ11" i="15"/>
  <c r="AJ25" i="15"/>
  <c r="AJ37" i="15"/>
  <c r="AJ165" i="15"/>
  <c r="AJ126" i="15"/>
  <c r="O5" i="15"/>
  <c r="AJ86" i="15"/>
  <c r="AJ72" i="15"/>
  <c r="AJ139" i="15"/>
  <c r="AJ78" i="15"/>
  <c r="AJ206" i="15"/>
  <c r="AJ84" i="15"/>
  <c r="AJ195" i="15"/>
  <c r="AJ129" i="15"/>
  <c r="AJ188" i="15"/>
  <c r="AJ210" i="15"/>
  <c r="AJ178" i="15"/>
  <c r="AJ209" i="15"/>
  <c r="AJ5" i="15"/>
  <c r="O35" i="15"/>
  <c r="AJ31" i="15"/>
  <c r="AJ34" i="15"/>
  <c r="O23" i="15"/>
  <c r="O32" i="15"/>
  <c r="O59" i="15"/>
  <c r="O52" i="15"/>
  <c r="O49" i="15"/>
  <c r="O45" i="15"/>
  <c r="O41" i="15"/>
  <c r="M54" i="15"/>
  <c r="N54" i="15" s="1"/>
  <c r="O54" i="15" s="1"/>
  <c r="AJ26" i="15"/>
  <c r="AJ179" i="15"/>
  <c r="AJ170" i="15"/>
  <c r="AJ196" i="15"/>
  <c r="AJ153" i="15"/>
  <c r="AJ145" i="15"/>
  <c r="AJ167" i="15"/>
  <c r="AJ104" i="15"/>
  <c r="AA96" i="15"/>
  <c r="AB96" i="15" s="1"/>
  <c r="AJ96" i="15" s="1"/>
  <c r="AJ75" i="15"/>
  <c r="AJ199" i="15"/>
  <c r="AJ187" i="15"/>
  <c r="AJ127" i="15"/>
  <c r="M101" i="15"/>
  <c r="N101" i="15" s="1"/>
  <c r="O101" i="15" s="1"/>
  <c r="M102" i="15"/>
  <c r="N102" i="15" s="1"/>
  <c r="O102" i="15" s="1"/>
  <c r="AJ81" i="15"/>
  <c r="AJ73" i="15"/>
  <c r="AJ208" i="15"/>
  <c r="AJ201" i="15"/>
  <c r="AJ74" i="15"/>
  <c r="M109" i="15"/>
  <c r="N109" i="15" s="1"/>
  <c r="O109" i="15" s="1"/>
  <c r="AA238" i="15"/>
  <c r="AB238" i="15" s="1"/>
  <c r="AJ238" i="15" s="1"/>
  <c r="AA230" i="15"/>
  <c r="AB230" i="15" s="1"/>
  <c r="AJ230" i="15" s="1"/>
  <c r="AJ169" i="15"/>
  <c r="AJ136" i="15"/>
  <c r="AJ131" i="15"/>
  <c r="AA95" i="15"/>
  <c r="AB95" i="15" s="1"/>
  <c r="AJ130" i="15"/>
  <c r="M100" i="15"/>
  <c r="N100" i="15" s="1"/>
  <c r="O100" i="15" s="1"/>
  <c r="AJ176" i="15"/>
  <c r="AA189" i="15"/>
  <c r="AB189" i="15" s="1"/>
  <c r="AJ189" i="15" s="1"/>
  <c r="AA185" i="15"/>
  <c r="AB185" i="15" s="1"/>
  <c r="AJ185" i="15" s="1"/>
  <c r="M185" i="15"/>
  <c r="N185" i="15" s="1"/>
  <c r="O185" i="15" s="1"/>
  <c r="AJ184" i="15"/>
  <c r="AA236" i="15"/>
  <c r="AB236" i="15" s="1"/>
  <c r="AJ236" i="15" s="1"/>
  <c r="AA228" i="15"/>
  <c r="AB228" i="15" s="1"/>
  <c r="AJ228" i="15" s="1"/>
  <c r="AJ164" i="15"/>
  <c r="AA94" i="15"/>
  <c r="AB94" i="15" s="1"/>
  <c r="AJ94" i="15" s="1"/>
  <c r="AJ95" i="15"/>
  <c r="AJ180" i="15"/>
  <c r="AJ205" i="15"/>
  <c r="AA240" i="15"/>
  <c r="AB240" i="15" s="1"/>
  <c r="AJ240" i="15" s="1"/>
  <c r="AA234" i="15"/>
  <c r="AB234" i="15" s="1"/>
  <c r="AJ234" i="15" s="1"/>
  <c r="AA226" i="15"/>
  <c r="AB226" i="15" s="1"/>
  <c r="AJ226" i="15" s="1"/>
  <c r="M240" i="15"/>
  <c r="N240" i="15" s="1"/>
  <c r="O240" i="15" s="1"/>
  <c r="M238" i="15"/>
  <c r="N238" i="15" s="1"/>
  <c r="O238" i="15" s="1"/>
  <c r="M236" i="15"/>
  <c r="N236" i="15" s="1"/>
  <c r="O236" i="15" s="1"/>
  <c r="M234" i="15"/>
  <c r="N234" i="15" s="1"/>
  <c r="O234" i="15" s="1"/>
  <c r="M232" i="15"/>
  <c r="N232" i="15" s="1"/>
  <c r="O232" i="15" s="1"/>
  <c r="M230" i="15"/>
  <c r="N230" i="15" s="1"/>
  <c r="O230" i="15" s="1"/>
  <c r="M228" i="15"/>
  <c r="N228" i="15" s="1"/>
  <c r="O228" i="15" s="1"/>
  <c r="M226" i="15"/>
  <c r="N226" i="15" s="1"/>
  <c r="O226" i="15" s="1"/>
  <c r="M224" i="15"/>
  <c r="N224" i="15" s="1"/>
  <c r="O224" i="15" s="1"/>
  <c r="AJ181" i="15"/>
  <c r="AJ183" i="15"/>
  <c r="AJ171" i="15"/>
  <c r="AJ155" i="15"/>
  <c r="AJ147" i="15"/>
  <c r="AJ140" i="15"/>
  <c r="AJ112" i="15"/>
  <c r="AA102" i="15"/>
  <c r="AB102" i="15" s="1"/>
  <c r="AJ102" i="15" s="1"/>
  <c r="AA98" i="15"/>
  <c r="AB98" i="15" s="1"/>
  <c r="AJ98" i="15" s="1"/>
  <c r="AA92" i="15"/>
  <c r="AB92" i="15" s="1"/>
  <c r="AJ92" i="15" s="1"/>
  <c r="AJ108" i="15"/>
  <c r="M98" i="15"/>
  <c r="N98" i="15" s="1"/>
  <c r="O98" i="15" s="1"/>
  <c r="M96" i="15"/>
  <c r="N96" i="15" s="1"/>
  <c r="O96" i="15" s="1"/>
  <c r="M94" i="15"/>
  <c r="N94" i="15" s="1"/>
  <c r="O94" i="15" s="1"/>
  <c r="M92" i="15"/>
  <c r="N92" i="15" s="1"/>
  <c r="O92" i="15" s="1"/>
  <c r="M189" i="15"/>
  <c r="N189" i="15" s="1"/>
  <c r="O189" i="15" s="1"/>
  <c r="AJ29" i="15"/>
  <c r="AJ28" i="15"/>
  <c r="AJ24" i="15"/>
  <c r="O7" i="15"/>
  <c r="AJ13" i="15"/>
  <c r="O11" i="15"/>
  <c r="O15" i="15"/>
  <c r="O13" i="15"/>
  <c r="AA12" i="15"/>
  <c r="AB12" i="15" s="1"/>
  <c r="AJ12" i="15" s="1"/>
  <c r="AJ192" i="15"/>
  <c r="AJ173" i="15"/>
  <c r="AJ157" i="15"/>
  <c r="AJ149" i="15"/>
  <c r="AJ141" i="15"/>
  <c r="AJ107" i="15"/>
  <c r="AJ200" i="15"/>
  <c r="AJ160" i="15"/>
  <c r="AJ128" i="15"/>
  <c r="AJ123" i="15"/>
  <c r="AJ116" i="15"/>
  <c r="AJ109" i="15"/>
  <c r="AJ115" i="15"/>
  <c r="AJ105" i="15"/>
  <c r="AJ137" i="15"/>
  <c r="AJ125" i="15"/>
  <c r="AJ117" i="15"/>
  <c r="AJ122" i="15"/>
  <c r="AJ27" i="15"/>
  <c r="AJ23" i="15"/>
  <c r="AJ30" i="15"/>
  <c r="AJ22" i="15"/>
  <c r="AJ33" i="15"/>
  <c r="V65" i="15"/>
  <c r="V64" i="15"/>
  <c r="W21" i="15"/>
  <c r="AB66" i="15"/>
  <c r="AA114" i="15"/>
  <c r="AB114" i="15" s="1"/>
  <c r="U114" i="15"/>
  <c r="V114" i="15" s="1"/>
  <c r="W114" i="15" s="1"/>
  <c r="AA237" i="15"/>
  <c r="AB237" i="15" s="1"/>
  <c r="AJ237" i="15" s="1"/>
  <c r="AA233" i="15"/>
  <c r="AB233" i="15" s="1"/>
  <c r="AJ233" i="15" s="1"/>
  <c r="AA229" i="15"/>
  <c r="AB229" i="15" s="1"/>
  <c r="AJ229" i="15" s="1"/>
  <c r="AA225" i="15"/>
  <c r="AB225" i="15" s="1"/>
  <c r="AJ225" i="15" s="1"/>
  <c r="M239" i="15"/>
  <c r="N239" i="15" s="1"/>
  <c r="O239" i="15" s="1"/>
  <c r="M235" i="15"/>
  <c r="N235" i="15" s="1"/>
  <c r="O235" i="15" s="1"/>
  <c r="M231" i="15"/>
  <c r="N231" i="15" s="1"/>
  <c r="O231" i="15" s="1"/>
  <c r="M227" i="15"/>
  <c r="N227" i="15" s="1"/>
  <c r="O227" i="15" s="1"/>
  <c r="M223" i="15"/>
  <c r="N223" i="15" s="1"/>
  <c r="O223" i="15" s="1"/>
  <c r="AJ133" i="15"/>
  <c r="AA119" i="15"/>
  <c r="AB119" i="15" s="1"/>
  <c r="U119" i="15"/>
  <c r="V119" i="15" s="1"/>
  <c r="W119" i="15" s="1"/>
  <c r="AJ124" i="15"/>
  <c r="AJ135" i="15"/>
  <c r="M114" i="15"/>
  <c r="N114" i="15" s="1"/>
  <c r="O114" i="15" s="1"/>
  <c r="AJ111" i="15"/>
  <c r="M95" i="15"/>
  <c r="N95" i="15" s="1"/>
  <c r="O95" i="15" s="1"/>
  <c r="AJ91" i="15"/>
  <c r="AJ103" i="15"/>
  <c r="AJ134" i="15"/>
  <c r="AJ113" i="15"/>
  <c r="N3" i="15"/>
  <c r="O3" i="15" s="1"/>
  <c r="AA14" i="15"/>
  <c r="AB14" i="15" s="1"/>
  <c r="AJ14" i="15" s="1"/>
  <c r="AA6" i="15"/>
  <c r="AB6" i="15" s="1"/>
  <c r="AJ6" i="15" s="1"/>
  <c r="AJ7" i="15"/>
  <c r="M14" i="15"/>
  <c r="N14" i="15" s="1"/>
  <c r="O14" i="15" s="1"/>
  <c r="M8" i="15"/>
  <c r="N8" i="15" s="1"/>
  <c r="O8" i="15" s="1"/>
  <c r="AA97" i="15"/>
  <c r="AB97" i="15" s="1"/>
  <c r="AJ97" i="15" s="1"/>
  <c r="AA93" i="15"/>
  <c r="AB93" i="15" s="1"/>
  <c r="AJ93" i="15" s="1"/>
  <c r="AA4" i="15"/>
  <c r="V19" i="15"/>
  <c r="V20" i="15"/>
  <c r="W3" i="15"/>
  <c r="AJ3" i="15" s="1"/>
  <c r="M10" i="15"/>
  <c r="N10" i="15" s="1"/>
  <c r="O10" i="15" s="1"/>
  <c r="M4" i="15"/>
  <c r="N4" i="15" s="1"/>
  <c r="O4" i="15" s="1"/>
  <c r="AA239" i="15"/>
  <c r="AB239" i="15" s="1"/>
  <c r="AJ239" i="15" s="1"/>
  <c r="AA235" i="15"/>
  <c r="AB235" i="15" s="1"/>
  <c r="AJ235" i="15" s="1"/>
  <c r="AA231" i="15"/>
  <c r="AB231" i="15" s="1"/>
  <c r="AJ231" i="15" s="1"/>
  <c r="AA227" i="15"/>
  <c r="AB227" i="15" s="1"/>
  <c r="AJ227" i="15" s="1"/>
  <c r="AA223" i="15"/>
  <c r="AB223" i="15" s="1"/>
  <c r="AJ223" i="15" s="1"/>
  <c r="M237" i="15"/>
  <c r="N237" i="15" s="1"/>
  <c r="O237" i="15" s="1"/>
  <c r="M233" i="15"/>
  <c r="N233" i="15" s="1"/>
  <c r="O233" i="15" s="1"/>
  <c r="M229" i="15"/>
  <c r="N229" i="15" s="1"/>
  <c r="O229" i="15" s="1"/>
  <c r="M225" i="15"/>
  <c r="N225" i="15" s="1"/>
  <c r="O225" i="15" s="1"/>
  <c r="AJ161" i="15"/>
  <c r="AA138" i="15"/>
  <c r="AB138" i="15" s="1"/>
  <c r="U138" i="15"/>
  <c r="V138" i="15" s="1"/>
  <c r="W138" i="15" s="1"/>
  <c r="AA120" i="15"/>
  <c r="AB120" i="15" s="1"/>
  <c r="U120" i="15"/>
  <c r="V120" i="15" s="1"/>
  <c r="W120" i="15" s="1"/>
  <c r="AA118" i="15"/>
  <c r="AB118" i="15" s="1"/>
  <c r="U118" i="15"/>
  <c r="V118" i="15" s="1"/>
  <c r="W118" i="15" s="1"/>
  <c r="AA99" i="15"/>
  <c r="AB99" i="15" s="1"/>
  <c r="AJ99" i="15" s="1"/>
  <c r="M97" i="15"/>
  <c r="N97" i="15" s="1"/>
  <c r="O97" i="15" s="1"/>
  <c r="M93" i="15"/>
  <c r="N93" i="15" s="1"/>
  <c r="O93" i="15" s="1"/>
  <c r="H242" i="15"/>
  <c r="U66" i="15"/>
  <c r="V66" i="15" s="1"/>
  <c r="AA106" i="15"/>
  <c r="AB106" i="15" s="1"/>
  <c r="U106" i="15"/>
  <c r="V106" i="15" s="1"/>
  <c r="W106" i="15" s="1"/>
  <c r="M99" i="15"/>
  <c r="N99" i="15" s="1"/>
  <c r="O99" i="15" s="1"/>
  <c r="M66" i="15"/>
  <c r="N66" i="15" s="1"/>
  <c r="O66" i="15" s="1"/>
  <c r="AA110" i="15"/>
  <c r="AB110" i="15" s="1"/>
  <c r="U110" i="15"/>
  <c r="V110" i="15" s="1"/>
  <c r="W110" i="15" s="1"/>
  <c r="AA101" i="15"/>
  <c r="AB101" i="15" s="1"/>
  <c r="AJ101" i="15" s="1"/>
  <c r="AA54" i="15"/>
  <c r="AB54" i="15" s="1"/>
  <c r="AJ54" i="15" s="1"/>
  <c r="AA10" i="15"/>
  <c r="AB10" i="15" s="1"/>
  <c r="AJ10" i="15" s="1"/>
  <c r="AB21" i="15"/>
  <c r="AA121" i="15"/>
  <c r="AB121" i="15" s="1"/>
  <c r="U121" i="15"/>
  <c r="V121" i="15" s="1"/>
  <c r="W121" i="15" s="1"/>
  <c r="AA16" i="15"/>
  <c r="AB16" i="15" s="1"/>
  <c r="AJ16" i="15" s="1"/>
  <c r="AA8" i="15"/>
  <c r="AB8" i="15" s="1"/>
  <c r="AJ8" i="15" s="1"/>
  <c r="M6" i="15"/>
  <c r="N6" i="15" s="1"/>
  <c r="O6" i="15" s="1"/>
  <c r="M16" i="15"/>
  <c r="N16" i="15" s="1"/>
  <c r="O16" i="15" s="1"/>
  <c r="M12" i="15"/>
  <c r="N12" i="15" s="1"/>
  <c r="O12" i="15" s="1"/>
  <c r="D70" i="3"/>
  <c r="D82" i="3"/>
  <c r="D86" i="3"/>
  <c r="D98" i="3"/>
  <c r="D102" i="3"/>
  <c r="D114" i="3"/>
  <c r="D118" i="3"/>
  <c r="D130" i="3"/>
  <c r="D134" i="3"/>
  <c r="D146" i="3"/>
  <c r="D150" i="3"/>
  <c r="D162" i="3"/>
  <c r="D166" i="3"/>
  <c r="D178" i="3"/>
  <c r="D182" i="3"/>
  <c r="D194" i="3"/>
  <c r="D198" i="3"/>
  <c r="D210" i="3"/>
  <c r="D214" i="3"/>
  <c r="D226" i="3"/>
  <c r="D230" i="3"/>
  <c r="D242" i="3"/>
  <c r="D9" i="3"/>
  <c r="C3" i="3"/>
  <c r="D3" i="3" s="1"/>
  <c r="C4" i="3"/>
  <c r="D4" i="3" s="1"/>
  <c r="C5" i="3"/>
  <c r="D5" i="3" s="1"/>
  <c r="C6" i="3"/>
  <c r="D6" i="3" s="1"/>
  <c r="C7" i="3"/>
  <c r="D7" i="3" s="1"/>
  <c r="C8" i="3"/>
  <c r="D8" i="3" s="1"/>
  <c r="C9" i="3"/>
  <c r="C10" i="3"/>
  <c r="D10" i="3" s="1"/>
  <c r="C11" i="3"/>
  <c r="D11" i="3" s="1"/>
  <c r="C12" i="3"/>
  <c r="D12" i="3" s="1"/>
  <c r="C13" i="3"/>
  <c r="D13" i="3" s="1"/>
  <c r="C14" i="3"/>
  <c r="D14" i="3" s="1"/>
  <c r="C15" i="3"/>
  <c r="D15" i="3" s="1"/>
  <c r="C16" i="3"/>
  <c r="D16" i="3" s="1"/>
  <c r="C20" i="3"/>
  <c r="D20" i="3" s="1"/>
  <c r="C21" i="3"/>
  <c r="D21" i="3" s="1"/>
  <c r="C22" i="3"/>
  <c r="D22" i="3" s="1"/>
  <c r="C23" i="3"/>
  <c r="D23" i="3" s="1"/>
  <c r="C24" i="3"/>
  <c r="D24" i="3" s="1"/>
  <c r="C25" i="3"/>
  <c r="D25" i="3" s="1"/>
  <c r="C26" i="3"/>
  <c r="D26" i="3" s="1"/>
  <c r="C27" i="3"/>
  <c r="D27" i="3" s="1"/>
  <c r="C28" i="3"/>
  <c r="D28" i="3" s="1"/>
  <c r="C29" i="3"/>
  <c r="D29" i="3" s="1"/>
  <c r="C30" i="3"/>
  <c r="D30" i="3" s="1"/>
  <c r="C31" i="3"/>
  <c r="D31" i="3" s="1"/>
  <c r="C32" i="3"/>
  <c r="D32" i="3" s="1"/>
  <c r="C33" i="3"/>
  <c r="D33" i="3" s="1"/>
  <c r="C34" i="3"/>
  <c r="D34" i="3" s="1"/>
  <c r="C35" i="3"/>
  <c r="D35" i="3" s="1"/>
  <c r="C36" i="3"/>
  <c r="D36" i="3" s="1"/>
  <c r="C37" i="3"/>
  <c r="D37" i="3" s="1"/>
  <c r="C38" i="3"/>
  <c r="D38" i="3" s="1"/>
  <c r="C39" i="3"/>
  <c r="D39" i="3" s="1"/>
  <c r="C40" i="3"/>
  <c r="D40" i="3" s="1"/>
  <c r="C41" i="3"/>
  <c r="D41" i="3" s="1"/>
  <c r="C42" i="3"/>
  <c r="D42" i="3" s="1"/>
  <c r="C43" i="3"/>
  <c r="D43" i="3" s="1"/>
  <c r="C44" i="3"/>
  <c r="D44" i="3" s="1"/>
  <c r="C45" i="3"/>
  <c r="D45" i="3" s="1"/>
  <c r="C46" i="3"/>
  <c r="D46" i="3" s="1"/>
  <c r="C47" i="3"/>
  <c r="D47" i="3" s="1"/>
  <c r="C48" i="3"/>
  <c r="D48" i="3" s="1"/>
  <c r="C49" i="3"/>
  <c r="D49" i="3" s="1"/>
  <c r="C50" i="3"/>
  <c r="D50" i="3" s="1"/>
  <c r="C51" i="3"/>
  <c r="D51" i="3" s="1"/>
  <c r="C52" i="3"/>
  <c r="D52" i="3" s="1"/>
  <c r="C53" i="3"/>
  <c r="D53" i="3" s="1"/>
  <c r="C54" i="3"/>
  <c r="D54" i="3" s="1"/>
  <c r="C55" i="3"/>
  <c r="D55" i="3" s="1"/>
  <c r="C56" i="3"/>
  <c r="D56" i="3" s="1"/>
  <c r="C57" i="3"/>
  <c r="D57" i="3" s="1"/>
  <c r="C58" i="3"/>
  <c r="D58" i="3" s="1"/>
  <c r="C59" i="3"/>
  <c r="D59" i="3" s="1"/>
  <c r="C60" i="3"/>
  <c r="D60" i="3" s="1"/>
  <c r="C61" i="3"/>
  <c r="D61" i="3" s="1"/>
  <c r="C62" i="3"/>
  <c r="D62" i="3" s="1"/>
  <c r="C63" i="3"/>
  <c r="D63" i="3" s="1"/>
  <c r="C64" i="3"/>
  <c r="D64" i="3" s="1"/>
  <c r="C65" i="3"/>
  <c r="D65" i="3" s="1"/>
  <c r="C69" i="3"/>
  <c r="C70" i="3"/>
  <c r="C71" i="3"/>
  <c r="D71" i="3" s="1"/>
  <c r="C72" i="3"/>
  <c r="D72" i="3" s="1"/>
  <c r="C73" i="3"/>
  <c r="D73" i="3" s="1"/>
  <c r="C74" i="3"/>
  <c r="D74" i="3" s="1"/>
  <c r="C75" i="3"/>
  <c r="D75" i="3" s="1"/>
  <c r="C76" i="3"/>
  <c r="D76" i="3" s="1"/>
  <c r="C77" i="3"/>
  <c r="D77" i="3" s="1"/>
  <c r="C78" i="3"/>
  <c r="D78" i="3" s="1"/>
  <c r="C79" i="3"/>
  <c r="D79" i="3" s="1"/>
  <c r="C80" i="3"/>
  <c r="D80" i="3" s="1"/>
  <c r="C81" i="3"/>
  <c r="D81" i="3" s="1"/>
  <c r="C82" i="3"/>
  <c r="C83" i="3"/>
  <c r="D83" i="3" s="1"/>
  <c r="C84" i="3"/>
  <c r="D84" i="3" s="1"/>
  <c r="C85" i="3"/>
  <c r="D85" i="3" s="1"/>
  <c r="C86" i="3"/>
  <c r="C87" i="3"/>
  <c r="D87" i="3" s="1"/>
  <c r="C88" i="3"/>
  <c r="D88" i="3" s="1"/>
  <c r="C89" i="3"/>
  <c r="D89" i="3" s="1"/>
  <c r="C90" i="3"/>
  <c r="D90" i="3" s="1"/>
  <c r="C91" i="3"/>
  <c r="D91" i="3" s="1"/>
  <c r="C92" i="3"/>
  <c r="D92" i="3" s="1"/>
  <c r="C93" i="3"/>
  <c r="D93" i="3" s="1"/>
  <c r="C94" i="3"/>
  <c r="D94" i="3" s="1"/>
  <c r="C95" i="3"/>
  <c r="D95" i="3" s="1"/>
  <c r="C96" i="3"/>
  <c r="D96" i="3" s="1"/>
  <c r="C97" i="3"/>
  <c r="D97" i="3" s="1"/>
  <c r="C98" i="3"/>
  <c r="C99" i="3"/>
  <c r="D99" i="3" s="1"/>
  <c r="C100" i="3"/>
  <c r="D100" i="3" s="1"/>
  <c r="C101" i="3"/>
  <c r="D101" i="3" s="1"/>
  <c r="C102" i="3"/>
  <c r="C103" i="3"/>
  <c r="D103" i="3" s="1"/>
  <c r="C104" i="3"/>
  <c r="D104" i="3" s="1"/>
  <c r="C105" i="3"/>
  <c r="D105" i="3" s="1"/>
  <c r="C106" i="3"/>
  <c r="D106" i="3" s="1"/>
  <c r="C107" i="3"/>
  <c r="D107" i="3" s="1"/>
  <c r="C108" i="3"/>
  <c r="D108" i="3" s="1"/>
  <c r="C109" i="3"/>
  <c r="D109" i="3" s="1"/>
  <c r="C110" i="3"/>
  <c r="D110" i="3" s="1"/>
  <c r="C111" i="3"/>
  <c r="D111" i="3" s="1"/>
  <c r="C112" i="3"/>
  <c r="D112" i="3" s="1"/>
  <c r="C113" i="3"/>
  <c r="D113" i="3" s="1"/>
  <c r="C114" i="3"/>
  <c r="C115" i="3"/>
  <c r="D115" i="3" s="1"/>
  <c r="C116" i="3"/>
  <c r="D116" i="3" s="1"/>
  <c r="C117" i="3"/>
  <c r="D117" i="3" s="1"/>
  <c r="C118" i="3"/>
  <c r="C119" i="3"/>
  <c r="D119" i="3" s="1"/>
  <c r="C120" i="3"/>
  <c r="D120" i="3" s="1"/>
  <c r="C121" i="3"/>
  <c r="D121" i="3" s="1"/>
  <c r="C122" i="3"/>
  <c r="D122" i="3" s="1"/>
  <c r="C123" i="3"/>
  <c r="D123" i="3" s="1"/>
  <c r="C124" i="3"/>
  <c r="D124" i="3" s="1"/>
  <c r="C125" i="3"/>
  <c r="D125" i="3" s="1"/>
  <c r="C126" i="3"/>
  <c r="D126" i="3" s="1"/>
  <c r="C127" i="3"/>
  <c r="D127" i="3" s="1"/>
  <c r="C128" i="3"/>
  <c r="D128" i="3" s="1"/>
  <c r="C129" i="3"/>
  <c r="D129" i="3" s="1"/>
  <c r="C130" i="3"/>
  <c r="C131" i="3"/>
  <c r="D131" i="3" s="1"/>
  <c r="C132" i="3"/>
  <c r="D132" i="3" s="1"/>
  <c r="C133" i="3"/>
  <c r="D133" i="3" s="1"/>
  <c r="C134" i="3"/>
  <c r="C135" i="3"/>
  <c r="D135" i="3" s="1"/>
  <c r="C136" i="3"/>
  <c r="D136" i="3" s="1"/>
  <c r="C137" i="3"/>
  <c r="D137" i="3" s="1"/>
  <c r="C138" i="3"/>
  <c r="D138" i="3" s="1"/>
  <c r="C139" i="3"/>
  <c r="D139" i="3" s="1"/>
  <c r="C140" i="3"/>
  <c r="D140" i="3" s="1"/>
  <c r="C141" i="3"/>
  <c r="D141" i="3" s="1"/>
  <c r="C142" i="3"/>
  <c r="D142" i="3" s="1"/>
  <c r="C143" i="3"/>
  <c r="D143" i="3" s="1"/>
  <c r="C144" i="3"/>
  <c r="D144" i="3" s="1"/>
  <c r="C145" i="3"/>
  <c r="D145" i="3" s="1"/>
  <c r="C146" i="3"/>
  <c r="C147" i="3"/>
  <c r="D147" i="3" s="1"/>
  <c r="C148" i="3"/>
  <c r="D148" i="3" s="1"/>
  <c r="C149" i="3"/>
  <c r="D149" i="3" s="1"/>
  <c r="C150" i="3"/>
  <c r="C151" i="3"/>
  <c r="D151" i="3" s="1"/>
  <c r="C152" i="3"/>
  <c r="D152" i="3" s="1"/>
  <c r="C153" i="3"/>
  <c r="D153" i="3" s="1"/>
  <c r="C154" i="3"/>
  <c r="D154" i="3" s="1"/>
  <c r="C155" i="3"/>
  <c r="D155" i="3" s="1"/>
  <c r="C156" i="3"/>
  <c r="D156" i="3" s="1"/>
  <c r="C157" i="3"/>
  <c r="D157" i="3" s="1"/>
  <c r="C158" i="3"/>
  <c r="D158" i="3" s="1"/>
  <c r="C159" i="3"/>
  <c r="D159" i="3" s="1"/>
  <c r="C160" i="3"/>
  <c r="D160" i="3" s="1"/>
  <c r="C161" i="3"/>
  <c r="D161" i="3" s="1"/>
  <c r="C162" i="3"/>
  <c r="C163" i="3"/>
  <c r="D163" i="3" s="1"/>
  <c r="C164" i="3"/>
  <c r="D164" i="3" s="1"/>
  <c r="C165" i="3"/>
  <c r="D165" i="3" s="1"/>
  <c r="C166" i="3"/>
  <c r="C167" i="3"/>
  <c r="D167" i="3" s="1"/>
  <c r="C168" i="3"/>
  <c r="D168" i="3" s="1"/>
  <c r="C169" i="3"/>
  <c r="D169" i="3" s="1"/>
  <c r="C170" i="3"/>
  <c r="D170" i="3" s="1"/>
  <c r="C171" i="3"/>
  <c r="D171" i="3" s="1"/>
  <c r="C172" i="3"/>
  <c r="D172" i="3" s="1"/>
  <c r="C173" i="3"/>
  <c r="D173" i="3" s="1"/>
  <c r="C174" i="3"/>
  <c r="D174" i="3" s="1"/>
  <c r="C175" i="3"/>
  <c r="D175" i="3" s="1"/>
  <c r="C176" i="3"/>
  <c r="D176" i="3" s="1"/>
  <c r="C177" i="3"/>
  <c r="D177" i="3" s="1"/>
  <c r="C178" i="3"/>
  <c r="C179" i="3"/>
  <c r="D179" i="3" s="1"/>
  <c r="C180" i="3"/>
  <c r="D180" i="3" s="1"/>
  <c r="C181" i="3"/>
  <c r="D181" i="3" s="1"/>
  <c r="C182" i="3"/>
  <c r="C183" i="3"/>
  <c r="D183" i="3" s="1"/>
  <c r="C184" i="3"/>
  <c r="D184" i="3" s="1"/>
  <c r="C185" i="3"/>
  <c r="D185" i="3" s="1"/>
  <c r="C186" i="3"/>
  <c r="D186" i="3" s="1"/>
  <c r="C187" i="3"/>
  <c r="D187" i="3" s="1"/>
  <c r="C188" i="3"/>
  <c r="D188" i="3" s="1"/>
  <c r="C189" i="3"/>
  <c r="D189" i="3" s="1"/>
  <c r="C190" i="3"/>
  <c r="D190" i="3" s="1"/>
  <c r="C191" i="3"/>
  <c r="D191" i="3" s="1"/>
  <c r="C192" i="3"/>
  <c r="D192" i="3" s="1"/>
  <c r="C193" i="3"/>
  <c r="D193" i="3" s="1"/>
  <c r="C194" i="3"/>
  <c r="C195" i="3"/>
  <c r="D195" i="3" s="1"/>
  <c r="C196" i="3"/>
  <c r="D196" i="3" s="1"/>
  <c r="C197" i="3"/>
  <c r="D197" i="3" s="1"/>
  <c r="C198" i="3"/>
  <c r="C199" i="3"/>
  <c r="D199" i="3" s="1"/>
  <c r="C200" i="3"/>
  <c r="D200" i="3" s="1"/>
  <c r="C201" i="3"/>
  <c r="D201" i="3" s="1"/>
  <c r="C202" i="3"/>
  <c r="D202" i="3" s="1"/>
  <c r="C203" i="3"/>
  <c r="D203" i="3" s="1"/>
  <c r="C204" i="3"/>
  <c r="D204" i="3" s="1"/>
  <c r="C205" i="3"/>
  <c r="D205" i="3" s="1"/>
  <c r="C206" i="3"/>
  <c r="D206" i="3" s="1"/>
  <c r="C207" i="3"/>
  <c r="D207" i="3" s="1"/>
  <c r="C208" i="3"/>
  <c r="D208" i="3" s="1"/>
  <c r="C209" i="3"/>
  <c r="D209" i="3" s="1"/>
  <c r="C210" i="3"/>
  <c r="C211" i="3"/>
  <c r="D211" i="3" s="1"/>
  <c r="C212" i="3"/>
  <c r="D212" i="3" s="1"/>
  <c r="C213" i="3"/>
  <c r="D213" i="3" s="1"/>
  <c r="C214" i="3"/>
  <c r="C215" i="3"/>
  <c r="D215" i="3" s="1"/>
  <c r="C216" i="3"/>
  <c r="D216" i="3" s="1"/>
  <c r="C217" i="3"/>
  <c r="D217" i="3" s="1"/>
  <c r="C218" i="3"/>
  <c r="D218" i="3" s="1"/>
  <c r="C219" i="3"/>
  <c r="D219" i="3" s="1"/>
  <c r="C220" i="3"/>
  <c r="D220" i="3" s="1"/>
  <c r="C221" i="3"/>
  <c r="D221" i="3" s="1"/>
  <c r="C222" i="3"/>
  <c r="D222" i="3" s="1"/>
  <c r="C223" i="3"/>
  <c r="D223" i="3" s="1"/>
  <c r="C224" i="3"/>
  <c r="D224" i="3" s="1"/>
  <c r="C225" i="3"/>
  <c r="D225" i="3" s="1"/>
  <c r="C226" i="3"/>
  <c r="C227" i="3"/>
  <c r="D227" i="3" s="1"/>
  <c r="C228" i="3"/>
  <c r="D228" i="3" s="1"/>
  <c r="C229" i="3"/>
  <c r="D229" i="3" s="1"/>
  <c r="C230" i="3"/>
  <c r="C231" i="3"/>
  <c r="D231" i="3" s="1"/>
  <c r="C232" i="3"/>
  <c r="D232" i="3" s="1"/>
  <c r="C233" i="3"/>
  <c r="D233" i="3" s="1"/>
  <c r="C234" i="3"/>
  <c r="D234" i="3" s="1"/>
  <c r="C235" i="3"/>
  <c r="D235" i="3" s="1"/>
  <c r="C236" i="3"/>
  <c r="D236" i="3" s="1"/>
  <c r="C237" i="3"/>
  <c r="D237" i="3" s="1"/>
  <c r="C238" i="3"/>
  <c r="D238" i="3" s="1"/>
  <c r="C239" i="3"/>
  <c r="D239" i="3" s="1"/>
  <c r="C240" i="3"/>
  <c r="D240" i="3" s="1"/>
  <c r="C241" i="3"/>
  <c r="D241" i="3" s="1"/>
  <c r="C242" i="3"/>
  <c r="C243" i="3"/>
  <c r="D243" i="3" s="1"/>
  <c r="C244" i="3"/>
  <c r="D244" i="3" s="1"/>
  <c r="C2" i="3"/>
  <c r="D2" i="3" s="1"/>
  <c r="AA65" i="15" l="1"/>
  <c r="AJ119" i="15"/>
  <c r="AJ114" i="15"/>
  <c r="AJ121" i="15"/>
  <c r="AJ110" i="15"/>
  <c r="AJ106" i="15"/>
  <c r="AJ120" i="15"/>
  <c r="AA64" i="15"/>
  <c r="V243" i="15"/>
  <c r="V244" i="15"/>
  <c r="W66" i="15"/>
  <c r="AJ66" i="15" s="1"/>
  <c r="M18" i="15"/>
  <c r="AJ21" i="15"/>
  <c r="AJ118" i="15"/>
  <c r="AJ138" i="15"/>
  <c r="AB4" i="15"/>
  <c r="AJ4" i="15" s="1"/>
  <c r="AA20" i="15"/>
  <c r="AA19" i="15"/>
  <c r="AA244" i="15"/>
  <c r="AA243" i="15"/>
  <c r="H246" i="2"/>
  <c r="I246" i="2"/>
  <c r="J246" i="2"/>
  <c r="L246" i="2"/>
  <c r="C246" i="8"/>
  <c r="B246" i="8"/>
  <c r="AG245" i="8"/>
  <c r="AH245" i="8" s="1"/>
  <c r="AA245" i="8"/>
  <c r="T245" i="8"/>
  <c r="O245" i="8"/>
  <c r="M245" i="8"/>
  <c r="G245" i="8"/>
  <c r="F245" i="8"/>
  <c r="E245" i="8"/>
  <c r="D245" i="8"/>
  <c r="AG244" i="8"/>
  <c r="AH244" i="8" s="1"/>
  <c r="AA244" i="8"/>
  <c r="T244" i="8"/>
  <c r="O244" i="8"/>
  <c r="M244" i="8"/>
  <c r="G244" i="8"/>
  <c r="F244" i="8"/>
  <c r="E244" i="8"/>
  <c r="D244" i="8"/>
  <c r="AG243" i="8"/>
  <c r="AH243" i="8" s="1"/>
  <c r="AA243" i="8"/>
  <c r="T243" i="8"/>
  <c r="O243" i="8"/>
  <c r="M243" i="8"/>
  <c r="G243" i="8"/>
  <c r="F243" i="8"/>
  <c r="E243" i="8"/>
  <c r="D243" i="8"/>
  <c r="AG242" i="8"/>
  <c r="AH242" i="8" s="1"/>
  <c r="AA242" i="8"/>
  <c r="T242" i="8"/>
  <c r="O242" i="8"/>
  <c r="M242" i="8"/>
  <c r="G242" i="8"/>
  <c r="F242" i="8"/>
  <c r="E242" i="8"/>
  <c r="D242" i="8"/>
  <c r="AG241" i="8"/>
  <c r="AH241" i="8" s="1"/>
  <c r="AA241" i="8"/>
  <c r="T241" i="8"/>
  <c r="O241" i="8"/>
  <c r="M241" i="8"/>
  <c r="G241" i="8"/>
  <c r="F241" i="8"/>
  <c r="E241" i="8"/>
  <c r="D241" i="8"/>
  <c r="AG240" i="8"/>
  <c r="AH240" i="8" s="1"/>
  <c r="AA240" i="8"/>
  <c r="T240" i="8"/>
  <c r="O240" i="8"/>
  <c r="M240" i="8"/>
  <c r="G240" i="8"/>
  <c r="F240" i="8"/>
  <c r="E240" i="8"/>
  <c r="D240" i="8"/>
  <c r="AG239" i="8"/>
  <c r="AH239" i="8" s="1"/>
  <c r="AA239" i="8"/>
  <c r="T239" i="8"/>
  <c r="O239" i="8"/>
  <c r="M239" i="8"/>
  <c r="G239" i="8"/>
  <c r="F239" i="8"/>
  <c r="E239" i="8"/>
  <c r="D239" i="8"/>
  <c r="AG238" i="8"/>
  <c r="AH238" i="8" s="1"/>
  <c r="AA238" i="8"/>
  <c r="T238" i="8"/>
  <c r="O238" i="8"/>
  <c r="M238" i="8"/>
  <c r="G238" i="8"/>
  <c r="F238" i="8"/>
  <c r="E238" i="8"/>
  <c r="D238" i="8"/>
  <c r="AG237" i="8"/>
  <c r="AH237" i="8" s="1"/>
  <c r="AA237" i="8"/>
  <c r="T237" i="8"/>
  <c r="O237" i="8"/>
  <c r="M237" i="8"/>
  <c r="G237" i="8"/>
  <c r="F237" i="8"/>
  <c r="E237" i="8"/>
  <c r="D237" i="8"/>
  <c r="AG236" i="8"/>
  <c r="AH236" i="8" s="1"/>
  <c r="AA236" i="8"/>
  <c r="T236" i="8"/>
  <c r="O236" i="8"/>
  <c r="M236" i="8"/>
  <c r="G236" i="8"/>
  <c r="F236" i="8"/>
  <c r="E236" i="8"/>
  <c r="D236" i="8"/>
  <c r="AG235" i="8"/>
  <c r="AH235" i="8" s="1"/>
  <c r="AA235" i="8"/>
  <c r="T235" i="8"/>
  <c r="O235" i="8"/>
  <c r="M235" i="8"/>
  <c r="G235" i="8"/>
  <c r="F235" i="8"/>
  <c r="E235" i="8"/>
  <c r="D235" i="8"/>
  <c r="AG234" i="8"/>
  <c r="AH234" i="8" s="1"/>
  <c r="AA234" i="8"/>
  <c r="T234" i="8"/>
  <c r="O234" i="8"/>
  <c r="M234" i="8"/>
  <c r="G234" i="8"/>
  <c r="F234" i="8"/>
  <c r="E234" i="8"/>
  <c r="D234" i="8"/>
  <c r="AG233" i="8"/>
  <c r="AH233" i="8" s="1"/>
  <c r="AA233" i="8"/>
  <c r="T233" i="8"/>
  <c r="O233" i="8"/>
  <c r="M233" i="8"/>
  <c r="G233" i="8"/>
  <c r="F233" i="8"/>
  <c r="E233" i="8"/>
  <c r="D233" i="8"/>
  <c r="AG232" i="8"/>
  <c r="AH232" i="8" s="1"/>
  <c r="AA232" i="8"/>
  <c r="T232" i="8"/>
  <c r="O232" i="8"/>
  <c r="M232" i="8"/>
  <c r="K232" i="8" s="1"/>
  <c r="AB232" i="8" s="1"/>
  <c r="AC232" i="8" s="1"/>
  <c r="G232" i="8"/>
  <c r="F232" i="8"/>
  <c r="E232" i="8"/>
  <c r="D232" i="8"/>
  <c r="AG231" i="8"/>
  <c r="AH231" i="8" s="1"/>
  <c r="AA231" i="8"/>
  <c r="T231" i="8"/>
  <c r="O231" i="8"/>
  <c r="M231" i="8"/>
  <c r="K231" i="8" s="1"/>
  <c r="G231" i="8"/>
  <c r="F231" i="8"/>
  <c r="E231" i="8"/>
  <c r="D231" i="8"/>
  <c r="AG230" i="8"/>
  <c r="AH230" i="8" s="1"/>
  <c r="AA230" i="8"/>
  <c r="T230" i="8"/>
  <c r="O230" i="8"/>
  <c r="M230" i="8"/>
  <c r="K230" i="8" s="1"/>
  <c r="V230" i="8" s="1"/>
  <c r="G230" i="8"/>
  <c r="F230" i="8"/>
  <c r="E230" i="8"/>
  <c r="D230" i="8"/>
  <c r="AG229" i="8"/>
  <c r="AH229" i="8" s="1"/>
  <c r="AA229" i="8"/>
  <c r="T229" i="8"/>
  <c r="O229" i="8"/>
  <c r="M229" i="8"/>
  <c r="K229" i="8" s="1"/>
  <c r="V229" i="8" s="1"/>
  <c r="G229" i="8"/>
  <c r="F229" i="8"/>
  <c r="E229" i="8"/>
  <c r="D229" i="8"/>
  <c r="AG228" i="8"/>
  <c r="AH228" i="8" s="1"/>
  <c r="AA228" i="8"/>
  <c r="T228" i="8"/>
  <c r="O228" i="8"/>
  <c r="M228" i="8"/>
  <c r="K228" i="8" s="1"/>
  <c r="V228" i="8" s="1"/>
  <c r="G228" i="8"/>
  <c r="F228" i="8"/>
  <c r="E228" i="8"/>
  <c r="D228" i="8"/>
  <c r="AG227" i="8"/>
  <c r="AH227" i="8" s="1"/>
  <c r="AA227" i="8"/>
  <c r="T227" i="8"/>
  <c r="O227" i="8"/>
  <c r="M227" i="8"/>
  <c r="K227" i="8" s="1"/>
  <c r="V227" i="8" s="1"/>
  <c r="G227" i="8"/>
  <c r="F227" i="8"/>
  <c r="E227" i="8"/>
  <c r="D227" i="8"/>
  <c r="AG226" i="8"/>
  <c r="AH226" i="8" s="1"/>
  <c r="AA226" i="8"/>
  <c r="T226" i="8"/>
  <c r="O226" i="8"/>
  <c r="M226" i="8"/>
  <c r="G226" i="8"/>
  <c r="F226" i="8"/>
  <c r="E226" i="8"/>
  <c r="D226" i="8"/>
  <c r="AG225" i="8"/>
  <c r="AH225" i="8" s="1"/>
  <c r="AA225" i="8"/>
  <c r="T225" i="8"/>
  <c r="O225" i="8"/>
  <c r="M225" i="8"/>
  <c r="K225" i="8" s="1"/>
  <c r="V225" i="8" s="1"/>
  <c r="G225" i="8"/>
  <c r="F225" i="8"/>
  <c r="E225" i="8"/>
  <c r="D225" i="8"/>
  <c r="AG224" i="8"/>
  <c r="AH224" i="8" s="1"/>
  <c r="AA224" i="8"/>
  <c r="T224" i="8"/>
  <c r="O224" i="8"/>
  <c r="M224" i="8"/>
  <c r="K224" i="8" s="1"/>
  <c r="V224" i="8" s="1"/>
  <c r="G224" i="8"/>
  <c r="F224" i="8"/>
  <c r="E224" i="8"/>
  <c r="D224" i="8"/>
  <c r="AH223" i="8"/>
  <c r="AG223" i="8"/>
  <c r="AA223" i="8"/>
  <c r="T223" i="8"/>
  <c r="O223" i="8"/>
  <c r="M223" i="8"/>
  <c r="K223" i="8" s="1"/>
  <c r="V223" i="8" s="1"/>
  <c r="G223" i="8"/>
  <c r="F223" i="8"/>
  <c r="E223" i="8"/>
  <c r="D223" i="8"/>
  <c r="AG222" i="8"/>
  <c r="AH222" i="8" s="1"/>
  <c r="AA222" i="8"/>
  <c r="T222" i="8"/>
  <c r="O222" i="8"/>
  <c r="M222" i="8"/>
  <c r="G222" i="8"/>
  <c r="F222" i="8"/>
  <c r="E222" i="8"/>
  <c r="D222" i="8"/>
  <c r="AG221" i="8"/>
  <c r="AH221" i="8" s="1"/>
  <c r="AA221" i="8"/>
  <c r="T221" i="8"/>
  <c r="O221" i="8"/>
  <c r="M221" i="8"/>
  <c r="K221" i="8" s="1"/>
  <c r="V221" i="8" s="1"/>
  <c r="G221" i="8"/>
  <c r="F221" i="8"/>
  <c r="E221" i="8"/>
  <c r="D221" i="8"/>
  <c r="AG220" i="8"/>
  <c r="AH220" i="8" s="1"/>
  <c r="AA220" i="8"/>
  <c r="T220" i="8"/>
  <c r="O220" i="8"/>
  <c r="M220" i="8"/>
  <c r="K220" i="8" s="1"/>
  <c r="V220" i="8" s="1"/>
  <c r="G220" i="8"/>
  <c r="F220" i="8"/>
  <c r="E220" i="8"/>
  <c r="D220" i="8"/>
  <c r="AG219" i="8"/>
  <c r="AH219" i="8" s="1"/>
  <c r="AA219" i="8"/>
  <c r="T219" i="8"/>
  <c r="O219" i="8"/>
  <c r="M219" i="8"/>
  <c r="K219" i="8" s="1"/>
  <c r="V219" i="8" s="1"/>
  <c r="G219" i="8"/>
  <c r="F219" i="8"/>
  <c r="E219" i="8"/>
  <c r="D219" i="8"/>
  <c r="AG218" i="8"/>
  <c r="AH218" i="8" s="1"/>
  <c r="AA218" i="8"/>
  <c r="T218" i="8"/>
  <c r="O218" i="8"/>
  <c r="M218" i="8"/>
  <c r="G218" i="8"/>
  <c r="F218" i="8"/>
  <c r="E218" i="8"/>
  <c r="D218" i="8"/>
  <c r="AG217" i="8"/>
  <c r="AH217" i="8" s="1"/>
  <c r="AA217" i="8"/>
  <c r="T217" i="8"/>
  <c r="O217" i="8"/>
  <c r="M217" i="8"/>
  <c r="K217" i="8" s="1"/>
  <c r="V217" i="8" s="1"/>
  <c r="G217" i="8"/>
  <c r="F217" i="8"/>
  <c r="E217" i="8"/>
  <c r="D217" i="8"/>
  <c r="AG216" i="8"/>
  <c r="AH216" i="8" s="1"/>
  <c r="AA216" i="8"/>
  <c r="T216" i="8"/>
  <c r="O216" i="8"/>
  <c r="M216" i="8"/>
  <c r="K216" i="8" s="1"/>
  <c r="V216" i="8" s="1"/>
  <c r="G216" i="8"/>
  <c r="F216" i="8"/>
  <c r="E216" i="8"/>
  <c r="D216" i="8"/>
  <c r="AH215" i="8"/>
  <c r="AG215" i="8"/>
  <c r="AA215" i="8"/>
  <c r="T215" i="8"/>
  <c r="O215" i="8"/>
  <c r="M215" i="8"/>
  <c r="K215" i="8" s="1"/>
  <c r="V215" i="8" s="1"/>
  <c r="G215" i="8"/>
  <c r="F215" i="8"/>
  <c r="E215" i="8"/>
  <c r="D215" i="8"/>
  <c r="AG214" i="8"/>
  <c r="AH214" i="8" s="1"/>
  <c r="AA214" i="8"/>
  <c r="T214" i="8"/>
  <c r="O214" i="8"/>
  <c r="M214" i="8"/>
  <c r="G214" i="8"/>
  <c r="F214" i="8"/>
  <c r="E214" i="8"/>
  <c r="D214" i="8"/>
  <c r="AG213" i="8"/>
  <c r="AH213" i="8" s="1"/>
  <c r="AA213" i="8"/>
  <c r="T213" i="8"/>
  <c r="O213" i="8"/>
  <c r="M213" i="8"/>
  <c r="G213" i="8"/>
  <c r="F213" i="8"/>
  <c r="E213" i="8"/>
  <c r="D213" i="8"/>
  <c r="AG212" i="8"/>
  <c r="AH212" i="8" s="1"/>
  <c r="AA212" i="8"/>
  <c r="T212" i="8"/>
  <c r="O212" i="8"/>
  <c r="M212" i="8"/>
  <c r="G212" i="8"/>
  <c r="F212" i="8"/>
  <c r="E212" i="8"/>
  <c r="D212" i="8"/>
  <c r="AG211" i="8"/>
  <c r="AH211" i="8" s="1"/>
  <c r="AA211" i="8"/>
  <c r="T211" i="8"/>
  <c r="O211" i="8"/>
  <c r="M211" i="8"/>
  <c r="G211" i="8"/>
  <c r="F211" i="8"/>
  <c r="E211" i="8"/>
  <c r="D211" i="8"/>
  <c r="AG210" i="8"/>
  <c r="AH210" i="8" s="1"/>
  <c r="AA210" i="8"/>
  <c r="T210" i="8"/>
  <c r="O210" i="8"/>
  <c r="M210" i="8"/>
  <c r="G210" i="8"/>
  <c r="F210" i="8"/>
  <c r="E210" i="8"/>
  <c r="D210" i="8"/>
  <c r="AG209" i="8"/>
  <c r="AH209" i="8" s="1"/>
  <c r="AA209" i="8"/>
  <c r="T209" i="8"/>
  <c r="O209" i="8"/>
  <c r="M209" i="8"/>
  <c r="G209" i="8"/>
  <c r="F209" i="8"/>
  <c r="E209" i="8"/>
  <c r="D209" i="8"/>
  <c r="AG208" i="8"/>
  <c r="AH208" i="8" s="1"/>
  <c r="AA208" i="8"/>
  <c r="T208" i="8"/>
  <c r="O208" i="8"/>
  <c r="M208" i="8"/>
  <c r="G208" i="8"/>
  <c r="F208" i="8"/>
  <c r="E208" i="8"/>
  <c r="D208" i="8"/>
  <c r="AH207" i="8"/>
  <c r="AG207" i="8"/>
  <c r="AA207" i="8"/>
  <c r="T207" i="8"/>
  <c r="O207" i="8"/>
  <c r="M207" i="8"/>
  <c r="G207" i="8"/>
  <c r="F207" i="8"/>
  <c r="E207" i="8"/>
  <c r="D207" i="8"/>
  <c r="AG206" i="8"/>
  <c r="AH206" i="8" s="1"/>
  <c r="AA206" i="8"/>
  <c r="T206" i="8"/>
  <c r="O206" i="8"/>
  <c r="M206" i="8"/>
  <c r="G206" i="8"/>
  <c r="F206" i="8"/>
  <c r="E206" i="8"/>
  <c r="D206" i="8"/>
  <c r="AG205" i="8"/>
  <c r="AH205" i="8" s="1"/>
  <c r="AA205" i="8"/>
  <c r="T205" i="8"/>
  <c r="O205" i="8"/>
  <c r="M205" i="8"/>
  <c r="K205" i="8" s="1"/>
  <c r="V205" i="8" s="1"/>
  <c r="G205" i="8"/>
  <c r="F205" i="8"/>
  <c r="E205" i="8"/>
  <c r="D205" i="8"/>
  <c r="AG204" i="8"/>
  <c r="AH204" i="8" s="1"/>
  <c r="AA204" i="8"/>
  <c r="T204" i="8"/>
  <c r="O204" i="8"/>
  <c r="M204" i="8"/>
  <c r="K204" i="8" s="1"/>
  <c r="V204" i="8" s="1"/>
  <c r="G204" i="8"/>
  <c r="F204" i="8"/>
  <c r="E204" i="8"/>
  <c r="D204" i="8"/>
  <c r="AG203" i="8"/>
  <c r="AH203" i="8" s="1"/>
  <c r="AA203" i="8"/>
  <c r="T203" i="8"/>
  <c r="O203" i="8"/>
  <c r="M203" i="8"/>
  <c r="K203" i="8" s="1"/>
  <c r="V203" i="8" s="1"/>
  <c r="G203" i="8"/>
  <c r="F203" i="8"/>
  <c r="E203" i="8"/>
  <c r="D203" i="8"/>
  <c r="AG202" i="8"/>
  <c r="AH202" i="8" s="1"/>
  <c r="AA202" i="8"/>
  <c r="T202" i="8"/>
  <c r="O202" i="8"/>
  <c r="M202" i="8"/>
  <c r="G202" i="8"/>
  <c r="F202" i="8"/>
  <c r="E202" i="8"/>
  <c r="D202" i="8"/>
  <c r="AG201" i="8"/>
  <c r="AH201" i="8" s="1"/>
  <c r="AA201" i="8"/>
  <c r="T201" i="8"/>
  <c r="O201" i="8"/>
  <c r="M201" i="8"/>
  <c r="K201" i="8" s="1"/>
  <c r="V201" i="8" s="1"/>
  <c r="G201" i="8"/>
  <c r="F201" i="8"/>
  <c r="E201" i="8"/>
  <c r="D201" i="8"/>
  <c r="AG200" i="8"/>
  <c r="AH200" i="8" s="1"/>
  <c r="AA200" i="8"/>
  <c r="T200" i="8"/>
  <c r="O200" i="8"/>
  <c r="M200" i="8"/>
  <c r="K200" i="8" s="1"/>
  <c r="V200" i="8" s="1"/>
  <c r="G200" i="8"/>
  <c r="F200" i="8"/>
  <c r="E200" i="8"/>
  <c r="D200" i="8"/>
  <c r="AH199" i="8"/>
  <c r="AG199" i="8"/>
  <c r="AA199" i="8"/>
  <c r="T199" i="8"/>
  <c r="O199" i="8"/>
  <c r="M199" i="8"/>
  <c r="K199" i="8" s="1"/>
  <c r="V199" i="8" s="1"/>
  <c r="G199" i="8"/>
  <c r="F199" i="8"/>
  <c r="E199" i="8"/>
  <c r="D199" i="8"/>
  <c r="AG198" i="8"/>
  <c r="AH198" i="8" s="1"/>
  <c r="AA198" i="8"/>
  <c r="T198" i="8"/>
  <c r="O198" i="8"/>
  <c r="M198" i="8"/>
  <c r="G198" i="8"/>
  <c r="F198" i="8"/>
  <c r="E198" i="8"/>
  <c r="D198" i="8"/>
  <c r="AG197" i="8"/>
  <c r="AH197" i="8" s="1"/>
  <c r="AA197" i="8"/>
  <c r="T197" i="8"/>
  <c r="O197" i="8"/>
  <c r="M197" i="8"/>
  <c r="K197" i="8" s="1"/>
  <c r="V197" i="8" s="1"/>
  <c r="G197" i="8"/>
  <c r="F197" i="8"/>
  <c r="E197" i="8"/>
  <c r="D197" i="8"/>
  <c r="AG196" i="8"/>
  <c r="AH196" i="8" s="1"/>
  <c r="AA196" i="8"/>
  <c r="T196" i="8"/>
  <c r="O196" i="8"/>
  <c r="M196" i="8"/>
  <c r="K196" i="8" s="1"/>
  <c r="V196" i="8" s="1"/>
  <c r="G196" i="8"/>
  <c r="F196" i="8"/>
  <c r="E196" i="8"/>
  <c r="D196" i="8"/>
  <c r="AG195" i="8"/>
  <c r="AH195" i="8" s="1"/>
  <c r="AA195" i="8"/>
  <c r="T195" i="8"/>
  <c r="O195" i="8"/>
  <c r="M195" i="8"/>
  <c r="K195" i="8" s="1"/>
  <c r="V195" i="8" s="1"/>
  <c r="G195" i="8"/>
  <c r="F195" i="8"/>
  <c r="E195" i="8"/>
  <c r="D195" i="8"/>
  <c r="AG194" i="8"/>
  <c r="AH194" i="8" s="1"/>
  <c r="AA194" i="8"/>
  <c r="T194" i="8"/>
  <c r="O194" i="8"/>
  <c r="M194" i="8"/>
  <c r="G194" i="8"/>
  <c r="F194" i="8"/>
  <c r="E194" i="8"/>
  <c r="D194" i="8"/>
  <c r="AG193" i="8"/>
  <c r="AH193" i="8" s="1"/>
  <c r="AA193" i="8"/>
  <c r="T193" i="8"/>
  <c r="O193" i="8"/>
  <c r="M193" i="8"/>
  <c r="K193" i="8" s="1"/>
  <c r="V193" i="8" s="1"/>
  <c r="G193" i="8"/>
  <c r="F193" i="8"/>
  <c r="E193" i="8"/>
  <c r="D193" i="8"/>
  <c r="AG192" i="8"/>
  <c r="AH192" i="8" s="1"/>
  <c r="AA192" i="8"/>
  <c r="T192" i="8"/>
  <c r="O192" i="8"/>
  <c r="M192" i="8"/>
  <c r="K192" i="8" s="1"/>
  <c r="V192" i="8" s="1"/>
  <c r="G192" i="8"/>
  <c r="F192" i="8"/>
  <c r="E192" i="8"/>
  <c r="D192" i="8"/>
  <c r="AH191" i="8"/>
  <c r="AG191" i="8"/>
  <c r="AA191" i="8"/>
  <c r="T191" i="8"/>
  <c r="O191" i="8"/>
  <c r="M191" i="8"/>
  <c r="K191" i="8" s="1"/>
  <c r="V191" i="8" s="1"/>
  <c r="G191" i="8"/>
  <c r="F191" i="8"/>
  <c r="E191" i="8"/>
  <c r="D191" i="8"/>
  <c r="AG190" i="8"/>
  <c r="AH190" i="8" s="1"/>
  <c r="AA190" i="8"/>
  <c r="T190" i="8"/>
  <c r="O190" i="8"/>
  <c r="M190" i="8"/>
  <c r="G190" i="8"/>
  <c r="F190" i="8"/>
  <c r="E190" i="8"/>
  <c r="D190" i="8"/>
  <c r="AG189" i="8"/>
  <c r="AH189" i="8" s="1"/>
  <c r="AA189" i="8"/>
  <c r="T189" i="8"/>
  <c r="O189" i="8"/>
  <c r="M189" i="8"/>
  <c r="K189" i="8" s="1"/>
  <c r="V189" i="8" s="1"/>
  <c r="G189" i="8"/>
  <c r="F189" i="8"/>
  <c r="E189" i="8"/>
  <c r="D189" i="8"/>
  <c r="AG188" i="8"/>
  <c r="AH188" i="8" s="1"/>
  <c r="AA188" i="8"/>
  <c r="T188" i="8"/>
  <c r="O188" i="8"/>
  <c r="M188" i="8"/>
  <c r="K188" i="8" s="1"/>
  <c r="V188" i="8" s="1"/>
  <c r="G188" i="8"/>
  <c r="F188" i="8"/>
  <c r="E188" i="8"/>
  <c r="D188" i="8"/>
  <c r="AG187" i="8"/>
  <c r="AH187" i="8" s="1"/>
  <c r="AA187" i="8"/>
  <c r="T187" i="8"/>
  <c r="O187" i="8"/>
  <c r="M187" i="8"/>
  <c r="K187" i="8" s="1"/>
  <c r="V187" i="8" s="1"/>
  <c r="G187" i="8"/>
  <c r="F187" i="8"/>
  <c r="E187" i="8"/>
  <c r="D187" i="8"/>
  <c r="AG186" i="8"/>
  <c r="AH186" i="8" s="1"/>
  <c r="AA186" i="8"/>
  <c r="T186" i="8"/>
  <c r="O186" i="8"/>
  <c r="M186" i="8"/>
  <c r="G186" i="8"/>
  <c r="F186" i="8"/>
  <c r="E186" i="8"/>
  <c r="D186" i="8"/>
  <c r="AG185" i="8"/>
  <c r="AH185" i="8" s="1"/>
  <c r="AA185" i="8"/>
  <c r="T185" i="8"/>
  <c r="O185" i="8"/>
  <c r="M185" i="8"/>
  <c r="K185" i="8" s="1"/>
  <c r="V185" i="8" s="1"/>
  <c r="G185" i="8"/>
  <c r="F185" i="8"/>
  <c r="E185" i="8"/>
  <c r="D185" i="8"/>
  <c r="AG184" i="8"/>
  <c r="AH184" i="8" s="1"/>
  <c r="AA184" i="8"/>
  <c r="T184" i="8"/>
  <c r="O184" i="8"/>
  <c r="M184" i="8"/>
  <c r="K184" i="8" s="1"/>
  <c r="V184" i="8" s="1"/>
  <c r="G184" i="8"/>
  <c r="F184" i="8"/>
  <c r="E184" i="8"/>
  <c r="D184" i="8"/>
  <c r="AH183" i="8"/>
  <c r="AG183" i="8"/>
  <c r="AA183" i="8"/>
  <c r="T183" i="8"/>
  <c r="O183" i="8"/>
  <c r="M183" i="8"/>
  <c r="K183" i="8" s="1"/>
  <c r="V183" i="8" s="1"/>
  <c r="G183" i="8"/>
  <c r="F183" i="8"/>
  <c r="E183" i="8"/>
  <c r="D183" i="8"/>
  <c r="AG182" i="8"/>
  <c r="AH182" i="8" s="1"/>
  <c r="AA182" i="8"/>
  <c r="T182" i="8"/>
  <c r="O182" i="8"/>
  <c r="M182" i="8"/>
  <c r="G182" i="8"/>
  <c r="F182" i="8"/>
  <c r="E182" i="8"/>
  <c r="D182" i="8"/>
  <c r="AG181" i="8"/>
  <c r="AH181" i="8" s="1"/>
  <c r="AA181" i="8"/>
  <c r="T181" i="8"/>
  <c r="O181" i="8"/>
  <c r="M181" i="8"/>
  <c r="K181" i="8" s="1"/>
  <c r="V181" i="8" s="1"/>
  <c r="G181" i="8"/>
  <c r="F181" i="8"/>
  <c r="E181" i="8"/>
  <c r="D181" i="8"/>
  <c r="AG180" i="8"/>
  <c r="AH180" i="8" s="1"/>
  <c r="AA180" i="8"/>
  <c r="T180" i="8"/>
  <c r="O180" i="8"/>
  <c r="M180" i="8"/>
  <c r="G180" i="8"/>
  <c r="F180" i="8"/>
  <c r="E180" i="8"/>
  <c r="D180" i="8"/>
  <c r="AG179" i="8"/>
  <c r="AH179" i="8" s="1"/>
  <c r="AA179" i="8"/>
  <c r="T179" i="8"/>
  <c r="O179" i="8"/>
  <c r="M179" i="8"/>
  <c r="K179" i="8" s="1"/>
  <c r="V179" i="8" s="1"/>
  <c r="G179" i="8"/>
  <c r="F179" i="8"/>
  <c r="E179" i="8"/>
  <c r="D179" i="8"/>
  <c r="AG178" i="8"/>
  <c r="AH178" i="8" s="1"/>
  <c r="AA178" i="8"/>
  <c r="T178" i="8"/>
  <c r="O178" i="8"/>
  <c r="M178" i="8"/>
  <c r="G178" i="8"/>
  <c r="F178" i="8"/>
  <c r="E178" i="8"/>
  <c r="D178" i="8"/>
  <c r="AG177" i="8"/>
  <c r="AH177" i="8" s="1"/>
  <c r="AA177" i="8"/>
  <c r="T177" i="8"/>
  <c r="O177" i="8"/>
  <c r="M177" i="8"/>
  <c r="K177" i="8" s="1"/>
  <c r="V177" i="8" s="1"/>
  <c r="G177" i="8"/>
  <c r="F177" i="8"/>
  <c r="E177" i="8"/>
  <c r="D177" i="8"/>
  <c r="AG176" i="8"/>
  <c r="AH176" i="8" s="1"/>
  <c r="AA176" i="8"/>
  <c r="T176" i="8"/>
  <c r="O176" i="8"/>
  <c r="M176" i="8"/>
  <c r="G176" i="8"/>
  <c r="F176" i="8"/>
  <c r="E176" i="8"/>
  <c r="D176" i="8"/>
  <c r="AH175" i="8"/>
  <c r="AG175" i="8"/>
  <c r="AA175" i="8"/>
  <c r="T175" i="8"/>
  <c r="O175" i="8"/>
  <c r="M175" i="8"/>
  <c r="K175" i="8" s="1"/>
  <c r="V175" i="8" s="1"/>
  <c r="G175" i="8"/>
  <c r="F175" i="8"/>
  <c r="E175" i="8"/>
  <c r="D175" i="8"/>
  <c r="AG174" i="8"/>
  <c r="AH174" i="8" s="1"/>
  <c r="AA174" i="8"/>
  <c r="T174" i="8"/>
  <c r="O174" i="8"/>
  <c r="M174" i="8"/>
  <c r="G174" i="8"/>
  <c r="F174" i="8"/>
  <c r="E174" i="8"/>
  <c r="D174" i="8"/>
  <c r="AG173" i="8"/>
  <c r="AH173" i="8" s="1"/>
  <c r="AA173" i="8"/>
  <c r="T173" i="8"/>
  <c r="O173" i="8"/>
  <c r="M173" i="8"/>
  <c r="K173" i="8" s="1"/>
  <c r="V173" i="8" s="1"/>
  <c r="G173" i="8"/>
  <c r="F173" i="8"/>
  <c r="E173" i="8"/>
  <c r="D173" i="8"/>
  <c r="AG172" i="8"/>
  <c r="AH172" i="8" s="1"/>
  <c r="AA172" i="8"/>
  <c r="T172" i="8"/>
  <c r="O172" i="8"/>
  <c r="M172" i="8"/>
  <c r="G172" i="8"/>
  <c r="F172" i="8"/>
  <c r="E172" i="8"/>
  <c r="D172" i="8"/>
  <c r="AG171" i="8"/>
  <c r="AH171" i="8" s="1"/>
  <c r="AA171" i="8"/>
  <c r="T171" i="8"/>
  <c r="O171" i="8"/>
  <c r="M171" i="8"/>
  <c r="K171" i="8" s="1"/>
  <c r="V171" i="8" s="1"/>
  <c r="G171" i="8"/>
  <c r="F171" i="8"/>
  <c r="E171" i="8"/>
  <c r="D171" i="8"/>
  <c r="AG170" i="8"/>
  <c r="AH170" i="8" s="1"/>
  <c r="AA170" i="8"/>
  <c r="T170" i="8"/>
  <c r="O170" i="8"/>
  <c r="M170" i="8"/>
  <c r="G170" i="8"/>
  <c r="F170" i="8"/>
  <c r="E170" i="8"/>
  <c r="D170" i="8"/>
  <c r="AG169" i="8"/>
  <c r="AH169" i="8" s="1"/>
  <c r="AA169" i="8"/>
  <c r="T169" i="8"/>
  <c r="O169" i="8"/>
  <c r="M169" i="8"/>
  <c r="K169" i="8" s="1"/>
  <c r="V169" i="8" s="1"/>
  <c r="G169" i="8"/>
  <c r="F169" i="8"/>
  <c r="E169" i="8"/>
  <c r="D169" i="8"/>
  <c r="AG168" i="8"/>
  <c r="AH168" i="8" s="1"/>
  <c r="AA168" i="8"/>
  <c r="T168" i="8"/>
  <c r="O168" i="8"/>
  <c r="M168" i="8"/>
  <c r="K168" i="8"/>
  <c r="V168" i="8" s="1"/>
  <c r="G168" i="8"/>
  <c r="F168" i="8"/>
  <c r="E168" i="8"/>
  <c r="D168" i="8"/>
  <c r="W168" i="8" s="1"/>
  <c r="X168" i="8" s="1"/>
  <c r="AH167" i="8"/>
  <c r="AG167" i="8"/>
  <c r="AA167" i="8"/>
  <c r="T167" i="8"/>
  <c r="O167" i="8"/>
  <c r="M167" i="8"/>
  <c r="K167" i="8"/>
  <c r="V167" i="8" s="1"/>
  <c r="G167" i="8"/>
  <c r="F167" i="8"/>
  <c r="E167" i="8"/>
  <c r="D167" i="8"/>
  <c r="W167" i="8" s="1"/>
  <c r="X167" i="8" s="1"/>
  <c r="AH166" i="8"/>
  <c r="AG166" i="8"/>
  <c r="AA166" i="8"/>
  <c r="T166" i="8"/>
  <c r="O166" i="8"/>
  <c r="M166" i="8"/>
  <c r="K166" i="8" s="1"/>
  <c r="V166" i="8" s="1"/>
  <c r="G166" i="8"/>
  <c r="F166" i="8"/>
  <c r="E166" i="8"/>
  <c r="D166" i="8"/>
  <c r="AG165" i="8"/>
  <c r="AH165" i="8" s="1"/>
  <c r="AA165" i="8"/>
  <c r="T165" i="8"/>
  <c r="O165" i="8"/>
  <c r="M165" i="8"/>
  <c r="K165" i="8"/>
  <c r="V165" i="8" s="1"/>
  <c r="G165" i="8"/>
  <c r="F165" i="8"/>
  <c r="E165" i="8"/>
  <c r="D165" i="8"/>
  <c r="W165" i="8" s="1"/>
  <c r="X165" i="8" s="1"/>
  <c r="AG164" i="8"/>
  <c r="AH164" i="8" s="1"/>
  <c r="AA164" i="8"/>
  <c r="T164" i="8"/>
  <c r="O164" i="8"/>
  <c r="M164" i="8"/>
  <c r="K164" i="8"/>
  <c r="V164" i="8" s="1"/>
  <c r="G164" i="8"/>
  <c r="F164" i="8"/>
  <c r="E164" i="8"/>
  <c r="D164" i="8"/>
  <c r="W164" i="8" s="1"/>
  <c r="X164" i="8" s="1"/>
  <c r="AH163" i="8"/>
  <c r="AG163" i="8"/>
  <c r="AA163" i="8"/>
  <c r="T163" i="8"/>
  <c r="O163" i="8"/>
  <c r="M163" i="8"/>
  <c r="K163" i="8"/>
  <c r="V163" i="8" s="1"/>
  <c r="G163" i="8"/>
  <c r="F163" i="8"/>
  <c r="E163" i="8"/>
  <c r="D163" i="8"/>
  <c r="W163" i="8" s="1"/>
  <c r="X163" i="8" s="1"/>
  <c r="AH162" i="8"/>
  <c r="AG162" i="8"/>
  <c r="AA162" i="8"/>
  <c r="T162" i="8"/>
  <c r="O162" i="8"/>
  <c r="M162" i="8"/>
  <c r="K162" i="8" s="1"/>
  <c r="V162" i="8" s="1"/>
  <c r="G162" i="8"/>
  <c r="F162" i="8"/>
  <c r="E162" i="8"/>
  <c r="D162" i="8"/>
  <c r="AG161" i="8"/>
  <c r="AH161" i="8" s="1"/>
  <c r="AA161" i="8"/>
  <c r="T161" i="8"/>
  <c r="O161" i="8"/>
  <c r="M161" i="8"/>
  <c r="K161" i="8" s="1"/>
  <c r="V161" i="8" s="1"/>
  <c r="G161" i="8"/>
  <c r="F161" i="8"/>
  <c r="E161" i="8"/>
  <c r="D161" i="8"/>
  <c r="W161" i="8" s="1"/>
  <c r="X161" i="8" s="1"/>
  <c r="AG160" i="8"/>
  <c r="AH160" i="8" s="1"/>
  <c r="AA160" i="8"/>
  <c r="T160" i="8"/>
  <c r="O160" i="8"/>
  <c r="M160" i="8"/>
  <c r="K160" i="8" s="1"/>
  <c r="V160" i="8" s="1"/>
  <c r="G160" i="8"/>
  <c r="F160" i="8"/>
  <c r="E160" i="8"/>
  <c r="D160" i="8"/>
  <c r="AG159" i="8"/>
  <c r="AH159" i="8" s="1"/>
  <c r="AA159" i="8"/>
  <c r="T159" i="8"/>
  <c r="O159" i="8"/>
  <c r="M159" i="8"/>
  <c r="K159" i="8"/>
  <c r="V159" i="8" s="1"/>
  <c r="G159" i="8"/>
  <c r="F159" i="8"/>
  <c r="E159" i="8"/>
  <c r="D159" i="8"/>
  <c r="W159" i="8" s="1"/>
  <c r="X159" i="8" s="1"/>
  <c r="AH158" i="8"/>
  <c r="AG158" i="8"/>
  <c r="AA158" i="8"/>
  <c r="T158" i="8"/>
  <c r="O158" i="8"/>
  <c r="M158" i="8"/>
  <c r="K158" i="8"/>
  <c r="V158" i="8" s="1"/>
  <c r="G158" i="8"/>
  <c r="F158" i="8"/>
  <c r="E158" i="8"/>
  <c r="D158" i="8"/>
  <c r="W158" i="8" s="1"/>
  <c r="X158" i="8" s="1"/>
  <c r="AG157" i="8"/>
  <c r="AH157" i="8" s="1"/>
  <c r="AA157" i="8"/>
  <c r="T157" i="8"/>
  <c r="O157" i="8"/>
  <c r="M157" i="8"/>
  <c r="K157" i="8" s="1"/>
  <c r="V157" i="8" s="1"/>
  <c r="G157" i="8"/>
  <c r="F157" i="8"/>
  <c r="E157" i="8"/>
  <c r="D157" i="8"/>
  <c r="AG156" i="8"/>
  <c r="AH156" i="8" s="1"/>
  <c r="AA156" i="8"/>
  <c r="T156" i="8"/>
  <c r="O156" i="8"/>
  <c r="M156" i="8"/>
  <c r="K156" i="8" s="1"/>
  <c r="V156" i="8" s="1"/>
  <c r="G156" i="8"/>
  <c r="F156" i="8"/>
  <c r="E156" i="8"/>
  <c r="D156" i="8"/>
  <c r="AG155" i="8"/>
  <c r="AH155" i="8" s="1"/>
  <c r="AA155" i="8"/>
  <c r="T155" i="8"/>
  <c r="O155" i="8"/>
  <c r="M155" i="8"/>
  <c r="K155" i="8"/>
  <c r="V155" i="8" s="1"/>
  <c r="G155" i="8"/>
  <c r="F155" i="8"/>
  <c r="E155" i="8"/>
  <c r="D155" i="8"/>
  <c r="W155" i="8" s="1"/>
  <c r="X155" i="8" s="1"/>
  <c r="AH154" i="8"/>
  <c r="AG154" i="8"/>
  <c r="AA154" i="8"/>
  <c r="T154" i="8"/>
  <c r="O154" i="8"/>
  <c r="M154" i="8"/>
  <c r="K154" i="8"/>
  <c r="V154" i="8" s="1"/>
  <c r="G154" i="8"/>
  <c r="F154" i="8"/>
  <c r="E154" i="8"/>
  <c r="D154" i="8"/>
  <c r="W154" i="8" s="1"/>
  <c r="X154" i="8" s="1"/>
  <c r="AG153" i="8"/>
  <c r="AH153" i="8" s="1"/>
  <c r="AA153" i="8"/>
  <c r="T153" i="8"/>
  <c r="O153" i="8"/>
  <c r="M153" i="8"/>
  <c r="K153" i="8" s="1"/>
  <c r="V153" i="8" s="1"/>
  <c r="G153" i="8"/>
  <c r="F153" i="8"/>
  <c r="E153" i="8"/>
  <c r="D153" i="8"/>
  <c r="AG152" i="8"/>
  <c r="AH152" i="8" s="1"/>
  <c r="AA152" i="8"/>
  <c r="T152" i="8"/>
  <c r="O152" i="8"/>
  <c r="M152" i="8"/>
  <c r="K152" i="8" s="1"/>
  <c r="V152" i="8" s="1"/>
  <c r="G152" i="8"/>
  <c r="F152" i="8"/>
  <c r="E152" i="8"/>
  <c r="D152" i="8"/>
  <c r="AG151" i="8"/>
  <c r="AH151" i="8" s="1"/>
  <c r="AA151" i="8"/>
  <c r="T151" i="8"/>
  <c r="O151" i="8"/>
  <c r="M151" i="8"/>
  <c r="K151" i="8"/>
  <c r="V151" i="8" s="1"/>
  <c r="G151" i="8"/>
  <c r="F151" i="8"/>
  <c r="E151" i="8"/>
  <c r="D151" i="8"/>
  <c r="W151" i="8" s="1"/>
  <c r="X151" i="8" s="1"/>
  <c r="AH150" i="8"/>
  <c r="AG150" i="8"/>
  <c r="AA150" i="8"/>
  <c r="T150" i="8"/>
  <c r="O150" i="8"/>
  <c r="M150" i="8"/>
  <c r="G150" i="8"/>
  <c r="F150" i="8"/>
  <c r="E150" i="8"/>
  <c r="D150" i="8"/>
  <c r="AG149" i="8"/>
  <c r="AH149" i="8" s="1"/>
  <c r="AA149" i="8"/>
  <c r="T149" i="8"/>
  <c r="O149" i="8"/>
  <c r="M149" i="8"/>
  <c r="G149" i="8"/>
  <c r="F149" i="8"/>
  <c r="E149" i="8"/>
  <c r="D149" i="8"/>
  <c r="AG148" i="8"/>
  <c r="AH148" i="8" s="1"/>
  <c r="AA148" i="8"/>
  <c r="T148" i="8"/>
  <c r="O148" i="8"/>
  <c r="M148" i="8"/>
  <c r="G148" i="8"/>
  <c r="F148" i="8"/>
  <c r="E148" i="8"/>
  <c r="D148" i="8"/>
  <c r="AG147" i="8"/>
  <c r="AH147" i="8" s="1"/>
  <c r="AA147" i="8"/>
  <c r="T147" i="8"/>
  <c r="O147" i="8"/>
  <c r="M147" i="8"/>
  <c r="G147" i="8"/>
  <c r="F147" i="8"/>
  <c r="E147" i="8"/>
  <c r="D147" i="8"/>
  <c r="AG146" i="8"/>
  <c r="AH146" i="8" s="1"/>
  <c r="AA146" i="8"/>
  <c r="T146" i="8"/>
  <c r="O146" i="8"/>
  <c r="M146" i="8"/>
  <c r="G146" i="8"/>
  <c r="F146" i="8"/>
  <c r="E146" i="8"/>
  <c r="D146" i="8"/>
  <c r="AG145" i="8"/>
  <c r="AH145" i="8" s="1"/>
  <c r="AA145" i="8"/>
  <c r="T145" i="8"/>
  <c r="O145" i="8"/>
  <c r="M145" i="8"/>
  <c r="G145" i="8"/>
  <c r="F145" i="8"/>
  <c r="E145" i="8"/>
  <c r="D145" i="8"/>
  <c r="AG144" i="8"/>
  <c r="AH144" i="8" s="1"/>
  <c r="AA144" i="8"/>
  <c r="T144" i="8"/>
  <c r="O144" i="8"/>
  <c r="M144" i="8"/>
  <c r="G144" i="8"/>
  <c r="F144" i="8"/>
  <c r="E144" i="8"/>
  <c r="D144" i="8"/>
  <c r="AG143" i="8"/>
  <c r="AH143" i="8" s="1"/>
  <c r="AA143" i="8"/>
  <c r="T143" i="8"/>
  <c r="O143" i="8"/>
  <c r="M143" i="8"/>
  <c r="G143" i="8"/>
  <c r="F143" i="8"/>
  <c r="E143" i="8"/>
  <c r="D143" i="8"/>
  <c r="AG142" i="8"/>
  <c r="AH142" i="8" s="1"/>
  <c r="AA142" i="8"/>
  <c r="T142" i="8"/>
  <c r="O142" i="8"/>
  <c r="M142" i="8"/>
  <c r="G142" i="8"/>
  <c r="F142" i="8"/>
  <c r="E142" i="8"/>
  <c r="D142" i="8"/>
  <c r="AG141" i="8"/>
  <c r="AH141" i="8" s="1"/>
  <c r="AA141" i="8"/>
  <c r="T141" i="8"/>
  <c r="O141" i="8"/>
  <c r="M141" i="8"/>
  <c r="G141" i="8"/>
  <c r="F141" i="8"/>
  <c r="E141" i="8"/>
  <c r="D141" i="8"/>
  <c r="AG140" i="8"/>
  <c r="AH140" i="8" s="1"/>
  <c r="AA140" i="8"/>
  <c r="T140" i="8"/>
  <c r="O140" i="8"/>
  <c r="M140" i="8"/>
  <c r="G140" i="8"/>
  <c r="F140" i="8"/>
  <c r="E140" i="8"/>
  <c r="D140" i="8"/>
  <c r="AG139" i="8"/>
  <c r="AH139" i="8" s="1"/>
  <c r="AA139" i="8"/>
  <c r="T139" i="8"/>
  <c r="O139" i="8"/>
  <c r="M139" i="8"/>
  <c r="G139" i="8"/>
  <c r="F139" i="8"/>
  <c r="E139" i="8"/>
  <c r="D139" i="8"/>
  <c r="AG138" i="8"/>
  <c r="AH138" i="8" s="1"/>
  <c r="AA138" i="8"/>
  <c r="T138" i="8"/>
  <c r="O138" i="8"/>
  <c r="M138" i="8"/>
  <c r="G138" i="8"/>
  <c r="F138" i="8"/>
  <c r="E138" i="8"/>
  <c r="D138" i="8"/>
  <c r="AG137" i="8"/>
  <c r="AH137" i="8" s="1"/>
  <c r="AA137" i="8"/>
  <c r="T137" i="8"/>
  <c r="O137" i="8"/>
  <c r="M137" i="8"/>
  <c r="G137" i="8"/>
  <c r="F137" i="8"/>
  <c r="E137" i="8"/>
  <c r="D137" i="8"/>
  <c r="AG136" i="8"/>
  <c r="AH136" i="8" s="1"/>
  <c r="AA136" i="8"/>
  <c r="T136" i="8"/>
  <c r="O136" i="8"/>
  <c r="M136" i="8"/>
  <c r="G136" i="8"/>
  <c r="F136" i="8"/>
  <c r="E136" i="8"/>
  <c r="D136" i="8"/>
  <c r="AG135" i="8"/>
  <c r="AH135" i="8" s="1"/>
  <c r="AA135" i="8"/>
  <c r="T135" i="8"/>
  <c r="O135" i="8"/>
  <c r="M135" i="8"/>
  <c r="G135" i="8"/>
  <c r="F135" i="8"/>
  <c r="E135" i="8"/>
  <c r="D135" i="8"/>
  <c r="AG134" i="8"/>
  <c r="AH134" i="8" s="1"/>
  <c r="AA134" i="8"/>
  <c r="T134" i="8"/>
  <c r="O134" i="8"/>
  <c r="M134" i="8"/>
  <c r="G134" i="8"/>
  <c r="F134" i="8"/>
  <c r="E134" i="8"/>
  <c r="D134" i="8"/>
  <c r="AG133" i="8"/>
  <c r="AH133" i="8" s="1"/>
  <c r="AA133" i="8"/>
  <c r="T133" i="8"/>
  <c r="O133" i="8"/>
  <c r="M133" i="8"/>
  <c r="G133" i="8"/>
  <c r="F133" i="8"/>
  <c r="E133" i="8"/>
  <c r="D133" i="8"/>
  <c r="AG132" i="8"/>
  <c r="AH132" i="8" s="1"/>
  <c r="AA132" i="8"/>
  <c r="T132" i="8"/>
  <c r="O132" i="8"/>
  <c r="M132" i="8"/>
  <c r="G132" i="8"/>
  <c r="F132" i="8"/>
  <c r="E132" i="8"/>
  <c r="D132" i="8"/>
  <c r="AG131" i="8"/>
  <c r="AH131" i="8" s="1"/>
  <c r="AA131" i="8"/>
  <c r="T131" i="8"/>
  <c r="O131" i="8"/>
  <c r="M131" i="8"/>
  <c r="G131" i="8"/>
  <c r="F131" i="8"/>
  <c r="E131" i="8"/>
  <c r="D131" i="8"/>
  <c r="AG130" i="8"/>
  <c r="AH130" i="8" s="1"/>
  <c r="AA130" i="8"/>
  <c r="V130" i="8"/>
  <c r="T130" i="8"/>
  <c r="O130" i="8"/>
  <c r="M130" i="8"/>
  <c r="K130" i="8" s="1"/>
  <c r="AB130" i="8" s="1"/>
  <c r="AC130" i="8" s="1"/>
  <c r="G130" i="8"/>
  <c r="F130" i="8"/>
  <c r="E130" i="8"/>
  <c r="D130" i="8"/>
  <c r="AG129" i="8"/>
  <c r="AH129" i="8" s="1"/>
  <c r="AA129" i="8"/>
  <c r="T129" i="8"/>
  <c r="O129" i="8"/>
  <c r="M129" i="8"/>
  <c r="K129" i="8" s="1"/>
  <c r="V129" i="8" s="1"/>
  <c r="G129" i="8"/>
  <c r="F129" i="8"/>
  <c r="E129" i="8"/>
  <c r="D129" i="8"/>
  <c r="AG128" i="8"/>
  <c r="AH128" i="8" s="1"/>
  <c r="AA128" i="8"/>
  <c r="T128" i="8"/>
  <c r="O128" i="8"/>
  <c r="M128" i="8"/>
  <c r="K128" i="8"/>
  <c r="V128" i="8" s="1"/>
  <c r="G128" i="8"/>
  <c r="F128" i="8"/>
  <c r="E128" i="8"/>
  <c r="D128" i="8"/>
  <c r="W128" i="8" s="1"/>
  <c r="X128" i="8" s="1"/>
  <c r="AH127" i="8"/>
  <c r="AG127" i="8"/>
  <c r="AA127" i="8"/>
  <c r="T127" i="8"/>
  <c r="O127" i="8"/>
  <c r="M127" i="8"/>
  <c r="K127" i="8" s="1"/>
  <c r="V127" i="8" s="1"/>
  <c r="G127" i="8"/>
  <c r="F127" i="8"/>
  <c r="E127" i="8"/>
  <c r="D127" i="8"/>
  <c r="AG126" i="8"/>
  <c r="AH126" i="8" s="1"/>
  <c r="AA126" i="8"/>
  <c r="T126" i="8"/>
  <c r="O126" i="8"/>
  <c r="M126" i="8"/>
  <c r="G126" i="8"/>
  <c r="F126" i="8"/>
  <c r="E126" i="8"/>
  <c r="D126" i="8"/>
  <c r="AG125" i="8"/>
  <c r="AH125" i="8" s="1"/>
  <c r="AA125" i="8"/>
  <c r="T125" i="8"/>
  <c r="O125" i="8"/>
  <c r="M125" i="8"/>
  <c r="K125" i="8"/>
  <c r="V125" i="8" s="1"/>
  <c r="G125" i="8"/>
  <c r="F125" i="8"/>
  <c r="E125" i="8"/>
  <c r="D125" i="8"/>
  <c r="W125" i="8" s="1"/>
  <c r="X125" i="8" s="1"/>
  <c r="AG124" i="8"/>
  <c r="AH124" i="8" s="1"/>
  <c r="AA124" i="8"/>
  <c r="T124" i="8"/>
  <c r="O124" i="8"/>
  <c r="M124" i="8"/>
  <c r="K124" i="8"/>
  <c r="V124" i="8" s="1"/>
  <c r="G124" i="8"/>
  <c r="F124" i="8"/>
  <c r="E124" i="8"/>
  <c r="D124" i="8"/>
  <c r="W124" i="8" s="1"/>
  <c r="X124" i="8" s="1"/>
  <c r="AG123" i="8"/>
  <c r="AH123" i="8" s="1"/>
  <c r="AA123" i="8"/>
  <c r="T123" i="8"/>
  <c r="O123" i="8"/>
  <c r="M123" i="8"/>
  <c r="K123" i="8" s="1"/>
  <c r="V123" i="8" s="1"/>
  <c r="G123" i="8"/>
  <c r="F123" i="8"/>
  <c r="E123" i="8"/>
  <c r="D123" i="8"/>
  <c r="AG122" i="8"/>
  <c r="AH122" i="8" s="1"/>
  <c r="AA122" i="8"/>
  <c r="T122" i="8"/>
  <c r="O122" i="8"/>
  <c r="M122" i="8"/>
  <c r="G122" i="8"/>
  <c r="F122" i="8"/>
  <c r="E122" i="8"/>
  <c r="D122" i="8"/>
  <c r="AG121" i="8"/>
  <c r="AH121" i="8" s="1"/>
  <c r="AA121" i="8"/>
  <c r="T121" i="8"/>
  <c r="O121" i="8"/>
  <c r="M121" i="8"/>
  <c r="K121" i="8"/>
  <c r="V121" i="8" s="1"/>
  <c r="G121" i="8"/>
  <c r="F121" i="8"/>
  <c r="E121" i="8"/>
  <c r="D121" i="8"/>
  <c r="W121" i="8" s="1"/>
  <c r="X121" i="8" s="1"/>
  <c r="AG120" i="8"/>
  <c r="AH120" i="8" s="1"/>
  <c r="AA120" i="8"/>
  <c r="T120" i="8"/>
  <c r="O120" i="8"/>
  <c r="M120" i="8"/>
  <c r="K120" i="8"/>
  <c r="V120" i="8" s="1"/>
  <c r="G120" i="8"/>
  <c r="F120" i="8"/>
  <c r="E120" i="8"/>
  <c r="D120" i="8"/>
  <c r="W120" i="8" s="1"/>
  <c r="X120" i="8" s="1"/>
  <c r="AG119" i="8"/>
  <c r="AH119" i="8" s="1"/>
  <c r="AA119" i="8"/>
  <c r="T119" i="8"/>
  <c r="O119" i="8"/>
  <c r="M119" i="8"/>
  <c r="K119" i="8" s="1"/>
  <c r="V119" i="8" s="1"/>
  <c r="G119" i="8"/>
  <c r="F119" i="8"/>
  <c r="E119" i="8"/>
  <c r="D119" i="8"/>
  <c r="AG118" i="8"/>
  <c r="AH118" i="8" s="1"/>
  <c r="AA118" i="8"/>
  <c r="T118" i="8"/>
  <c r="O118" i="8"/>
  <c r="M118" i="8"/>
  <c r="G118" i="8"/>
  <c r="F118" i="8"/>
  <c r="E118" i="8"/>
  <c r="D118" i="8"/>
  <c r="AG117" i="8"/>
  <c r="AH117" i="8" s="1"/>
  <c r="AA117" i="8"/>
  <c r="T117" i="8"/>
  <c r="O117" i="8"/>
  <c r="M117" i="8"/>
  <c r="K117" i="8" s="1"/>
  <c r="V117" i="8" s="1"/>
  <c r="G117" i="8"/>
  <c r="F117" i="8"/>
  <c r="E117" i="8"/>
  <c r="D117" i="8"/>
  <c r="AG116" i="8"/>
  <c r="AH116" i="8" s="1"/>
  <c r="AA116" i="8"/>
  <c r="T116" i="8"/>
  <c r="O116" i="8"/>
  <c r="M116" i="8"/>
  <c r="K116" i="8"/>
  <c r="V116" i="8" s="1"/>
  <c r="G116" i="8"/>
  <c r="F116" i="8"/>
  <c r="E116" i="8"/>
  <c r="D116" i="8"/>
  <c r="W116" i="8" s="1"/>
  <c r="X116" i="8" s="1"/>
  <c r="AH115" i="8"/>
  <c r="AG115" i="8"/>
  <c r="AA115" i="8"/>
  <c r="T115" i="8"/>
  <c r="O115" i="8"/>
  <c r="M115" i="8"/>
  <c r="K115" i="8" s="1"/>
  <c r="V115" i="8" s="1"/>
  <c r="G115" i="8"/>
  <c r="F115" i="8"/>
  <c r="E115" i="8"/>
  <c r="D115" i="8"/>
  <c r="AG114" i="8"/>
  <c r="AH114" i="8" s="1"/>
  <c r="AA114" i="8"/>
  <c r="T114" i="8"/>
  <c r="O114" i="8"/>
  <c r="M114" i="8"/>
  <c r="G114" i="8"/>
  <c r="F114" i="8"/>
  <c r="E114" i="8"/>
  <c r="D114" i="8"/>
  <c r="AG113" i="8"/>
  <c r="AH113" i="8" s="1"/>
  <c r="AA113" i="8"/>
  <c r="T113" i="8"/>
  <c r="O113" i="8"/>
  <c r="M113" i="8"/>
  <c r="K113" i="8" s="1"/>
  <c r="V113" i="8" s="1"/>
  <c r="G113" i="8"/>
  <c r="F113" i="8"/>
  <c r="E113" i="8"/>
  <c r="D113" i="8"/>
  <c r="AG112" i="8"/>
  <c r="AH112" i="8" s="1"/>
  <c r="AA112" i="8"/>
  <c r="T112" i="8"/>
  <c r="O112" i="8"/>
  <c r="M112" i="8"/>
  <c r="K112" i="8"/>
  <c r="V112" i="8" s="1"/>
  <c r="G112" i="8"/>
  <c r="F112" i="8"/>
  <c r="E112" i="8"/>
  <c r="D112" i="8"/>
  <c r="W112" i="8" s="1"/>
  <c r="X112" i="8" s="1"/>
  <c r="AH111" i="8"/>
  <c r="AG111" i="8"/>
  <c r="AA111" i="8"/>
  <c r="T111" i="8"/>
  <c r="O111" i="8"/>
  <c r="M111" i="8"/>
  <c r="K111" i="8" s="1"/>
  <c r="V111" i="8" s="1"/>
  <c r="G111" i="8"/>
  <c r="F111" i="8"/>
  <c r="E111" i="8"/>
  <c r="D111" i="8"/>
  <c r="AG110" i="8"/>
  <c r="AH110" i="8" s="1"/>
  <c r="AA110" i="8"/>
  <c r="T110" i="8"/>
  <c r="O110" i="8"/>
  <c r="M110" i="8"/>
  <c r="G110" i="8"/>
  <c r="F110" i="8"/>
  <c r="E110" i="8"/>
  <c r="D110" i="8"/>
  <c r="AG109" i="8"/>
  <c r="AH109" i="8" s="1"/>
  <c r="AA109" i="8"/>
  <c r="T109" i="8"/>
  <c r="O109" i="8"/>
  <c r="M109" i="8"/>
  <c r="K109" i="8"/>
  <c r="V109" i="8" s="1"/>
  <c r="G109" i="8"/>
  <c r="F109" i="8"/>
  <c r="E109" i="8"/>
  <c r="D109" i="8"/>
  <c r="W109" i="8" s="1"/>
  <c r="X109" i="8" s="1"/>
  <c r="AG108" i="8"/>
  <c r="AH108" i="8" s="1"/>
  <c r="AA108" i="8"/>
  <c r="T108" i="8"/>
  <c r="O108" i="8"/>
  <c r="M108" i="8"/>
  <c r="K108" i="8"/>
  <c r="V108" i="8" s="1"/>
  <c r="G108" i="8"/>
  <c r="F108" i="8"/>
  <c r="E108" i="8"/>
  <c r="D108" i="8"/>
  <c r="W108" i="8" s="1"/>
  <c r="X108" i="8" s="1"/>
  <c r="AG107" i="8"/>
  <c r="AH107" i="8" s="1"/>
  <c r="AA107" i="8"/>
  <c r="T107" i="8"/>
  <c r="O107" i="8"/>
  <c r="M107" i="8"/>
  <c r="K107" i="8" s="1"/>
  <c r="V107" i="8" s="1"/>
  <c r="G107" i="8"/>
  <c r="F107" i="8"/>
  <c r="E107" i="8"/>
  <c r="D107" i="8"/>
  <c r="AG106" i="8"/>
  <c r="AH106" i="8" s="1"/>
  <c r="AA106" i="8"/>
  <c r="T106" i="8"/>
  <c r="O106" i="8"/>
  <c r="M106" i="8"/>
  <c r="G106" i="8"/>
  <c r="F106" i="8"/>
  <c r="E106" i="8"/>
  <c r="D106" i="8"/>
  <c r="AG105" i="8"/>
  <c r="AH105" i="8" s="1"/>
  <c r="AA105" i="8"/>
  <c r="T105" i="8"/>
  <c r="O105" i="8"/>
  <c r="M105" i="8"/>
  <c r="K105" i="8"/>
  <c r="V105" i="8" s="1"/>
  <c r="G105" i="8"/>
  <c r="F105" i="8"/>
  <c r="E105" i="8"/>
  <c r="D105" i="8"/>
  <c r="W105" i="8" s="1"/>
  <c r="X105" i="8" s="1"/>
  <c r="AG104" i="8"/>
  <c r="AH104" i="8" s="1"/>
  <c r="AA104" i="8"/>
  <c r="T104" i="8"/>
  <c r="O104" i="8"/>
  <c r="M104" i="8"/>
  <c r="K104" i="8"/>
  <c r="V104" i="8" s="1"/>
  <c r="G104" i="8"/>
  <c r="F104" i="8"/>
  <c r="E104" i="8"/>
  <c r="D104" i="8"/>
  <c r="W104" i="8" s="1"/>
  <c r="X104" i="8" s="1"/>
  <c r="AG103" i="8"/>
  <c r="AH103" i="8" s="1"/>
  <c r="AA103" i="8"/>
  <c r="T103" i="8"/>
  <c r="O103" i="8"/>
  <c r="M103" i="8"/>
  <c r="K103" i="8" s="1"/>
  <c r="V103" i="8" s="1"/>
  <c r="G103" i="8"/>
  <c r="F103" i="8"/>
  <c r="E103" i="8"/>
  <c r="D103" i="8"/>
  <c r="AG102" i="8"/>
  <c r="AH102" i="8" s="1"/>
  <c r="AA102" i="8"/>
  <c r="T102" i="8"/>
  <c r="O102" i="8"/>
  <c r="M102" i="8"/>
  <c r="G102" i="8"/>
  <c r="F102" i="8"/>
  <c r="E102" i="8"/>
  <c r="D102" i="8"/>
  <c r="AG101" i="8"/>
  <c r="AH101" i="8" s="1"/>
  <c r="AA101" i="8"/>
  <c r="T101" i="8"/>
  <c r="O101" i="8"/>
  <c r="M101" i="8"/>
  <c r="K101" i="8" s="1"/>
  <c r="V101" i="8" s="1"/>
  <c r="G101" i="8"/>
  <c r="F101" i="8"/>
  <c r="E101" i="8"/>
  <c r="D101" i="8"/>
  <c r="AG100" i="8"/>
  <c r="AH100" i="8" s="1"/>
  <c r="AA100" i="8"/>
  <c r="T100" i="8"/>
  <c r="O100" i="8"/>
  <c r="M100" i="8"/>
  <c r="K100" i="8"/>
  <c r="V100" i="8" s="1"/>
  <c r="G100" i="8"/>
  <c r="F100" i="8"/>
  <c r="E100" i="8"/>
  <c r="D100" i="8"/>
  <c r="W100" i="8" s="1"/>
  <c r="X100" i="8" s="1"/>
  <c r="AH99" i="8"/>
  <c r="AG99" i="8"/>
  <c r="AA99" i="8"/>
  <c r="T99" i="8"/>
  <c r="O99" i="8"/>
  <c r="M99" i="8"/>
  <c r="K99" i="8" s="1"/>
  <c r="V99" i="8" s="1"/>
  <c r="G99" i="8"/>
  <c r="F99" i="8"/>
  <c r="E99" i="8"/>
  <c r="D99" i="8"/>
  <c r="AG98" i="8"/>
  <c r="AH98" i="8" s="1"/>
  <c r="AA98" i="8"/>
  <c r="T98" i="8"/>
  <c r="O98" i="8"/>
  <c r="M98" i="8"/>
  <c r="G98" i="8"/>
  <c r="F98" i="8"/>
  <c r="E98" i="8"/>
  <c r="D98" i="8"/>
  <c r="AG97" i="8"/>
  <c r="AH97" i="8" s="1"/>
  <c r="AA97" i="8"/>
  <c r="T97" i="8"/>
  <c r="O97" i="8"/>
  <c r="M97" i="8"/>
  <c r="K97" i="8" s="1"/>
  <c r="V97" i="8" s="1"/>
  <c r="G97" i="8"/>
  <c r="F97" i="8"/>
  <c r="E97" i="8"/>
  <c r="D97" i="8"/>
  <c r="AG96" i="8"/>
  <c r="AH96" i="8" s="1"/>
  <c r="AA96" i="8"/>
  <c r="T96" i="8"/>
  <c r="O96" i="8"/>
  <c r="M96" i="8"/>
  <c r="K96" i="8"/>
  <c r="V96" i="8" s="1"/>
  <c r="G96" i="8"/>
  <c r="F96" i="8"/>
  <c r="E96" i="8"/>
  <c r="D96" i="8"/>
  <c r="W96" i="8" s="1"/>
  <c r="X96" i="8" s="1"/>
  <c r="AH95" i="8"/>
  <c r="AG95" i="8"/>
  <c r="AA95" i="8"/>
  <c r="T95" i="8"/>
  <c r="O95" i="8"/>
  <c r="M95" i="8"/>
  <c r="K95" i="8" s="1"/>
  <c r="V95" i="8" s="1"/>
  <c r="G95" i="8"/>
  <c r="F95" i="8"/>
  <c r="E95" i="8"/>
  <c r="D95" i="8"/>
  <c r="AG94" i="8"/>
  <c r="AH94" i="8" s="1"/>
  <c r="AA94" i="8"/>
  <c r="T94" i="8"/>
  <c r="O94" i="8"/>
  <c r="M94" i="8"/>
  <c r="G94" i="8"/>
  <c r="F94" i="8"/>
  <c r="E94" i="8"/>
  <c r="D94" i="8"/>
  <c r="AG93" i="8"/>
  <c r="AH93" i="8" s="1"/>
  <c r="AA93" i="8"/>
  <c r="T93" i="8"/>
  <c r="O93" i="8"/>
  <c r="M93" i="8"/>
  <c r="K93" i="8" s="1"/>
  <c r="V93" i="8" s="1"/>
  <c r="G93" i="8"/>
  <c r="F93" i="8"/>
  <c r="E93" i="8"/>
  <c r="D93" i="8"/>
  <c r="AG92" i="8"/>
  <c r="AH92" i="8" s="1"/>
  <c r="AA92" i="8"/>
  <c r="T92" i="8"/>
  <c r="O92" i="8"/>
  <c r="M92" i="8"/>
  <c r="K92" i="8"/>
  <c r="V92" i="8" s="1"/>
  <c r="G92" i="8"/>
  <c r="F92" i="8"/>
  <c r="E92" i="8"/>
  <c r="D92" i="8"/>
  <c r="W92" i="8" s="1"/>
  <c r="X92" i="8" s="1"/>
  <c r="AH91" i="8"/>
  <c r="AG91" i="8"/>
  <c r="AA91" i="8"/>
  <c r="T91" i="8"/>
  <c r="O91" i="8"/>
  <c r="M91" i="8"/>
  <c r="K91" i="8" s="1"/>
  <c r="V91" i="8" s="1"/>
  <c r="G91" i="8"/>
  <c r="F91" i="8"/>
  <c r="E91" i="8"/>
  <c r="D91" i="8"/>
  <c r="AG90" i="8"/>
  <c r="AH90" i="8" s="1"/>
  <c r="AA90" i="8"/>
  <c r="T90" i="8"/>
  <c r="O90" i="8"/>
  <c r="M90" i="8"/>
  <c r="G90" i="8"/>
  <c r="F90" i="8"/>
  <c r="E90" i="8"/>
  <c r="D90" i="8"/>
  <c r="AG89" i="8"/>
  <c r="AH89" i="8" s="1"/>
  <c r="AA89" i="8"/>
  <c r="T89" i="8"/>
  <c r="O89" i="8"/>
  <c r="M89" i="8"/>
  <c r="K89" i="8" s="1"/>
  <c r="V89" i="8" s="1"/>
  <c r="G89" i="8"/>
  <c r="F89" i="8"/>
  <c r="E89" i="8"/>
  <c r="D89" i="8"/>
  <c r="AG88" i="8"/>
  <c r="AH88" i="8" s="1"/>
  <c r="AA88" i="8"/>
  <c r="T88" i="8"/>
  <c r="O88" i="8"/>
  <c r="M88" i="8"/>
  <c r="K88" i="8"/>
  <c r="V88" i="8" s="1"/>
  <c r="G88" i="8"/>
  <c r="F88" i="8"/>
  <c r="E88" i="8"/>
  <c r="D88" i="8"/>
  <c r="W88" i="8" s="1"/>
  <c r="X88" i="8" s="1"/>
  <c r="AH87" i="8"/>
  <c r="AG87" i="8"/>
  <c r="AA87" i="8"/>
  <c r="T87" i="8"/>
  <c r="O87" i="8"/>
  <c r="M87" i="8"/>
  <c r="K87" i="8" s="1"/>
  <c r="V87" i="8" s="1"/>
  <c r="G87" i="8"/>
  <c r="F87" i="8"/>
  <c r="E87" i="8"/>
  <c r="D87" i="8"/>
  <c r="AG86" i="8"/>
  <c r="AH86" i="8" s="1"/>
  <c r="AA86" i="8"/>
  <c r="T86" i="8"/>
  <c r="O86" i="8"/>
  <c r="M86" i="8"/>
  <c r="G86" i="8"/>
  <c r="F86" i="8"/>
  <c r="E86" i="8"/>
  <c r="D86" i="8"/>
  <c r="AG85" i="8"/>
  <c r="AH85" i="8" s="1"/>
  <c r="AA85" i="8"/>
  <c r="T85" i="8"/>
  <c r="O85" i="8"/>
  <c r="M85" i="8"/>
  <c r="K85" i="8" s="1"/>
  <c r="V85" i="8" s="1"/>
  <c r="G85" i="8"/>
  <c r="F85" i="8"/>
  <c r="E85" i="8"/>
  <c r="D85" i="8"/>
  <c r="AG84" i="8"/>
  <c r="AH84" i="8" s="1"/>
  <c r="AA84" i="8"/>
  <c r="T84" i="8"/>
  <c r="O84" i="8"/>
  <c r="M84" i="8"/>
  <c r="K84" i="8"/>
  <c r="V84" i="8" s="1"/>
  <c r="G84" i="8"/>
  <c r="F84" i="8"/>
  <c r="E84" i="8"/>
  <c r="D84" i="8"/>
  <c r="W84" i="8" s="1"/>
  <c r="X84" i="8" s="1"/>
  <c r="AH83" i="8"/>
  <c r="AG83" i="8"/>
  <c r="AA83" i="8"/>
  <c r="T83" i="8"/>
  <c r="O83" i="8"/>
  <c r="M83" i="8"/>
  <c r="K83" i="8" s="1"/>
  <c r="V83" i="8" s="1"/>
  <c r="G83" i="8"/>
  <c r="F83" i="8"/>
  <c r="E83" i="8"/>
  <c r="D83" i="8"/>
  <c r="AG82" i="8"/>
  <c r="AH82" i="8" s="1"/>
  <c r="AA82" i="8"/>
  <c r="T82" i="8"/>
  <c r="O82" i="8"/>
  <c r="M82" i="8"/>
  <c r="G82" i="8"/>
  <c r="F82" i="8"/>
  <c r="E82" i="8"/>
  <c r="D82" i="8"/>
  <c r="AG81" i="8"/>
  <c r="AH81" i="8" s="1"/>
  <c r="AA81" i="8"/>
  <c r="T81" i="8"/>
  <c r="O81" i="8"/>
  <c r="M81" i="8"/>
  <c r="K81" i="8" s="1"/>
  <c r="V81" i="8" s="1"/>
  <c r="G81" i="8"/>
  <c r="F81" i="8"/>
  <c r="E81" i="8"/>
  <c r="D81" i="8"/>
  <c r="AG80" i="8"/>
  <c r="AH80" i="8" s="1"/>
  <c r="AA80" i="8"/>
  <c r="T80" i="8"/>
  <c r="O80" i="8"/>
  <c r="M80" i="8"/>
  <c r="K80" i="8"/>
  <c r="V80" i="8" s="1"/>
  <c r="G80" i="8"/>
  <c r="F80" i="8"/>
  <c r="E80" i="8"/>
  <c r="D80" i="8"/>
  <c r="W80" i="8" s="1"/>
  <c r="X80" i="8" s="1"/>
  <c r="AH79" i="8"/>
  <c r="AG79" i="8"/>
  <c r="AA79" i="8"/>
  <c r="T79" i="8"/>
  <c r="O79" i="8"/>
  <c r="M79" i="8"/>
  <c r="K79" i="8" s="1"/>
  <c r="V79" i="8" s="1"/>
  <c r="G79" i="8"/>
  <c r="F79" i="8"/>
  <c r="E79" i="8"/>
  <c r="D79" i="8"/>
  <c r="AG78" i="8"/>
  <c r="AH78" i="8" s="1"/>
  <c r="AA78" i="8"/>
  <c r="T78" i="8"/>
  <c r="O78" i="8"/>
  <c r="M78" i="8"/>
  <c r="G78" i="8"/>
  <c r="F78" i="8"/>
  <c r="E78" i="8"/>
  <c r="D78" i="8"/>
  <c r="AH77" i="8"/>
  <c r="AG77" i="8"/>
  <c r="AA77" i="8"/>
  <c r="T77" i="8"/>
  <c r="O77" i="8"/>
  <c r="M77" i="8"/>
  <c r="K77" i="8"/>
  <c r="V77" i="8" s="1"/>
  <c r="G77" i="8"/>
  <c r="F77" i="8"/>
  <c r="E77" i="8"/>
  <c r="D77" i="8"/>
  <c r="W77" i="8" s="1"/>
  <c r="X77" i="8" s="1"/>
  <c r="AG76" i="8"/>
  <c r="AH76" i="8" s="1"/>
  <c r="AA76" i="8"/>
  <c r="T76" i="8"/>
  <c r="O76" i="8"/>
  <c r="M76" i="8"/>
  <c r="K76" i="8" s="1"/>
  <c r="V76" i="8" s="1"/>
  <c r="G76" i="8"/>
  <c r="F76" i="8"/>
  <c r="E76" i="8"/>
  <c r="D76" i="8"/>
  <c r="AG75" i="8"/>
  <c r="AH75" i="8" s="1"/>
  <c r="AA75" i="8"/>
  <c r="T75" i="8"/>
  <c r="O75" i="8"/>
  <c r="M75" i="8"/>
  <c r="K75" i="8"/>
  <c r="V75" i="8" s="1"/>
  <c r="G75" i="8"/>
  <c r="F75" i="8"/>
  <c r="E75" i="8"/>
  <c r="D75" i="8"/>
  <c r="W75" i="8" s="1"/>
  <c r="X75" i="8" s="1"/>
  <c r="AH74" i="8"/>
  <c r="AG74" i="8"/>
  <c r="AA74" i="8"/>
  <c r="T74" i="8"/>
  <c r="O74" i="8"/>
  <c r="M74" i="8"/>
  <c r="G74" i="8"/>
  <c r="F74" i="8"/>
  <c r="E74" i="8"/>
  <c r="D74" i="8"/>
  <c r="AG73" i="8"/>
  <c r="AH73" i="8" s="1"/>
  <c r="AA73" i="8"/>
  <c r="T73" i="8"/>
  <c r="O73" i="8"/>
  <c r="M73" i="8"/>
  <c r="K73" i="8" s="1"/>
  <c r="V73" i="8" s="1"/>
  <c r="G73" i="8"/>
  <c r="F73" i="8"/>
  <c r="E73" i="8"/>
  <c r="D73" i="8"/>
  <c r="AG72" i="8"/>
  <c r="AH72" i="8" s="1"/>
  <c r="AA72" i="8"/>
  <c r="T72" i="8"/>
  <c r="O72" i="8"/>
  <c r="M72" i="8"/>
  <c r="K72" i="8"/>
  <c r="V72" i="8" s="1"/>
  <c r="G72" i="8"/>
  <c r="F72" i="8"/>
  <c r="E72" i="8"/>
  <c r="D72" i="8"/>
  <c r="W72" i="8" s="1"/>
  <c r="X72" i="8" s="1"/>
  <c r="AH71" i="8"/>
  <c r="AG71" i="8"/>
  <c r="AA71" i="8"/>
  <c r="T71" i="8"/>
  <c r="O71" i="8"/>
  <c r="M71" i="8"/>
  <c r="K71" i="8" s="1"/>
  <c r="V71" i="8" s="1"/>
  <c r="G71" i="8"/>
  <c r="F71" i="8"/>
  <c r="E71" i="8"/>
  <c r="D71" i="8"/>
  <c r="AG70" i="8"/>
  <c r="AH70" i="8" s="1"/>
  <c r="AA70" i="8"/>
  <c r="T70" i="8"/>
  <c r="O70" i="8"/>
  <c r="M70" i="8"/>
  <c r="G70" i="8"/>
  <c r="F70" i="8"/>
  <c r="E70" i="8"/>
  <c r="D70" i="8"/>
  <c r="L67" i="8"/>
  <c r="J67" i="8"/>
  <c r="O66" i="8" s="1"/>
  <c r="AG66" i="8"/>
  <c r="AH66" i="8" s="1"/>
  <c r="AA66" i="8"/>
  <c r="T66" i="8"/>
  <c r="M66" i="8"/>
  <c r="K66" i="8"/>
  <c r="V66" i="8" s="1"/>
  <c r="G66" i="8"/>
  <c r="F66" i="8"/>
  <c r="E66" i="8"/>
  <c r="D66" i="8"/>
  <c r="W66" i="8" s="1"/>
  <c r="X66" i="8" s="1"/>
  <c r="AH65" i="8"/>
  <c r="AG65" i="8"/>
  <c r="AA65" i="8"/>
  <c r="T65" i="8"/>
  <c r="O65" i="8"/>
  <c r="M65" i="8"/>
  <c r="G65" i="8"/>
  <c r="F65" i="8"/>
  <c r="E65" i="8"/>
  <c r="D65" i="8"/>
  <c r="AG64" i="8"/>
  <c r="AH64" i="8" s="1"/>
  <c r="AA64" i="8"/>
  <c r="T64" i="8"/>
  <c r="M64" i="8"/>
  <c r="G64" i="8"/>
  <c r="F64" i="8"/>
  <c r="E64" i="8"/>
  <c r="D64" i="8"/>
  <c r="AG63" i="8"/>
  <c r="AH63" i="8" s="1"/>
  <c r="AA63" i="8"/>
  <c r="T63" i="8"/>
  <c r="M63" i="8"/>
  <c r="K63" i="8" s="1"/>
  <c r="V63" i="8" s="1"/>
  <c r="G63" i="8"/>
  <c r="F63" i="8"/>
  <c r="E63" i="8"/>
  <c r="D63" i="8"/>
  <c r="AG62" i="8"/>
  <c r="AH62" i="8" s="1"/>
  <c r="AA62" i="8"/>
  <c r="T62" i="8"/>
  <c r="M62" i="8"/>
  <c r="K62" i="8"/>
  <c r="V62" i="8" s="1"/>
  <c r="G62" i="8"/>
  <c r="F62" i="8"/>
  <c r="E62" i="8"/>
  <c r="D62" i="8"/>
  <c r="W62" i="8" s="1"/>
  <c r="X62" i="8" s="1"/>
  <c r="AH61" i="8"/>
  <c r="AG61" i="8"/>
  <c r="AA61" i="8"/>
  <c r="T61" i="8"/>
  <c r="M61" i="8"/>
  <c r="G61" i="8"/>
  <c r="F61" i="8"/>
  <c r="E61" i="8"/>
  <c r="D61" i="8"/>
  <c r="AG60" i="8"/>
  <c r="AH60" i="8" s="1"/>
  <c r="AA60" i="8"/>
  <c r="T60" i="8"/>
  <c r="O60" i="8"/>
  <c r="M60" i="8"/>
  <c r="K60" i="8" s="1"/>
  <c r="V60" i="8" s="1"/>
  <c r="G60" i="8"/>
  <c r="F60" i="8"/>
  <c r="E60" i="8"/>
  <c r="D60" i="8"/>
  <c r="AG59" i="8"/>
  <c r="AH59" i="8" s="1"/>
  <c r="AA59" i="8"/>
  <c r="T59" i="8"/>
  <c r="M59" i="8"/>
  <c r="K59" i="8" s="1"/>
  <c r="V59" i="8" s="1"/>
  <c r="G59" i="8"/>
  <c r="F59" i="8"/>
  <c r="E59" i="8"/>
  <c r="D59" i="8"/>
  <c r="AH58" i="8"/>
  <c r="AG58" i="8"/>
  <c r="AA58" i="8"/>
  <c r="T58" i="8"/>
  <c r="O58" i="8"/>
  <c r="M58" i="8"/>
  <c r="K58" i="8" s="1"/>
  <c r="V58" i="8" s="1"/>
  <c r="G58" i="8"/>
  <c r="F58" i="8"/>
  <c r="E58" i="8"/>
  <c r="D58" i="8"/>
  <c r="AG57" i="8"/>
  <c r="AH57" i="8" s="1"/>
  <c r="AA57" i="8"/>
  <c r="T57" i="8"/>
  <c r="M57" i="8"/>
  <c r="G57" i="8"/>
  <c r="F57" i="8"/>
  <c r="E57" i="8"/>
  <c r="D57" i="8"/>
  <c r="AG56" i="8"/>
  <c r="AH56" i="8" s="1"/>
  <c r="AA56" i="8"/>
  <c r="T56" i="8"/>
  <c r="O56" i="8"/>
  <c r="M56" i="8"/>
  <c r="K56" i="8" s="1"/>
  <c r="V56" i="8" s="1"/>
  <c r="G56" i="8"/>
  <c r="F56" i="8"/>
  <c r="E56" i="8"/>
  <c r="D56" i="8"/>
  <c r="AG55" i="8"/>
  <c r="AH55" i="8" s="1"/>
  <c r="AA55" i="8"/>
  <c r="T55" i="8"/>
  <c r="M55" i="8"/>
  <c r="K55" i="8" s="1"/>
  <c r="V55" i="8" s="1"/>
  <c r="G55" i="8"/>
  <c r="F55" i="8"/>
  <c r="E55" i="8"/>
  <c r="D55" i="8"/>
  <c r="AG54" i="8"/>
  <c r="AH54" i="8" s="1"/>
  <c r="AA54" i="8"/>
  <c r="T54" i="8"/>
  <c r="O54" i="8"/>
  <c r="M54" i="8"/>
  <c r="K54" i="8"/>
  <c r="V54" i="8" s="1"/>
  <c r="G54" i="8"/>
  <c r="F54" i="8"/>
  <c r="E54" i="8"/>
  <c r="D54" i="8"/>
  <c r="W54" i="8" s="1"/>
  <c r="X54" i="8" s="1"/>
  <c r="AH53" i="8"/>
  <c r="AG53" i="8"/>
  <c r="AA53" i="8"/>
  <c r="T53" i="8"/>
  <c r="O53" i="8"/>
  <c r="M53" i="8"/>
  <c r="G53" i="8"/>
  <c r="F53" i="8"/>
  <c r="E53" i="8"/>
  <c r="D53" i="8"/>
  <c r="AG52" i="8"/>
  <c r="AH52" i="8" s="1"/>
  <c r="AA52" i="8"/>
  <c r="T52" i="8"/>
  <c r="O52" i="8"/>
  <c r="M52" i="8"/>
  <c r="K52" i="8" s="1"/>
  <c r="V52" i="8" s="1"/>
  <c r="G52" i="8"/>
  <c r="F52" i="8"/>
  <c r="E52" i="8"/>
  <c r="D52" i="8"/>
  <c r="AG51" i="8"/>
  <c r="AH51" i="8" s="1"/>
  <c r="AA51" i="8"/>
  <c r="T51" i="8"/>
  <c r="M51" i="8"/>
  <c r="G51" i="8"/>
  <c r="F51" i="8"/>
  <c r="E51" i="8"/>
  <c r="D51" i="8"/>
  <c r="AG50" i="8"/>
  <c r="AH50" i="8" s="1"/>
  <c r="AA50" i="8"/>
  <c r="T50" i="8"/>
  <c r="O50" i="8"/>
  <c r="M50" i="8"/>
  <c r="K50" i="8"/>
  <c r="V50" i="8" s="1"/>
  <c r="G50" i="8"/>
  <c r="F50" i="8"/>
  <c r="E50" i="8"/>
  <c r="D50" i="8"/>
  <c r="W50" i="8" s="1"/>
  <c r="X50" i="8" s="1"/>
  <c r="AH49" i="8"/>
  <c r="AG49" i="8"/>
  <c r="AA49" i="8"/>
  <c r="T49" i="8"/>
  <c r="O49" i="8"/>
  <c r="M49" i="8"/>
  <c r="G49" i="8"/>
  <c r="F49" i="8"/>
  <c r="E49" i="8"/>
  <c r="D49" i="8"/>
  <c r="AG48" i="8"/>
  <c r="AH48" i="8" s="1"/>
  <c r="AA48" i="8"/>
  <c r="T48" i="8"/>
  <c r="M48" i="8"/>
  <c r="G48" i="8"/>
  <c r="F48" i="8"/>
  <c r="E48" i="8"/>
  <c r="D48" i="8"/>
  <c r="AG47" i="8"/>
  <c r="AH47" i="8" s="1"/>
  <c r="AA47" i="8"/>
  <c r="T47" i="8"/>
  <c r="M47" i="8"/>
  <c r="K47" i="8" s="1"/>
  <c r="V47" i="8" s="1"/>
  <c r="G47" i="8"/>
  <c r="F47" i="8"/>
  <c r="E47" i="8"/>
  <c r="D47" i="8"/>
  <c r="AG46" i="8"/>
  <c r="AH46" i="8" s="1"/>
  <c r="AA46" i="8"/>
  <c r="T46" i="8"/>
  <c r="M46" i="8"/>
  <c r="K46" i="8"/>
  <c r="V46" i="8" s="1"/>
  <c r="G46" i="8"/>
  <c r="F46" i="8"/>
  <c r="E46" i="8"/>
  <c r="D46" i="8"/>
  <c r="W46" i="8" s="1"/>
  <c r="X46" i="8" s="1"/>
  <c r="AH45" i="8"/>
  <c r="AG45" i="8"/>
  <c r="AA45" i="8"/>
  <c r="T45" i="8"/>
  <c r="O45" i="8"/>
  <c r="M45" i="8"/>
  <c r="G45" i="8"/>
  <c r="F45" i="8"/>
  <c r="E45" i="8"/>
  <c r="D45" i="8"/>
  <c r="AG44" i="8"/>
  <c r="AH44" i="8" s="1"/>
  <c r="AA44" i="8"/>
  <c r="T44" i="8"/>
  <c r="O44" i="8"/>
  <c r="M44" i="8"/>
  <c r="K44" i="8" s="1"/>
  <c r="V44" i="8" s="1"/>
  <c r="G44" i="8"/>
  <c r="F44" i="8"/>
  <c r="E44" i="8"/>
  <c r="D44" i="8"/>
  <c r="AG43" i="8"/>
  <c r="AH43" i="8" s="1"/>
  <c r="AA43" i="8"/>
  <c r="T43" i="8"/>
  <c r="M43" i="8"/>
  <c r="K43" i="8" s="1"/>
  <c r="V43" i="8" s="1"/>
  <c r="G43" i="8"/>
  <c r="F43" i="8"/>
  <c r="E43" i="8"/>
  <c r="D43" i="8"/>
  <c r="AH42" i="8"/>
  <c r="AG42" i="8"/>
  <c r="AA42" i="8"/>
  <c r="T42" i="8"/>
  <c r="O42" i="8"/>
  <c r="M42" i="8"/>
  <c r="K42" i="8"/>
  <c r="V42" i="8" s="1"/>
  <c r="G42" i="8"/>
  <c r="F42" i="8"/>
  <c r="E42" i="8"/>
  <c r="D42" i="8"/>
  <c r="W42" i="8" s="1"/>
  <c r="X42" i="8" s="1"/>
  <c r="AG41" i="8"/>
  <c r="AH41" i="8" s="1"/>
  <c r="AA41" i="8"/>
  <c r="T41" i="8"/>
  <c r="M41" i="8"/>
  <c r="K41" i="8" s="1"/>
  <c r="V41" i="8" s="1"/>
  <c r="G41" i="8"/>
  <c r="F41" i="8"/>
  <c r="E41" i="8"/>
  <c r="D41" i="8"/>
  <c r="AH40" i="8"/>
  <c r="AG40" i="8"/>
  <c r="AA40" i="8"/>
  <c r="T40" i="8"/>
  <c r="O40" i="8"/>
  <c r="M40" i="8"/>
  <c r="K40" i="8" s="1"/>
  <c r="V40" i="8" s="1"/>
  <c r="G40" i="8"/>
  <c r="F40" i="8"/>
  <c r="E40" i="8"/>
  <c r="D40" i="8"/>
  <c r="AG39" i="8"/>
  <c r="AH39" i="8" s="1"/>
  <c r="AA39" i="8"/>
  <c r="T39" i="8"/>
  <c r="M39" i="8"/>
  <c r="K39" i="8" s="1"/>
  <c r="V39" i="8" s="1"/>
  <c r="G39" i="8"/>
  <c r="F39" i="8"/>
  <c r="E39" i="8"/>
  <c r="D39" i="8"/>
  <c r="AG38" i="8"/>
  <c r="AH38" i="8" s="1"/>
  <c r="AA38" i="8"/>
  <c r="T38" i="8"/>
  <c r="O38" i="8"/>
  <c r="M38" i="8"/>
  <c r="K38" i="8" s="1"/>
  <c r="V38" i="8" s="1"/>
  <c r="G38" i="8"/>
  <c r="F38" i="8"/>
  <c r="E38" i="8"/>
  <c r="D38" i="8"/>
  <c r="AG37" i="8"/>
  <c r="AH37" i="8" s="1"/>
  <c r="AA37" i="8"/>
  <c r="T37" i="8"/>
  <c r="O37" i="8"/>
  <c r="M37" i="8"/>
  <c r="K37" i="8" s="1"/>
  <c r="V37" i="8" s="1"/>
  <c r="G37" i="8"/>
  <c r="F37" i="8"/>
  <c r="E37" i="8"/>
  <c r="D37" i="8"/>
  <c r="AH36" i="8"/>
  <c r="AG36" i="8"/>
  <c r="AA36" i="8"/>
  <c r="T36" i="8"/>
  <c r="O36" i="8"/>
  <c r="M36" i="8"/>
  <c r="K36" i="8" s="1"/>
  <c r="V36" i="8" s="1"/>
  <c r="G36" i="8"/>
  <c r="F36" i="8"/>
  <c r="E36" i="8"/>
  <c r="D36" i="8"/>
  <c r="AG35" i="8"/>
  <c r="AH35" i="8" s="1"/>
  <c r="AA35" i="8"/>
  <c r="T35" i="8"/>
  <c r="M35" i="8"/>
  <c r="K35" i="8" s="1"/>
  <c r="V35" i="8" s="1"/>
  <c r="G35" i="8"/>
  <c r="F35" i="8"/>
  <c r="E35" i="8"/>
  <c r="D35" i="8"/>
  <c r="AG34" i="8"/>
  <c r="AH34" i="8" s="1"/>
  <c r="AA34" i="8"/>
  <c r="T34" i="8"/>
  <c r="O34" i="8"/>
  <c r="M34" i="8"/>
  <c r="K34" i="8" s="1"/>
  <c r="V34" i="8" s="1"/>
  <c r="G34" i="8"/>
  <c r="F34" i="8"/>
  <c r="E34" i="8"/>
  <c r="D34" i="8"/>
  <c r="AG33" i="8"/>
  <c r="AH33" i="8" s="1"/>
  <c r="AA33" i="8"/>
  <c r="T33" i="8"/>
  <c r="O33" i="8"/>
  <c r="M33" i="8"/>
  <c r="K33" i="8" s="1"/>
  <c r="V33" i="8" s="1"/>
  <c r="G33" i="8"/>
  <c r="F33" i="8"/>
  <c r="E33" i="8"/>
  <c r="D33" i="8"/>
  <c r="AG32" i="8"/>
  <c r="AH32" i="8" s="1"/>
  <c r="AA32" i="8"/>
  <c r="T32" i="8"/>
  <c r="M32" i="8"/>
  <c r="K32" i="8" s="1"/>
  <c r="V32" i="8" s="1"/>
  <c r="G32" i="8"/>
  <c r="F32" i="8"/>
  <c r="E32" i="8"/>
  <c r="D32" i="8"/>
  <c r="AG31" i="8"/>
  <c r="AH31" i="8" s="1"/>
  <c r="AA31" i="8"/>
  <c r="T31" i="8"/>
  <c r="M31" i="8"/>
  <c r="K31" i="8" s="1"/>
  <c r="V31" i="8" s="1"/>
  <c r="G31" i="8"/>
  <c r="F31" i="8"/>
  <c r="E31" i="8"/>
  <c r="D31" i="8"/>
  <c r="AH30" i="8"/>
  <c r="AG30" i="8"/>
  <c r="AA30" i="8"/>
  <c r="T30" i="8"/>
  <c r="M30" i="8"/>
  <c r="K30" i="8" s="1"/>
  <c r="V30" i="8" s="1"/>
  <c r="G30" i="8"/>
  <c r="F30" i="8"/>
  <c r="E30" i="8"/>
  <c r="D30" i="8"/>
  <c r="AG29" i="8"/>
  <c r="AH29" i="8" s="1"/>
  <c r="AA29" i="8"/>
  <c r="T29" i="8"/>
  <c r="O29" i="8"/>
  <c r="M29" i="8"/>
  <c r="K29" i="8" s="1"/>
  <c r="V29" i="8" s="1"/>
  <c r="G29" i="8"/>
  <c r="F29" i="8"/>
  <c r="E29" i="8"/>
  <c r="D29" i="8"/>
  <c r="AH28" i="8"/>
  <c r="AG28" i="8"/>
  <c r="AA28" i="8"/>
  <c r="T28" i="8"/>
  <c r="O28" i="8"/>
  <c r="M28" i="8"/>
  <c r="K28" i="8" s="1"/>
  <c r="V28" i="8" s="1"/>
  <c r="G28" i="8"/>
  <c r="F28" i="8"/>
  <c r="E28" i="8"/>
  <c r="D28" i="8"/>
  <c r="AG27" i="8"/>
  <c r="AH27" i="8" s="1"/>
  <c r="AA27" i="8"/>
  <c r="T27" i="8"/>
  <c r="M27" i="8"/>
  <c r="K27" i="8" s="1"/>
  <c r="V27" i="8" s="1"/>
  <c r="G27" i="8"/>
  <c r="F27" i="8"/>
  <c r="E27" i="8"/>
  <c r="D27" i="8"/>
  <c r="AG26" i="8"/>
  <c r="AH26" i="8" s="1"/>
  <c r="AA26" i="8"/>
  <c r="T26" i="8"/>
  <c r="O26" i="8"/>
  <c r="M26" i="8"/>
  <c r="K26" i="8"/>
  <c r="V26" i="8" s="1"/>
  <c r="G26" i="8"/>
  <c r="F26" i="8"/>
  <c r="E26" i="8"/>
  <c r="D26" i="8"/>
  <c r="W26" i="8" s="1"/>
  <c r="X26" i="8" s="1"/>
  <c r="AG25" i="8"/>
  <c r="AH25" i="8" s="1"/>
  <c r="AA25" i="8"/>
  <c r="T25" i="8"/>
  <c r="M25" i="8"/>
  <c r="K25" i="8" s="1"/>
  <c r="V25" i="8" s="1"/>
  <c r="G25" i="8"/>
  <c r="F25" i="8"/>
  <c r="E25" i="8"/>
  <c r="D25" i="8"/>
  <c r="AG24" i="8"/>
  <c r="AH24" i="8" s="1"/>
  <c r="AA24" i="8"/>
  <c r="T24" i="8"/>
  <c r="O24" i="8"/>
  <c r="M24" i="8"/>
  <c r="K24" i="8" s="1"/>
  <c r="V24" i="8" s="1"/>
  <c r="G24" i="8"/>
  <c r="F24" i="8"/>
  <c r="E24" i="8"/>
  <c r="D24" i="8"/>
  <c r="AG23" i="8"/>
  <c r="AH23" i="8" s="1"/>
  <c r="AA23" i="8"/>
  <c r="T23" i="8"/>
  <c r="M23" i="8"/>
  <c r="K23" i="8" s="1"/>
  <c r="V23" i="8" s="1"/>
  <c r="G23" i="8"/>
  <c r="F23" i="8"/>
  <c r="E23" i="8"/>
  <c r="D23" i="8"/>
  <c r="AG22" i="8"/>
  <c r="AH22" i="8" s="1"/>
  <c r="AA22" i="8"/>
  <c r="T22" i="8"/>
  <c r="O22" i="8"/>
  <c r="M22" i="8"/>
  <c r="K22" i="8" s="1"/>
  <c r="V22" i="8" s="1"/>
  <c r="G22" i="8"/>
  <c r="F22" i="8"/>
  <c r="E22" i="8"/>
  <c r="D22" i="8"/>
  <c r="AG21" i="8"/>
  <c r="AH21" i="8" s="1"/>
  <c r="AA21" i="8"/>
  <c r="T21" i="8"/>
  <c r="O21" i="8"/>
  <c r="M21" i="8"/>
  <c r="K21" i="8" s="1"/>
  <c r="V21" i="8" s="1"/>
  <c r="G21" i="8"/>
  <c r="F21" i="8"/>
  <c r="E21" i="8"/>
  <c r="D21" i="8"/>
  <c r="N18" i="8"/>
  <c r="L18" i="8"/>
  <c r="J18" i="8"/>
  <c r="AG17" i="8"/>
  <c r="AH17" i="8" s="1"/>
  <c r="AA17" i="8"/>
  <c r="T17" i="8"/>
  <c r="N17" i="8"/>
  <c r="M17" i="8"/>
  <c r="G17" i="8"/>
  <c r="F17" i="8"/>
  <c r="E17" i="8"/>
  <c r="D17" i="8"/>
  <c r="AG16" i="8"/>
  <c r="AH16" i="8" s="1"/>
  <c r="AA16" i="8"/>
  <c r="T16" i="8"/>
  <c r="N16" i="8"/>
  <c r="M16" i="8"/>
  <c r="G16" i="8"/>
  <c r="F16" i="8"/>
  <c r="E16" i="8"/>
  <c r="D16" i="8"/>
  <c r="AG15" i="8"/>
  <c r="AH15" i="8" s="1"/>
  <c r="AA15" i="8"/>
  <c r="AB15" i="8" s="1"/>
  <c r="AC15" i="8" s="1"/>
  <c r="T15" i="8"/>
  <c r="M15" i="8"/>
  <c r="G15" i="8"/>
  <c r="F15" i="8"/>
  <c r="E15" i="8"/>
  <c r="D15" i="8"/>
  <c r="AG14" i="8"/>
  <c r="AH14" i="8" s="1"/>
  <c r="AA14" i="8"/>
  <c r="T14" i="8"/>
  <c r="M14" i="8"/>
  <c r="G14" i="8"/>
  <c r="F14" i="8"/>
  <c r="E14" i="8"/>
  <c r="D14" i="8"/>
  <c r="AG13" i="8"/>
  <c r="AH13" i="8" s="1"/>
  <c r="AA13" i="8"/>
  <c r="T13" i="8"/>
  <c r="N13" i="8"/>
  <c r="M13" i="8"/>
  <c r="AB13" i="8"/>
  <c r="AC13" i="8" s="1"/>
  <c r="G13" i="8"/>
  <c r="F13" i="8"/>
  <c r="E13" i="8"/>
  <c r="D13" i="8"/>
  <c r="AG12" i="8"/>
  <c r="AH12" i="8" s="1"/>
  <c r="AA12" i="8"/>
  <c r="T12" i="8"/>
  <c r="N12" i="8"/>
  <c r="M12" i="8"/>
  <c r="G12" i="8"/>
  <c r="F12" i="8"/>
  <c r="E12" i="8"/>
  <c r="D12" i="8"/>
  <c r="AG11" i="8"/>
  <c r="AH11" i="8" s="1"/>
  <c r="AA11" i="8"/>
  <c r="T11" i="8"/>
  <c r="N11" i="8"/>
  <c r="M11" i="8"/>
  <c r="AB11" i="8"/>
  <c r="AC11" i="8" s="1"/>
  <c r="G11" i="8"/>
  <c r="F11" i="8"/>
  <c r="E11" i="8"/>
  <c r="D11" i="8"/>
  <c r="AH10" i="8"/>
  <c r="AG10" i="8"/>
  <c r="AA10" i="8"/>
  <c r="T10" i="8"/>
  <c r="N10" i="8"/>
  <c r="M10" i="8"/>
  <c r="G10" i="8"/>
  <c r="F10" i="8"/>
  <c r="E10" i="8"/>
  <c r="D10" i="8"/>
  <c r="AG9" i="8"/>
  <c r="AH9" i="8" s="1"/>
  <c r="AA9" i="8"/>
  <c r="T9" i="8"/>
  <c r="N9" i="8"/>
  <c r="M9" i="8"/>
  <c r="AB9" i="8"/>
  <c r="AC9" i="8" s="1"/>
  <c r="G9" i="8"/>
  <c r="F9" i="8"/>
  <c r="E9" i="8"/>
  <c r="D9" i="8"/>
  <c r="AH8" i="8"/>
  <c r="AG8" i="8"/>
  <c r="AA8" i="8"/>
  <c r="T8" i="8"/>
  <c r="O8" i="8"/>
  <c r="N8" i="8"/>
  <c r="M8" i="8"/>
  <c r="G8" i="8"/>
  <c r="F8" i="8"/>
  <c r="E8" i="8"/>
  <c r="D8" i="8"/>
  <c r="AG7" i="8"/>
  <c r="AH7" i="8" s="1"/>
  <c r="AA7" i="8"/>
  <c r="T7" i="8"/>
  <c r="N7" i="8"/>
  <c r="M7" i="8"/>
  <c r="AB7" i="8"/>
  <c r="AC7" i="8" s="1"/>
  <c r="G7" i="8"/>
  <c r="F7" i="8"/>
  <c r="E7" i="8"/>
  <c r="D7" i="8"/>
  <c r="AG6" i="8"/>
  <c r="AH6" i="8" s="1"/>
  <c r="AA6" i="8"/>
  <c r="T6" i="8"/>
  <c r="N6" i="8"/>
  <c r="M6" i="8"/>
  <c r="G6" i="8"/>
  <c r="F6" i="8"/>
  <c r="E6" i="8"/>
  <c r="D6" i="8"/>
  <c r="AG5" i="8"/>
  <c r="AH5" i="8" s="1"/>
  <c r="AA5" i="8"/>
  <c r="T5" i="8"/>
  <c r="N5" i="8"/>
  <c r="M5" i="8"/>
  <c r="AB5" i="8"/>
  <c r="AC5" i="8" s="1"/>
  <c r="G5" i="8"/>
  <c r="F5" i="8"/>
  <c r="E5" i="8"/>
  <c r="D5" i="8"/>
  <c r="AG4" i="8"/>
  <c r="AH4" i="8" s="1"/>
  <c r="AA4" i="8"/>
  <c r="T4" i="8"/>
  <c r="N4" i="8"/>
  <c r="M4" i="8"/>
  <c r="G4" i="8"/>
  <c r="F4" i="8"/>
  <c r="E4" i="8"/>
  <c r="D4" i="8"/>
  <c r="AG3" i="8"/>
  <c r="AA3" i="8"/>
  <c r="T3" i="8"/>
  <c r="N3" i="8"/>
  <c r="M3" i="8"/>
  <c r="AB3" i="8"/>
  <c r="G3" i="8"/>
  <c r="F3" i="8"/>
  <c r="E3" i="8"/>
  <c r="D3" i="8"/>
  <c r="T2" i="8"/>
  <c r="M2" i="8"/>
  <c r="K2" i="8" s="1"/>
  <c r="G2" i="8"/>
  <c r="F2" i="8"/>
  <c r="E2" i="8"/>
  <c r="D2" i="8"/>
  <c r="W192" i="6"/>
  <c r="X192" i="6" s="1"/>
  <c r="C246" i="6"/>
  <c r="B246" i="6"/>
  <c r="AG245" i="6"/>
  <c r="AH245" i="6" s="1"/>
  <c r="AA245" i="6"/>
  <c r="T245" i="6"/>
  <c r="O245" i="6"/>
  <c r="M245" i="6"/>
  <c r="G245" i="6"/>
  <c r="F245" i="6"/>
  <c r="E245" i="6"/>
  <c r="AG244" i="6"/>
  <c r="AH244" i="6" s="1"/>
  <c r="AA244" i="6"/>
  <c r="T244" i="6"/>
  <c r="O244" i="6"/>
  <c r="M244" i="6"/>
  <c r="G244" i="6"/>
  <c r="F244" i="6"/>
  <c r="E244" i="6"/>
  <c r="AG243" i="6"/>
  <c r="AH243" i="6" s="1"/>
  <c r="AA243" i="6"/>
  <c r="T243" i="6"/>
  <c r="O243" i="6"/>
  <c r="M243" i="6"/>
  <c r="G243" i="6"/>
  <c r="F243" i="6"/>
  <c r="E243" i="6"/>
  <c r="AG242" i="6"/>
  <c r="AH242" i="6" s="1"/>
  <c r="AA242" i="6"/>
  <c r="T242" i="6"/>
  <c r="O242" i="6"/>
  <c r="M242" i="6"/>
  <c r="G242" i="6"/>
  <c r="F242" i="6"/>
  <c r="E242" i="6"/>
  <c r="AG241" i="6"/>
  <c r="AH241" i="6" s="1"/>
  <c r="AA241" i="6"/>
  <c r="T241" i="6"/>
  <c r="O241" i="6"/>
  <c r="M241" i="6"/>
  <c r="G241" i="6"/>
  <c r="F241" i="6"/>
  <c r="E241" i="6"/>
  <c r="AG240" i="6"/>
  <c r="AH240" i="6" s="1"/>
  <c r="AA240" i="6"/>
  <c r="T240" i="6"/>
  <c r="O240" i="6"/>
  <c r="M240" i="6"/>
  <c r="G240" i="6"/>
  <c r="F240" i="6"/>
  <c r="E240" i="6"/>
  <c r="AG239" i="6"/>
  <c r="AH239" i="6" s="1"/>
  <c r="AA239" i="6"/>
  <c r="T239" i="6"/>
  <c r="O239" i="6"/>
  <c r="M239" i="6"/>
  <c r="G239" i="6"/>
  <c r="F239" i="6"/>
  <c r="E239" i="6"/>
  <c r="AG238" i="6"/>
  <c r="AH238" i="6" s="1"/>
  <c r="AA238" i="6"/>
  <c r="T238" i="6"/>
  <c r="O238" i="6"/>
  <c r="M238" i="6"/>
  <c r="G238" i="6"/>
  <c r="F238" i="6"/>
  <c r="E238" i="6"/>
  <c r="AG237" i="6"/>
  <c r="AH237" i="6" s="1"/>
  <c r="AA237" i="6"/>
  <c r="T237" i="6"/>
  <c r="O237" i="6"/>
  <c r="M237" i="6"/>
  <c r="G237" i="6"/>
  <c r="F237" i="6"/>
  <c r="E237" i="6"/>
  <c r="AG236" i="6"/>
  <c r="AH236" i="6" s="1"/>
  <c r="AA236" i="6"/>
  <c r="T236" i="6"/>
  <c r="O236" i="6"/>
  <c r="M236" i="6"/>
  <c r="G236" i="6"/>
  <c r="F236" i="6"/>
  <c r="E236" i="6"/>
  <c r="AG235" i="6"/>
  <c r="AH235" i="6" s="1"/>
  <c r="AA235" i="6"/>
  <c r="T235" i="6"/>
  <c r="O235" i="6"/>
  <c r="M235" i="6"/>
  <c r="G235" i="6"/>
  <c r="F235" i="6"/>
  <c r="E235" i="6"/>
  <c r="AG234" i="6"/>
  <c r="AH234" i="6" s="1"/>
  <c r="AA234" i="6"/>
  <c r="T234" i="6"/>
  <c r="O234" i="6"/>
  <c r="M234" i="6"/>
  <c r="G234" i="6"/>
  <c r="F234" i="6"/>
  <c r="E234" i="6"/>
  <c r="AG233" i="6"/>
  <c r="AH233" i="6" s="1"/>
  <c r="AA233" i="6"/>
  <c r="T233" i="6"/>
  <c r="O233" i="6"/>
  <c r="M233" i="6"/>
  <c r="G233" i="6"/>
  <c r="F233" i="6"/>
  <c r="E233" i="6"/>
  <c r="AG232" i="6"/>
  <c r="AH232" i="6" s="1"/>
  <c r="AA232" i="6"/>
  <c r="T232" i="6"/>
  <c r="O232" i="6"/>
  <c r="M232" i="6"/>
  <c r="G232" i="6"/>
  <c r="F232" i="6"/>
  <c r="E232" i="6"/>
  <c r="AG231" i="6"/>
  <c r="AH231" i="6" s="1"/>
  <c r="AA231" i="6"/>
  <c r="T231" i="6"/>
  <c r="O231" i="6"/>
  <c r="M231" i="6"/>
  <c r="G231" i="6"/>
  <c r="F231" i="6"/>
  <c r="E231" i="6"/>
  <c r="AG230" i="6"/>
  <c r="AH230" i="6" s="1"/>
  <c r="AA230" i="6"/>
  <c r="T230" i="6"/>
  <c r="O230" i="6"/>
  <c r="M230" i="6"/>
  <c r="G230" i="6"/>
  <c r="F230" i="6"/>
  <c r="E230" i="6"/>
  <c r="AG229" i="6"/>
  <c r="AH229" i="6" s="1"/>
  <c r="AA229" i="6"/>
  <c r="T229" i="6"/>
  <c r="O229" i="6"/>
  <c r="M229" i="6"/>
  <c r="G229" i="6"/>
  <c r="F229" i="6"/>
  <c r="E229" i="6"/>
  <c r="AG228" i="6"/>
  <c r="AH228" i="6" s="1"/>
  <c r="AA228" i="6"/>
  <c r="T228" i="6"/>
  <c r="O228" i="6"/>
  <c r="M228" i="6"/>
  <c r="G228" i="6"/>
  <c r="F228" i="6"/>
  <c r="E228" i="6"/>
  <c r="AG227" i="6"/>
  <c r="AH227" i="6" s="1"/>
  <c r="AA227" i="6"/>
  <c r="T227" i="6"/>
  <c r="O227" i="6"/>
  <c r="M227" i="6"/>
  <c r="G227" i="6"/>
  <c r="F227" i="6"/>
  <c r="E227" i="6"/>
  <c r="AG226" i="6"/>
  <c r="AH226" i="6" s="1"/>
  <c r="AA226" i="6"/>
  <c r="T226" i="6"/>
  <c r="O226" i="6"/>
  <c r="M226" i="6"/>
  <c r="G226" i="6"/>
  <c r="F226" i="6"/>
  <c r="E226" i="6"/>
  <c r="AG225" i="6"/>
  <c r="AH225" i="6" s="1"/>
  <c r="AA225" i="6"/>
  <c r="T225" i="6"/>
  <c r="O225" i="6"/>
  <c r="M225" i="6"/>
  <c r="G225" i="6"/>
  <c r="F225" i="6"/>
  <c r="E225" i="6"/>
  <c r="AG224" i="6"/>
  <c r="AH224" i="6" s="1"/>
  <c r="AA224" i="6"/>
  <c r="T224" i="6"/>
  <c r="O224" i="6"/>
  <c r="M224" i="6"/>
  <c r="G224" i="6"/>
  <c r="F224" i="6"/>
  <c r="E224" i="6"/>
  <c r="AG223" i="6"/>
  <c r="AH223" i="6" s="1"/>
  <c r="AA223" i="6"/>
  <c r="T223" i="6"/>
  <c r="O223" i="6"/>
  <c r="M223" i="6"/>
  <c r="G223" i="6"/>
  <c r="F223" i="6"/>
  <c r="E223" i="6"/>
  <c r="AG222" i="6"/>
  <c r="AH222" i="6" s="1"/>
  <c r="AA222" i="6"/>
  <c r="T222" i="6"/>
  <c r="O222" i="6"/>
  <c r="M222" i="6"/>
  <c r="G222" i="6"/>
  <c r="F222" i="6"/>
  <c r="E222" i="6"/>
  <c r="AG221" i="6"/>
  <c r="AH221" i="6" s="1"/>
  <c r="AA221" i="6"/>
  <c r="T221" i="6"/>
  <c r="O221" i="6"/>
  <c r="M221" i="6"/>
  <c r="G221" i="6"/>
  <c r="F221" i="6"/>
  <c r="E221" i="6"/>
  <c r="AG220" i="6"/>
  <c r="AH220" i="6" s="1"/>
  <c r="AA220" i="6"/>
  <c r="T220" i="6"/>
  <c r="O220" i="6"/>
  <c r="M220" i="6"/>
  <c r="G220" i="6"/>
  <c r="F220" i="6"/>
  <c r="E220" i="6"/>
  <c r="AG219" i="6"/>
  <c r="AH219" i="6" s="1"/>
  <c r="AA219" i="6"/>
  <c r="T219" i="6"/>
  <c r="O219" i="6"/>
  <c r="M219" i="6"/>
  <c r="G219" i="6"/>
  <c r="F219" i="6"/>
  <c r="E219" i="6"/>
  <c r="AG218" i="6"/>
  <c r="AH218" i="6" s="1"/>
  <c r="AA218" i="6"/>
  <c r="T218" i="6"/>
  <c r="O218" i="6"/>
  <c r="M218" i="6"/>
  <c r="G218" i="6"/>
  <c r="F218" i="6"/>
  <c r="E218" i="6"/>
  <c r="AG217" i="6"/>
  <c r="AH217" i="6" s="1"/>
  <c r="AA217" i="6"/>
  <c r="T217" i="6"/>
  <c r="O217" i="6"/>
  <c r="M217" i="6"/>
  <c r="K217" i="6"/>
  <c r="V217" i="6" s="1"/>
  <c r="G217" i="6"/>
  <c r="F217" i="6"/>
  <c r="E217" i="6"/>
  <c r="W217" i="6"/>
  <c r="X217" i="6" s="1"/>
  <c r="AH216" i="6"/>
  <c r="AG216" i="6"/>
  <c r="AA216" i="6"/>
  <c r="T216" i="6"/>
  <c r="O216" i="6"/>
  <c r="M216" i="6"/>
  <c r="K216" i="6"/>
  <c r="V216" i="6" s="1"/>
  <c r="W216" i="6" s="1"/>
  <c r="X216" i="6" s="1"/>
  <c r="G216" i="6"/>
  <c r="F216" i="6"/>
  <c r="E216" i="6"/>
  <c r="AG215" i="6"/>
  <c r="AH215" i="6" s="1"/>
  <c r="AA215" i="6"/>
  <c r="T215" i="6"/>
  <c r="O215" i="6"/>
  <c r="M215" i="6"/>
  <c r="G215" i="6"/>
  <c r="F215" i="6"/>
  <c r="E215" i="6"/>
  <c r="AG214" i="6"/>
  <c r="AH214" i="6" s="1"/>
  <c r="AA214" i="6"/>
  <c r="T214" i="6"/>
  <c r="O214" i="6"/>
  <c r="M214" i="6"/>
  <c r="K214" i="6" s="1"/>
  <c r="V214" i="6" s="1"/>
  <c r="W214" i="6" s="1"/>
  <c r="X214" i="6" s="1"/>
  <c r="G214" i="6"/>
  <c r="F214" i="6"/>
  <c r="E214" i="6"/>
  <c r="AG213" i="6"/>
  <c r="AH213" i="6" s="1"/>
  <c r="AA213" i="6"/>
  <c r="T213" i="6"/>
  <c r="O213" i="6"/>
  <c r="M213" i="6"/>
  <c r="G213" i="6"/>
  <c r="F213" i="6"/>
  <c r="E213" i="6"/>
  <c r="AG212" i="6"/>
  <c r="AH212" i="6" s="1"/>
  <c r="AA212" i="6"/>
  <c r="T212" i="6"/>
  <c r="O212" i="6"/>
  <c r="M212" i="6"/>
  <c r="K212" i="6"/>
  <c r="V212" i="6" s="1"/>
  <c r="W212" i="6" s="1"/>
  <c r="X212" i="6" s="1"/>
  <c r="G212" i="6"/>
  <c r="F212" i="6"/>
  <c r="E212" i="6"/>
  <c r="AH211" i="6"/>
  <c r="AG211" i="6"/>
  <c r="AA211" i="6"/>
  <c r="T211" i="6"/>
  <c r="O211" i="6"/>
  <c r="M211" i="6"/>
  <c r="K211" i="6"/>
  <c r="V211" i="6" s="1"/>
  <c r="G211" i="6"/>
  <c r="F211" i="6"/>
  <c r="E211" i="6"/>
  <c r="W211" i="6"/>
  <c r="X211" i="6" s="1"/>
  <c r="AG210" i="6"/>
  <c r="AH210" i="6" s="1"/>
  <c r="AA210" i="6"/>
  <c r="T210" i="6"/>
  <c r="O210" i="6"/>
  <c r="M210" i="6"/>
  <c r="G210" i="6"/>
  <c r="F210" i="6"/>
  <c r="E210" i="6"/>
  <c r="AG209" i="6"/>
  <c r="AH209" i="6" s="1"/>
  <c r="AA209" i="6"/>
  <c r="T209" i="6"/>
  <c r="O209" i="6"/>
  <c r="M209" i="6"/>
  <c r="K209" i="6" s="1"/>
  <c r="V209" i="6" s="1"/>
  <c r="W209" i="6" s="1"/>
  <c r="X209" i="6" s="1"/>
  <c r="G209" i="6"/>
  <c r="F209" i="6"/>
  <c r="E209" i="6"/>
  <c r="AG208" i="6"/>
  <c r="AH208" i="6" s="1"/>
  <c r="AA208" i="6"/>
  <c r="T208" i="6"/>
  <c r="O208" i="6"/>
  <c r="M208" i="6"/>
  <c r="K208" i="6" s="1"/>
  <c r="V208" i="6" s="1"/>
  <c r="W208" i="6" s="1"/>
  <c r="X208" i="6" s="1"/>
  <c r="G208" i="6"/>
  <c r="F208" i="6"/>
  <c r="E208" i="6"/>
  <c r="AG207" i="6"/>
  <c r="AH207" i="6" s="1"/>
  <c r="AA207" i="6"/>
  <c r="T207" i="6"/>
  <c r="O207" i="6"/>
  <c r="M207" i="6"/>
  <c r="K207" i="6"/>
  <c r="V207" i="6" s="1"/>
  <c r="G207" i="6"/>
  <c r="F207" i="6"/>
  <c r="E207" i="6"/>
  <c r="W207" i="6"/>
  <c r="X207" i="6" s="1"/>
  <c r="AG206" i="6"/>
  <c r="AH206" i="6" s="1"/>
  <c r="AA206" i="6"/>
  <c r="T206" i="6"/>
  <c r="O206" i="6"/>
  <c r="M206" i="6"/>
  <c r="K206" i="6" s="1"/>
  <c r="V206" i="6" s="1"/>
  <c r="W206" i="6" s="1"/>
  <c r="X206" i="6" s="1"/>
  <c r="G206" i="6"/>
  <c r="F206" i="6"/>
  <c r="E206" i="6"/>
  <c r="AG205" i="6"/>
  <c r="AH205" i="6" s="1"/>
  <c r="AA205" i="6"/>
  <c r="T205" i="6"/>
  <c r="O205" i="6"/>
  <c r="M205" i="6"/>
  <c r="G205" i="6"/>
  <c r="F205" i="6"/>
  <c r="E205" i="6"/>
  <c r="AG204" i="6"/>
  <c r="AH204" i="6" s="1"/>
  <c r="AA204" i="6"/>
  <c r="T204" i="6"/>
  <c r="O204" i="6"/>
  <c r="M204" i="6"/>
  <c r="G204" i="6"/>
  <c r="F204" i="6"/>
  <c r="E204" i="6"/>
  <c r="AG203" i="6"/>
  <c r="AH203" i="6" s="1"/>
  <c r="AA203" i="6"/>
  <c r="T203" i="6"/>
  <c r="O203" i="6"/>
  <c r="M203" i="6"/>
  <c r="K203" i="6"/>
  <c r="V203" i="6" s="1"/>
  <c r="G203" i="6"/>
  <c r="F203" i="6"/>
  <c r="E203" i="6"/>
  <c r="W203" i="6"/>
  <c r="X203" i="6" s="1"/>
  <c r="AG202" i="6"/>
  <c r="AH202" i="6" s="1"/>
  <c r="AA202" i="6"/>
  <c r="T202" i="6"/>
  <c r="O202" i="6"/>
  <c r="M202" i="6"/>
  <c r="G202" i="6"/>
  <c r="F202" i="6"/>
  <c r="E202" i="6"/>
  <c r="AG201" i="6"/>
  <c r="AH201" i="6" s="1"/>
  <c r="AA201" i="6"/>
  <c r="T201" i="6"/>
  <c r="O201" i="6"/>
  <c r="M201" i="6"/>
  <c r="K201" i="6"/>
  <c r="V201" i="6" s="1"/>
  <c r="G201" i="6"/>
  <c r="F201" i="6"/>
  <c r="E201" i="6"/>
  <c r="W201" i="6"/>
  <c r="X201" i="6" s="1"/>
  <c r="AH200" i="6"/>
  <c r="AG200" i="6"/>
  <c r="AA200" i="6"/>
  <c r="T200" i="6"/>
  <c r="O200" i="6"/>
  <c r="M200" i="6"/>
  <c r="K200" i="6"/>
  <c r="V200" i="6" s="1"/>
  <c r="W200" i="6" s="1"/>
  <c r="X200" i="6" s="1"/>
  <c r="G200" i="6"/>
  <c r="F200" i="6"/>
  <c r="E200" i="6"/>
  <c r="AG199" i="6"/>
  <c r="AH199" i="6" s="1"/>
  <c r="AA199" i="6"/>
  <c r="T199" i="6"/>
  <c r="O199" i="6"/>
  <c r="M199" i="6"/>
  <c r="K199" i="6" s="1"/>
  <c r="V199" i="6" s="1"/>
  <c r="W199" i="6" s="1"/>
  <c r="X199" i="6" s="1"/>
  <c r="G199" i="6"/>
  <c r="F199" i="6"/>
  <c r="E199" i="6"/>
  <c r="AG198" i="6"/>
  <c r="AH198" i="6" s="1"/>
  <c r="AA198" i="6"/>
  <c r="T198" i="6"/>
  <c r="O198" i="6"/>
  <c r="M198" i="6"/>
  <c r="G198" i="6"/>
  <c r="F198" i="6"/>
  <c r="E198" i="6"/>
  <c r="AG197" i="6"/>
  <c r="AH197" i="6" s="1"/>
  <c r="AA197" i="6"/>
  <c r="T197" i="6"/>
  <c r="O197" i="6"/>
  <c r="M197" i="6"/>
  <c r="K197" i="6"/>
  <c r="V197" i="6" s="1"/>
  <c r="W197" i="6" s="1"/>
  <c r="X197" i="6" s="1"/>
  <c r="G197" i="6"/>
  <c r="F197" i="6"/>
  <c r="E197" i="6"/>
  <c r="AG196" i="6"/>
  <c r="AH196" i="6" s="1"/>
  <c r="AA196" i="6"/>
  <c r="T196" i="6"/>
  <c r="O196" i="6"/>
  <c r="M196" i="6"/>
  <c r="G196" i="6"/>
  <c r="F196" i="6"/>
  <c r="E196" i="6"/>
  <c r="AG195" i="6"/>
  <c r="AH195" i="6" s="1"/>
  <c r="AA195" i="6"/>
  <c r="T195" i="6"/>
  <c r="O195" i="6"/>
  <c r="M195" i="6"/>
  <c r="K195" i="6" s="1"/>
  <c r="V195" i="6" s="1"/>
  <c r="W195" i="6" s="1"/>
  <c r="X195" i="6" s="1"/>
  <c r="G195" i="6"/>
  <c r="F195" i="6"/>
  <c r="E195" i="6"/>
  <c r="AG194" i="6"/>
  <c r="AH194" i="6" s="1"/>
  <c r="AA194" i="6"/>
  <c r="T194" i="6"/>
  <c r="O194" i="6"/>
  <c r="M194" i="6"/>
  <c r="K194" i="6" s="1"/>
  <c r="V194" i="6" s="1"/>
  <c r="W194" i="6" s="1"/>
  <c r="X194" i="6" s="1"/>
  <c r="G194" i="6"/>
  <c r="F194" i="6"/>
  <c r="E194" i="6"/>
  <c r="AG193" i="6"/>
  <c r="AH193" i="6" s="1"/>
  <c r="AA193" i="6"/>
  <c r="T193" i="6"/>
  <c r="O193" i="6"/>
  <c r="M193" i="6"/>
  <c r="G193" i="6"/>
  <c r="F193" i="6"/>
  <c r="E193" i="6"/>
  <c r="AG192" i="6"/>
  <c r="AH192" i="6" s="1"/>
  <c r="AA192" i="6"/>
  <c r="T192" i="6"/>
  <c r="O192" i="6"/>
  <c r="M192" i="6"/>
  <c r="K192" i="6" s="1"/>
  <c r="V192" i="6" s="1"/>
  <c r="G192" i="6"/>
  <c r="F192" i="6"/>
  <c r="E192" i="6"/>
  <c r="AG191" i="6"/>
  <c r="AH191" i="6" s="1"/>
  <c r="AA191" i="6"/>
  <c r="T191" i="6"/>
  <c r="O191" i="6"/>
  <c r="M191" i="6"/>
  <c r="G191" i="6"/>
  <c r="F191" i="6"/>
  <c r="E191" i="6"/>
  <c r="AG190" i="6"/>
  <c r="AH190" i="6" s="1"/>
  <c r="AA190" i="6"/>
  <c r="T190" i="6"/>
  <c r="O190" i="6"/>
  <c r="M190" i="6"/>
  <c r="K190" i="6"/>
  <c r="V190" i="6" s="1"/>
  <c r="W190" i="6" s="1"/>
  <c r="X190" i="6" s="1"/>
  <c r="G190" i="6"/>
  <c r="F190" i="6"/>
  <c r="E190" i="6"/>
  <c r="AH189" i="6"/>
  <c r="AG189" i="6"/>
  <c r="AA189" i="6"/>
  <c r="T189" i="6"/>
  <c r="O189" i="6"/>
  <c r="M189" i="6"/>
  <c r="K189" i="6"/>
  <c r="V189" i="6" s="1"/>
  <c r="G189" i="6"/>
  <c r="F189" i="6"/>
  <c r="E189" i="6"/>
  <c r="W189" i="6"/>
  <c r="X189" i="6" s="1"/>
  <c r="AG188" i="6"/>
  <c r="AH188" i="6" s="1"/>
  <c r="AA188" i="6"/>
  <c r="T188" i="6"/>
  <c r="O188" i="6"/>
  <c r="M188" i="6"/>
  <c r="G188" i="6"/>
  <c r="F188" i="6"/>
  <c r="E188" i="6"/>
  <c r="AG187" i="6"/>
  <c r="AH187" i="6" s="1"/>
  <c r="AA187" i="6"/>
  <c r="T187" i="6"/>
  <c r="O187" i="6"/>
  <c r="M187" i="6"/>
  <c r="K187" i="6" s="1"/>
  <c r="V187" i="6" s="1"/>
  <c r="W187" i="6" s="1"/>
  <c r="X187" i="6" s="1"/>
  <c r="G187" i="6"/>
  <c r="F187" i="6"/>
  <c r="E187" i="6"/>
  <c r="AG186" i="6"/>
  <c r="AH186" i="6" s="1"/>
  <c r="AA186" i="6"/>
  <c r="T186" i="6"/>
  <c r="O186" i="6"/>
  <c r="M186" i="6"/>
  <c r="K186" i="6" s="1"/>
  <c r="V186" i="6" s="1"/>
  <c r="W186" i="6" s="1"/>
  <c r="X186" i="6" s="1"/>
  <c r="G186" i="6"/>
  <c r="F186" i="6"/>
  <c r="E186" i="6"/>
  <c r="AG185" i="6"/>
  <c r="AH185" i="6" s="1"/>
  <c r="AA185" i="6"/>
  <c r="T185" i="6"/>
  <c r="O185" i="6"/>
  <c r="M185" i="6"/>
  <c r="K185" i="6"/>
  <c r="V185" i="6" s="1"/>
  <c r="G185" i="6"/>
  <c r="F185" i="6"/>
  <c r="E185" i="6"/>
  <c r="W185" i="6"/>
  <c r="X185" i="6" s="1"/>
  <c r="AG184" i="6"/>
  <c r="AH184" i="6" s="1"/>
  <c r="AA184" i="6"/>
  <c r="T184" i="6"/>
  <c r="O184" i="6"/>
  <c r="M184" i="6"/>
  <c r="K184" i="6" s="1"/>
  <c r="V184" i="6" s="1"/>
  <c r="W184" i="6" s="1"/>
  <c r="X184" i="6" s="1"/>
  <c r="G184" i="6"/>
  <c r="F184" i="6"/>
  <c r="E184" i="6"/>
  <c r="AG183" i="6"/>
  <c r="AH183" i="6" s="1"/>
  <c r="AA183" i="6"/>
  <c r="T183" i="6"/>
  <c r="O183" i="6"/>
  <c r="M183" i="6"/>
  <c r="G183" i="6"/>
  <c r="F183" i="6"/>
  <c r="E183" i="6"/>
  <c r="AH182" i="6"/>
  <c r="AG182" i="6"/>
  <c r="AA182" i="6"/>
  <c r="T182" i="6"/>
  <c r="O182" i="6"/>
  <c r="M182" i="6"/>
  <c r="K182" i="6"/>
  <c r="V182" i="6" s="1"/>
  <c r="W182" i="6" s="1"/>
  <c r="X182" i="6" s="1"/>
  <c r="G182" i="6"/>
  <c r="F182" i="6"/>
  <c r="E182" i="6"/>
  <c r="AG181" i="6"/>
  <c r="AH181" i="6" s="1"/>
  <c r="AA181" i="6"/>
  <c r="T181" i="6"/>
  <c r="O181" i="6"/>
  <c r="M181" i="6"/>
  <c r="K181" i="6"/>
  <c r="V181" i="6" s="1"/>
  <c r="G181" i="6"/>
  <c r="F181" i="6"/>
  <c r="E181" i="6"/>
  <c r="W181" i="6"/>
  <c r="X181" i="6" s="1"/>
  <c r="AG180" i="6"/>
  <c r="AH180" i="6" s="1"/>
  <c r="AA180" i="6"/>
  <c r="T180" i="6"/>
  <c r="O180" i="6"/>
  <c r="M180" i="6"/>
  <c r="G180" i="6"/>
  <c r="F180" i="6"/>
  <c r="E180" i="6"/>
  <c r="AG179" i="6"/>
  <c r="AH179" i="6" s="1"/>
  <c r="AA179" i="6"/>
  <c r="T179" i="6"/>
  <c r="O179" i="6"/>
  <c r="M179" i="6"/>
  <c r="K179" i="6" s="1"/>
  <c r="V179" i="6" s="1"/>
  <c r="W179" i="6" s="1"/>
  <c r="X179" i="6" s="1"/>
  <c r="G179" i="6"/>
  <c r="F179" i="6"/>
  <c r="E179" i="6"/>
  <c r="AG178" i="6"/>
  <c r="AH178" i="6" s="1"/>
  <c r="AA178" i="6"/>
  <c r="T178" i="6"/>
  <c r="O178" i="6"/>
  <c r="M178" i="6"/>
  <c r="K178" i="6"/>
  <c r="V178" i="6" s="1"/>
  <c r="W178" i="6" s="1"/>
  <c r="X178" i="6" s="1"/>
  <c r="G178" i="6"/>
  <c r="F178" i="6"/>
  <c r="E178" i="6"/>
  <c r="AG177" i="6"/>
  <c r="AH177" i="6" s="1"/>
  <c r="AA177" i="6"/>
  <c r="T177" i="6"/>
  <c r="O177" i="6"/>
  <c r="M177" i="6"/>
  <c r="K177" i="6" s="1"/>
  <c r="V177" i="6" s="1"/>
  <c r="W177" i="6" s="1"/>
  <c r="X177" i="6" s="1"/>
  <c r="G177" i="6"/>
  <c r="F177" i="6"/>
  <c r="E177" i="6"/>
  <c r="AG176" i="6"/>
  <c r="AH176" i="6" s="1"/>
  <c r="AA176" i="6"/>
  <c r="T176" i="6"/>
  <c r="O176" i="6"/>
  <c r="M176" i="6"/>
  <c r="K176" i="6" s="1"/>
  <c r="V176" i="6" s="1"/>
  <c r="W176" i="6" s="1"/>
  <c r="X176" i="6" s="1"/>
  <c r="G176" i="6"/>
  <c r="F176" i="6"/>
  <c r="E176" i="6"/>
  <c r="AG175" i="6"/>
  <c r="AH175" i="6" s="1"/>
  <c r="AA175" i="6"/>
  <c r="T175" i="6"/>
  <c r="O175" i="6"/>
  <c r="M175" i="6"/>
  <c r="G175" i="6"/>
  <c r="F175" i="6"/>
  <c r="E175" i="6"/>
  <c r="AG174" i="6"/>
  <c r="AH174" i="6" s="1"/>
  <c r="AA174" i="6"/>
  <c r="T174" i="6"/>
  <c r="O174" i="6"/>
  <c r="M174" i="6"/>
  <c r="K174" i="6"/>
  <c r="V174" i="6" s="1"/>
  <c r="W174" i="6" s="1"/>
  <c r="X174" i="6" s="1"/>
  <c r="G174" i="6"/>
  <c r="F174" i="6"/>
  <c r="E174" i="6"/>
  <c r="AH173" i="6"/>
  <c r="AG173" i="6"/>
  <c r="AA173" i="6"/>
  <c r="T173" i="6"/>
  <c r="O173" i="6"/>
  <c r="M173" i="6"/>
  <c r="K173" i="6"/>
  <c r="V173" i="6" s="1"/>
  <c r="G173" i="6"/>
  <c r="F173" i="6"/>
  <c r="E173" i="6"/>
  <c r="W173" i="6"/>
  <c r="X173" i="6" s="1"/>
  <c r="AG172" i="6"/>
  <c r="AH172" i="6" s="1"/>
  <c r="AA172" i="6"/>
  <c r="T172" i="6"/>
  <c r="O172" i="6"/>
  <c r="M172" i="6"/>
  <c r="G172" i="6"/>
  <c r="F172" i="6"/>
  <c r="E172" i="6"/>
  <c r="AG171" i="6"/>
  <c r="AH171" i="6" s="1"/>
  <c r="AA171" i="6"/>
  <c r="T171" i="6"/>
  <c r="O171" i="6"/>
  <c r="M171" i="6"/>
  <c r="K171" i="6" s="1"/>
  <c r="V171" i="6" s="1"/>
  <c r="W171" i="6" s="1"/>
  <c r="X171" i="6" s="1"/>
  <c r="G171" i="6"/>
  <c r="F171" i="6"/>
  <c r="E171" i="6"/>
  <c r="AG170" i="6"/>
  <c r="AH170" i="6" s="1"/>
  <c r="AA170" i="6"/>
  <c r="T170" i="6"/>
  <c r="O170" i="6"/>
  <c r="M170" i="6"/>
  <c r="K170" i="6" s="1"/>
  <c r="V170" i="6" s="1"/>
  <c r="W170" i="6" s="1"/>
  <c r="X170" i="6" s="1"/>
  <c r="G170" i="6"/>
  <c r="F170" i="6"/>
  <c r="E170" i="6"/>
  <c r="AG169" i="6"/>
  <c r="AH169" i="6" s="1"/>
  <c r="AA169" i="6"/>
  <c r="T169" i="6"/>
  <c r="O169" i="6"/>
  <c r="M169" i="6"/>
  <c r="K169" i="6"/>
  <c r="V169" i="6" s="1"/>
  <c r="G169" i="6"/>
  <c r="F169" i="6"/>
  <c r="E169" i="6"/>
  <c r="W169" i="6"/>
  <c r="X169" i="6" s="1"/>
  <c r="AG168" i="6"/>
  <c r="AH168" i="6" s="1"/>
  <c r="AA168" i="6"/>
  <c r="T168" i="6"/>
  <c r="O168" i="6"/>
  <c r="M168" i="6"/>
  <c r="K168" i="6" s="1"/>
  <c r="V168" i="6" s="1"/>
  <c r="W168" i="6" s="1"/>
  <c r="X168" i="6" s="1"/>
  <c r="G168" i="6"/>
  <c r="F168" i="6"/>
  <c r="E168" i="6"/>
  <c r="AG167" i="6"/>
  <c r="AH167" i="6" s="1"/>
  <c r="AA167" i="6"/>
  <c r="T167" i="6"/>
  <c r="O167" i="6"/>
  <c r="M167" i="6"/>
  <c r="G167" i="6"/>
  <c r="F167" i="6"/>
  <c r="E167" i="6"/>
  <c r="AH166" i="6"/>
  <c r="AG166" i="6"/>
  <c r="AA166" i="6"/>
  <c r="T166" i="6"/>
  <c r="O166" i="6"/>
  <c r="M166" i="6"/>
  <c r="K166" i="6"/>
  <c r="V166" i="6" s="1"/>
  <c r="W166" i="6" s="1"/>
  <c r="X166" i="6" s="1"/>
  <c r="G166" i="6"/>
  <c r="F166" i="6"/>
  <c r="E166" i="6"/>
  <c r="AG165" i="6"/>
  <c r="AH165" i="6" s="1"/>
  <c r="AA165" i="6"/>
  <c r="T165" i="6"/>
  <c r="O165" i="6"/>
  <c r="M165" i="6"/>
  <c r="K165" i="6"/>
  <c r="V165" i="6" s="1"/>
  <c r="G165" i="6"/>
  <c r="F165" i="6"/>
  <c r="E165" i="6"/>
  <c r="W165" i="6"/>
  <c r="X165" i="6" s="1"/>
  <c r="AG164" i="6"/>
  <c r="AH164" i="6" s="1"/>
  <c r="AA164" i="6"/>
  <c r="T164" i="6"/>
  <c r="O164" i="6"/>
  <c r="M164" i="6"/>
  <c r="G164" i="6"/>
  <c r="F164" i="6"/>
  <c r="E164" i="6"/>
  <c r="AG163" i="6"/>
  <c r="AH163" i="6" s="1"/>
  <c r="AA163" i="6"/>
  <c r="T163" i="6"/>
  <c r="O163" i="6"/>
  <c r="M163" i="6"/>
  <c r="K163" i="6" s="1"/>
  <c r="V163" i="6" s="1"/>
  <c r="W163" i="6" s="1"/>
  <c r="X163" i="6" s="1"/>
  <c r="G163" i="6"/>
  <c r="F163" i="6"/>
  <c r="E163" i="6"/>
  <c r="AG162" i="6"/>
  <c r="AH162" i="6" s="1"/>
  <c r="AA162" i="6"/>
  <c r="T162" i="6"/>
  <c r="O162" i="6"/>
  <c r="M162" i="6"/>
  <c r="K162" i="6"/>
  <c r="V162" i="6" s="1"/>
  <c r="W162" i="6" s="1"/>
  <c r="X162" i="6" s="1"/>
  <c r="G162" i="6"/>
  <c r="F162" i="6"/>
  <c r="E162" i="6"/>
  <c r="AG161" i="6"/>
  <c r="AH161" i="6" s="1"/>
  <c r="AA161" i="6"/>
  <c r="T161" i="6"/>
  <c r="O161" i="6"/>
  <c r="M161" i="6"/>
  <c r="K161" i="6" s="1"/>
  <c r="V161" i="6" s="1"/>
  <c r="W161" i="6" s="1"/>
  <c r="X161" i="6" s="1"/>
  <c r="G161" i="6"/>
  <c r="F161" i="6"/>
  <c r="E161" i="6"/>
  <c r="AG160" i="6"/>
  <c r="AH160" i="6" s="1"/>
  <c r="AA160" i="6"/>
  <c r="T160" i="6"/>
  <c r="O160" i="6"/>
  <c r="M160" i="6"/>
  <c r="K160" i="6" s="1"/>
  <c r="V160" i="6" s="1"/>
  <c r="W160" i="6" s="1"/>
  <c r="X160" i="6" s="1"/>
  <c r="G160" i="6"/>
  <c r="F160" i="6"/>
  <c r="E160" i="6"/>
  <c r="AG159" i="6"/>
  <c r="AH159" i="6" s="1"/>
  <c r="AA159" i="6"/>
  <c r="T159" i="6"/>
  <c r="O159" i="6"/>
  <c r="M159" i="6"/>
  <c r="G159" i="6"/>
  <c r="F159" i="6"/>
  <c r="E159" i="6"/>
  <c r="AG158" i="6"/>
  <c r="AH158" i="6" s="1"/>
  <c r="AA158" i="6"/>
  <c r="T158" i="6"/>
  <c r="O158" i="6"/>
  <c r="M158" i="6"/>
  <c r="K158" i="6"/>
  <c r="V158" i="6" s="1"/>
  <c r="W158" i="6" s="1"/>
  <c r="X158" i="6" s="1"/>
  <c r="G158" i="6"/>
  <c r="F158" i="6"/>
  <c r="E158" i="6"/>
  <c r="AH157" i="6"/>
  <c r="AG157" i="6"/>
  <c r="AA157" i="6"/>
  <c r="T157" i="6"/>
  <c r="O157" i="6"/>
  <c r="M157" i="6"/>
  <c r="K157" i="6"/>
  <c r="V157" i="6" s="1"/>
  <c r="G157" i="6"/>
  <c r="F157" i="6"/>
  <c r="E157" i="6"/>
  <c r="W157" i="6"/>
  <c r="X157" i="6" s="1"/>
  <c r="AG156" i="6"/>
  <c r="AH156" i="6" s="1"/>
  <c r="AA156" i="6"/>
  <c r="T156" i="6"/>
  <c r="O156" i="6"/>
  <c r="M156" i="6"/>
  <c r="G156" i="6"/>
  <c r="F156" i="6"/>
  <c r="E156" i="6"/>
  <c r="AG155" i="6"/>
  <c r="AH155" i="6" s="1"/>
  <c r="AA155" i="6"/>
  <c r="T155" i="6"/>
  <c r="O155" i="6"/>
  <c r="M155" i="6"/>
  <c r="K155" i="6" s="1"/>
  <c r="V155" i="6" s="1"/>
  <c r="W155" i="6" s="1"/>
  <c r="X155" i="6" s="1"/>
  <c r="G155" i="6"/>
  <c r="F155" i="6"/>
  <c r="E155" i="6"/>
  <c r="AG154" i="6"/>
  <c r="AH154" i="6" s="1"/>
  <c r="AA154" i="6"/>
  <c r="T154" i="6"/>
  <c r="O154" i="6"/>
  <c r="M154" i="6"/>
  <c r="K154" i="6" s="1"/>
  <c r="V154" i="6" s="1"/>
  <c r="W154" i="6" s="1"/>
  <c r="X154" i="6" s="1"/>
  <c r="G154" i="6"/>
  <c r="F154" i="6"/>
  <c r="E154" i="6"/>
  <c r="AG153" i="6"/>
  <c r="AH153" i="6" s="1"/>
  <c r="AA153" i="6"/>
  <c r="T153" i="6"/>
  <c r="O153" i="6"/>
  <c r="M153" i="6"/>
  <c r="K153" i="6"/>
  <c r="V153" i="6" s="1"/>
  <c r="G153" i="6"/>
  <c r="F153" i="6"/>
  <c r="E153" i="6"/>
  <c r="W153" i="6"/>
  <c r="X153" i="6" s="1"/>
  <c r="AG152" i="6"/>
  <c r="AH152" i="6" s="1"/>
  <c r="AA152" i="6"/>
  <c r="T152" i="6"/>
  <c r="O152" i="6"/>
  <c r="M152" i="6"/>
  <c r="K152" i="6" s="1"/>
  <c r="V152" i="6" s="1"/>
  <c r="W152" i="6" s="1"/>
  <c r="X152" i="6" s="1"/>
  <c r="G152" i="6"/>
  <c r="F152" i="6"/>
  <c r="E152" i="6"/>
  <c r="AG151" i="6"/>
  <c r="AH151" i="6" s="1"/>
  <c r="AA151" i="6"/>
  <c r="T151" i="6"/>
  <c r="O151" i="6"/>
  <c r="M151" i="6"/>
  <c r="G151" i="6"/>
  <c r="F151" i="6"/>
  <c r="E151" i="6"/>
  <c r="AH150" i="6"/>
  <c r="AG150" i="6"/>
  <c r="AA150" i="6"/>
  <c r="T150" i="6"/>
  <c r="O150" i="6"/>
  <c r="M150" i="6"/>
  <c r="K150" i="6"/>
  <c r="V150" i="6" s="1"/>
  <c r="W150" i="6" s="1"/>
  <c r="X150" i="6" s="1"/>
  <c r="G150" i="6"/>
  <c r="F150" i="6"/>
  <c r="E150" i="6"/>
  <c r="AG149" i="6"/>
  <c r="AH149" i="6" s="1"/>
  <c r="AA149" i="6"/>
  <c r="T149" i="6"/>
  <c r="O149" i="6"/>
  <c r="M149" i="6"/>
  <c r="K149" i="6"/>
  <c r="V149" i="6" s="1"/>
  <c r="G149" i="6"/>
  <c r="F149" i="6"/>
  <c r="E149" i="6"/>
  <c r="W149" i="6"/>
  <c r="X149" i="6" s="1"/>
  <c r="AG148" i="6"/>
  <c r="AH148" i="6" s="1"/>
  <c r="AA148" i="6"/>
  <c r="T148" i="6"/>
  <c r="O148" i="6"/>
  <c r="M148" i="6"/>
  <c r="G148" i="6"/>
  <c r="F148" i="6"/>
  <c r="E148" i="6"/>
  <c r="AG147" i="6"/>
  <c r="AH147" i="6" s="1"/>
  <c r="AA147" i="6"/>
  <c r="T147" i="6"/>
  <c r="O147" i="6"/>
  <c r="M147" i="6"/>
  <c r="K147" i="6" s="1"/>
  <c r="V147" i="6" s="1"/>
  <c r="W147" i="6" s="1"/>
  <c r="X147" i="6" s="1"/>
  <c r="G147" i="6"/>
  <c r="F147" i="6"/>
  <c r="E147" i="6"/>
  <c r="AG146" i="6"/>
  <c r="AH146" i="6" s="1"/>
  <c r="AA146" i="6"/>
  <c r="T146" i="6"/>
  <c r="O146" i="6"/>
  <c r="M146" i="6"/>
  <c r="K146" i="6"/>
  <c r="V146" i="6" s="1"/>
  <c r="W146" i="6" s="1"/>
  <c r="X146" i="6" s="1"/>
  <c r="G146" i="6"/>
  <c r="F146" i="6"/>
  <c r="E146" i="6"/>
  <c r="AG145" i="6"/>
  <c r="AH145" i="6" s="1"/>
  <c r="AA145" i="6"/>
  <c r="T145" i="6"/>
  <c r="O145" i="6"/>
  <c r="M145" i="6"/>
  <c r="K145" i="6" s="1"/>
  <c r="V145" i="6" s="1"/>
  <c r="W145" i="6" s="1"/>
  <c r="X145" i="6" s="1"/>
  <c r="G145" i="6"/>
  <c r="F145" i="6"/>
  <c r="E145" i="6"/>
  <c r="AG144" i="6"/>
  <c r="AH144" i="6" s="1"/>
  <c r="AA144" i="6"/>
  <c r="T144" i="6"/>
  <c r="O144" i="6"/>
  <c r="M144" i="6"/>
  <c r="K144" i="6" s="1"/>
  <c r="V144" i="6" s="1"/>
  <c r="W144" i="6" s="1"/>
  <c r="X144" i="6" s="1"/>
  <c r="G144" i="6"/>
  <c r="F144" i="6"/>
  <c r="E144" i="6"/>
  <c r="AG143" i="6"/>
  <c r="AH143" i="6" s="1"/>
  <c r="AA143" i="6"/>
  <c r="T143" i="6"/>
  <c r="O143" i="6"/>
  <c r="M143" i="6"/>
  <c r="K143" i="6" s="1"/>
  <c r="V143" i="6" s="1"/>
  <c r="W143" i="6" s="1"/>
  <c r="X143" i="6" s="1"/>
  <c r="G143" i="6"/>
  <c r="F143" i="6"/>
  <c r="E143" i="6"/>
  <c r="AG142" i="6"/>
  <c r="AH142" i="6" s="1"/>
  <c r="AA142" i="6"/>
  <c r="T142" i="6"/>
  <c r="O142" i="6"/>
  <c r="M142" i="6"/>
  <c r="K142" i="6"/>
  <c r="V142" i="6" s="1"/>
  <c r="W142" i="6" s="1"/>
  <c r="X142" i="6" s="1"/>
  <c r="G142" i="6"/>
  <c r="F142" i="6"/>
  <c r="E142" i="6"/>
  <c r="AH141" i="6"/>
  <c r="AG141" i="6"/>
  <c r="AA141" i="6"/>
  <c r="T141" i="6"/>
  <c r="O141" i="6"/>
  <c r="M141" i="6"/>
  <c r="K141" i="6"/>
  <c r="V141" i="6" s="1"/>
  <c r="G141" i="6"/>
  <c r="F141" i="6"/>
  <c r="E141" i="6"/>
  <c r="W141" i="6"/>
  <c r="X141" i="6" s="1"/>
  <c r="AG140" i="6"/>
  <c r="AH140" i="6" s="1"/>
  <c r="AA140" i="6"/>
  <c r="T140" i="6"/>
  <c r="O140" i="6"/>
  <c r="M140" i="6"/>
  <c r="K140" i="6" s="1"/>
  <c r="V140" i="6" s="1"/>
  <c r="W140" i="6" s="1"/>
  <c r="X140" i="6" s="1"/>
  <c r="G140" i="6"/>
  <c r="F140" i="6"/>
  <c r="E140" i="6"/>
  <c r="AG139" i="6"/>
  <c r="AH139" i="6" s="1"/>
  <c r="AA139" i="6"/>
  <c r="T139" i="6"/>
  <c r="O139" i="6"/>
  <c r="M139" i="6"/>
  <c r="K139" i="6" s="1"/>
  <c r="V139" i="6" s="1"/>
  <c r="W139" i="6" s="1"/>
  <c r="X139" i="6" s="1"/>
  <c r="G139" i="6"/>
  <c r="F139" i="6"/>
  <c r="E139" i="6"/>
  <c r="AG138" i="6"/>
  <c r="AH138" i="6" s="1"/>
  <c r="AA138" i="6"/>
  <c r="T138" i="6"/>
  <c r="O138" i="6"/>
  <c r="M138" i="6"/>
  <c r="K138" i="6" s="1"/>
  <c r="V138" i="6" s="1"/>
  <c r="W138" i="6" s="1"/>
  <c r="X138" i="6" s="1"/>
  <c r="G138" i="6"/>
  <c r="F138" i="6"/>
  <c r="E138" i="6"/>
  <c r="AG137" i="6"/>
  <c r="AH137" i="6" s="1"/>
  <c r="AA137" i="6"/>
  <c r="T137" i="6"/>
  <c r="O137" i="6"/>
  <c r="M137" i="6"/>
  <c r="K137" i="6"/>
  <c r="V137" i="6" s="1"/>
  <c r="G137" i="6"/>
  <c r="F137" i="6"/>
  <c r="E137" i="6"/>
  <c r="W137" i="6"/>
  <c r="X137" i="6" s="1"/>
  <c r="AG136" i="6"/>
  <c r="AH136" i="6" s="1"/>
  <c r="AA136" i="6"/>
  <c r="T136" i="6"/>
  <c r="O136" i="6"/>
  <c r="M136" i="6"/>
  <c r="K136" i="6" s="1"/>
  <c r="V136" i="6" s="1"/>
  <c r="W136" i="6" s="1"/>
  <c r="X136" i="6" s="1"/>
  <c r="G136" i="6"/>
  <c r="F136" i="6"/>
  <c r="E136" i="6"/>
  <c r="AG135" i="6"/>
  <c r="AH135" i="6" s="1"/>
  <c r="AA135" i="6"/>
  <c r="T135" i="6"/>
  <c r="O135" i="6"/>
  <c r="M135" i="6"/>
  <c r="G135" i="6"/>
  <c r="F135" i="6"/>
  <c r="E135" i="6"/>
  <c r="AH134" i="6"/>
  <c r="AG134" i="6"/>
  <c r="AA134" i="6"/>
  <c r="T134" i="6"/>
  <c r="O134" i="6"/>
  <c r="M134" i="6"/>
  <c r="K134" i="6"/>
  <c r="V134" i="6" s="1"/>
  <c r="W134" i="6" s="1"/>
  <c r="X134" i="6" s="1"/>
  <c r="G134" i="6"/>
  <c r="F134" i="6"/>
  <c r="E134" i="6"/>
  <c r="AG133" i="6"/>
  <c r="AH133" i="6" s="1"/>
  <c r="AA133" i="6"/>
  <c r="T133" i="6"/>
  <c r="O133" i="6"/>
  <c r="M133" i="6"/>
  <c r="K133" i="6"/>
  <c r="V133" i="6" s="1"/>
  <c r="G133" i="6"/>
  <c r="F133" i="6"/>
  <c r="E133" i="6"/>
  <c r="W133" i="6"/>
  <c r="X133" i="6" s="1"/>
  <c r="AG132" i="6"/>
  <c r="AH132" i="6" s="1"/>
  <c r="AA132" i="6"/>
  <c r="T132" i="6"/>
  <c r="O132" i="6"/>
  <c r="M132" i="6"/>
  <c r="G132" i="6"/>
  <c r="F132" i="6"/>
  <c r="E132" i="6"/>
  <c r="AG131" i="6"/>
  <c r="AH131" i="6" s="1"/>
  <c r="AA131" i="6"/>
  <c r="T131" i="6"/>
  <c r="O131" i="6"/>
  <c r="M131" i="6"/>
  <c r="K131" i="6" s="1"/>
  <c r="V131" i="6" s="1"/>
  <c r="W131" i="6" s="1"/>
  <c r="X131" i="6" s="1"/>
  <c r="G131" i="6"/>
  <c r="F131" i="6"/>
  <c r="E131" i="6"/>
  <c r="AG130" i="6"/>
  <c r="AH130" i="6" s="1"/>
  <c r="AA130" i="6"/>
  <c r="T130" i="6"/>
  <c r="O130" i="6"/>
  <c r="M130" i="6"/>
  <c r="K130" i="6"/>
  <c r="V130" i="6" s="1"/>
  <c r="W130" i="6" s="1"/>
  <c r="X130" i="6" s="1"/>
  <c r="G130" i="6"/>
  <c r="F130" i="6"/>
  <c r="E130" i="6"/>
  <c r="AG129" i="6"/>
  <c r="AH129" i="6" s="1"/>
  <c r="AA129" i="6"/>
  <c r="T129" i="6"/>
  <c r="O129" i="6"/>
  <c r="M129" i="6"/>
  <c r="K129" i="6" s="1"/>
  <c r="V129" i="6" s="1"/>
  <c r="W129" i="6" s="1"/>
  <c r="X129" i="6" s="1"/>
  <c r="G129" i="6"/>
  <c r="F129" i="6"/>
  <c r="E129" i="6"/>
  <c r="AG128" i="6"/>
  <c r="AH128" i="6" s="1"/>
  <c r="AA128" i="6"/>
  <c r="T128" i="6"/>
  <c r="O128" i="6"/>
  <c r="M128" i="6"/>
  <c r="K128" i="6" s="1"/>
  <c r="V128" i="6" s="1"/>
  <c r="W128" i="6" s="1"/>
  <c r="X128" i="6" s="1"/>
  <c r="G128" i="6"/>
  <c r="F128" i="6"/>
  <c r="E128" i="6"/>
  <c r="AG127" i="6"/>
  <c r="AH127" i="6" s="1"/>
  <c r="AA127" i="6"/>
  <c r="T127" i="6"/>
  <c r="O127" i="6"/>
  <c r="M127" i="6"/>
  <c r="G127" i="6"/>
  <c r="F127" i="6"/>
  <c r="E127" i="6"/>
  <c r="AG126" i="6"/>
  <c r="AH126" i="6" s="1"/>
  <c r="AA126" i="6"/>
  <c r="T126" i="6"/>
  <c r="O126" i="6"/>
  <c r="M126" i="6"/>
  <c r="K126" i="6"/>
  <c r="V126" i="6" s="1"/>
  <c r="W126" i="6" s="1"/>
  <c r="X126" i="6" s="1"/>
  <c r="G126" i="6"/>
  <c r="F126" i="6"/>
  <c r="E126" i="6"/>
  <c r="AH125" i="6"/>
  <c r="AG125" i="6"/>
  <c r="AA125" i="6"/>
  <c r="T125" i="6"/>
  <c r="O125" i="6"/>
  <c r="M125" i="6"/>
  <c r="K125" i="6"/>
  <c r="V125" i="6" s="1"/>
  <c r="G125" i="6"/>
  <c r="F125" i="6"/>
  <c r="E125" i="6"/>
  <c r="W125" i="6"/>
  <c r="X125" i="6" s="1"/>
  <c r="AG124" i="6"/>
  <c r="AH124" i="6" s="1"/>
  <c r="AA124" i="6"/>
  <c r="T124" i="6"/>
  <c r="O124" i="6"/>
  <c r="M124" i="6"/>
  <c r="G124" i="6"/>
  <c r="F124" i="6"/>
  <c r="E124" i="6"/>
  <c r="AG123" i="6"/>
  <c r="AH123" i="6" s="1"/>
  <c r="AA123" i="6"/>
  <c r="T123" i="6"/>
  <c r="O123" i="6"/>
  <c r="M123" i="6"/>
  <c r="K123" i="6" s="1"/>
  <c r="V123" i="6" s="1"/>
  <c r="W123" i="6" s="1"/>
  <c r="X123" i="6" s="1"/>
  <c r="G123" i="6"/>
  <c r="F123" i="6"/>
  <c r="E123" i="6"/>
  <c r="AG122" i="6"/>
  <c r="AH122" i="6" s="1"/>
  <c r="AA122" i="6"/>
  <c r="T122" i="6"/>
  <c r="O122" i="6"/>
  <c r="M122" i="6"/>
  <c r="K122" i="6" s="1"/>
  <c r="V122" i="6" s="1"/>
  <c r="W122" i="6" s="1"/>
  <c r="X122" i="6" s="1"/>
  <c r="G122" i="6"/>
  <c r="F122" i="6"/>
  <c r="E122" i="6"/>
  <c r="AG121" i="6"/>
  <c r="AH121" i="6" s="1"/>
  <c r="AA121" i="6"/>
  <c r="T121" i="6"/>
  <c r="O121" i="6"/>
  <c r="M121" i="6"/>
  <c r="K121" i="6"/>
  <c r="V121" i="6" s="1"/>
  <c r="G121" i="6"/>
  <c r="F121" i="6"/>
  <c r="E121" i="6"/>
  <c r="W121" i="6"/>
  <c r="X121" i="6" s="1"/>
  <c r="AG120" i="6"/>
  <c r="AH120" i="6" s="1"/>
  <c r="AA120" i="6"/>
  <c r="T120" i="6"/>
  <c r="O120" i="6"/>
  <c r="M120" i="6"/>
  <c r="K120" i="6" s="1"/>
  <c r="V120" i="6" s="1"/>
  <c r="W120" i="6" s="1"/>
  <c r="X120" i="6" s="1"/>
  <c r="G120" i="6"/>
  <c r="F120" i="6"/>
  <c r="E120" i="6"/>
  <c r="AG119" i="6"/>
  <c r="AH119" i="6" s="1"/>
  <c r="AA119" i="6"/>
  <c r="T119" i="6"/>
  <c r="O119" i="6"/>
  <c r="M119" i="6"/>
  <c r="K119" i="6" s="1"/>
  <c r="V119" i="6" s="1"/>
  <c r="W119" i="6" s="1"/>
  <c r="X119" i="6" s="1"/>
  <c r="G119" i="6"/>
  <c r="F119" i="6"/>
  <c r="E119" i="6"/>
  <c r="AH118" i="6"/>
  <c r="AG118" i="6"/>
  <c r="AA118" i="6"/>
  <c r="T118" i="6"/>
  <c r="O118" i="6"/>
  <c r="M118" i="6"/>
  <c r="K118" i="6"/>
  <c r="V118" i="6" s="1"/>
  <c r="W118" i="6" s="1"/>
  <c r="X118" i="6" s="1"/>
  <c r="G118" i="6"/>
  <c r="F118" i="6"/>
  <c r="E118" i="6"/>
  <c r="AG117" i="6"/>
  <c r="AH117" i="6" s="1"/>
  <c r="AA117" i="6"/>
  <c r="T117" i="6"/>
  <c r="O117" i="6"/>
  <c r="M117" i="6"/>
  <c r="K117" i="6"/>
  <c r="V117" i="6" s="1"/>
  <c r="G117" i="6"/>
  <c r="F117" i="6"/>
  <c r="E117" i="6"/>
  <c r="W117" i="6"/>
  <c r="X117" i="6" s="1"/>
  <c r="AG116" i="6"/>
  <c r="AH116" i="6" s="1"/>
  <c r="AA116" i="6"/>
  <c r="T116" i="6"/>
  <c r="O116" i="6"/>
  <c r="M116" i="6"/>
  <c r="K116" i="6" s="1"/>
  <c r="V116" i="6" s="1"/>
  <c r="W116" i="6" s="1"/>
  <c r="X116" i="6" s="1"/>
  <c r="G116" i="6"/>
  <c r="F116" i="6"/>
  <c r="E116" i="6"/>
  <c r="AG115" i="6"/>
  <c r="AH115" i="6" s="1"/>
  <c r="AA115" i="6"/>
  <c r="T115" i="6"/>
  <c r="O115" i="6"/>
  <c r="M115" i="6"/>
  <c r="K115" i="6" s="1"/>
  <c r="V115" i="6" s="1"/>
  <c r="W115" i="6" s="1"/>
  <c r="X115" i="6" s="1"/>
  <c r="G115" i="6"/>
  <c r="F115" i="6"/>
  <c r="E115" i="6"/>
  <c r="AG114" i="6"/>
  <c r="AH114" i="6" s="1"/>
  <c r="AA114" i="6"/>
  <c r="T114" i="6"/>
  <c r="O114" i="6"/>
  <c r="M114" i="6"/>
  <c r="K114" i="6"/>
  <c r="V114" i="6" s="1"/>
  <c r="W114" i="6" s="1"/>
  <c r="X114" i="6" s="1"/>
  <c r="G114" i="6"/>
  <c r="F114" i="6"/>
  <c r="E114" i="6"/>
  <c r="AG113" i="6"/>
  <c r="AH113" i="6" s="1"/>
  <c r="AA113" i="6"/>
  <c r="T113" i="6"/>
  <c r="O113" i="6"/>
  <c r="M113" i="6"/>
  <c r="K113" i="6" s="1"/>
  <c r="V113" i="6" s="1"/>
  <c r="G113" i="6"/>
  <c r="F113" i="6"/>
  <c r="E113" i="6"/>
  <c r="W113" i="6"/>
  <c r="X113" i="6" s="1"/>
  <c r="AG112" i="6"/>
  <c r="AH112" i="6" s="1"/>
  <c r="AA112" i="6"/>
  <c r="T112" i="6"/>
  <c r="O112" i="6"/>
  <c r="M112" i="6"/>
  <c r="K112" i="6" s="1"/>
  <c r="G112" i="6"/>
  <c r="F112" i="6"/>
  <c r="E112" i="6"/>
  <c r="AG111" i="6"/>
  <c r="AH111" i="6" s="1"/>
  <c r="AA111" i="6"/>
  <c r="T111" i="6"/>
  <c r="O111" i="6"/>
  <c r="M111" i="6"/>
  <c r="K111" i="6" s="1"/>
  <c r="G111" i="6"/>
  <c r="F111" i="6"/>
  <c r="E111" i="6"/>
  <c r="AG110" i="6"/>
  <c r="AH110" i="6" s="1"/>
  <c r="AA110" i="6"/>
  <c r="T110" i="6"/>
  <c r="O110" i="6"/>
  <c r="M110" i="6"/>
  <c r="K110" i="6" s="1"/>
  <c r="G110" i="6"/>
  <c r="F110" i="6"/>
  <c r="E110" i="6"/>
  <c r="AG109" i="6"/>
  <c r="AH109" i="6" s="1"/>
  <c r="AA109" i="6"/>
  <c r="T109" i="6"/>
  <c r="O109" i="6"/>
  <c r="M109" i="6"/>
  <c r="K109" i="6" s="1"/>
  <c r="G109" i="6"/>
  <c r="F109" i="6"/>
  <c r="E109" i="6"/>
  <c r="AG108" i="6"/>
  <c r="AH108" i="6" s="1"/>
  <c r="AA108" i="6"/>
  <c r="T108" i="6"/>
  <c r="O108" i="6"/>
  <c r="M108" i="6"/>
  <c r="K108" i="6" s="1"/>
  <c r="G108" i="6"/>
  <c r="F108" i="6"/>
  <c r="E108" i="6"/>
  <c r="AG107" i="6"/>
  <c r="AH107" i="6" s="1"/>
  <c r="AA107" i="6"/>
  <c r="T107" i="6"/>
  <c r="O107" i="6"/>
  <c r="M107" i="6"/>
  <c r="K107" i="6" s="1"/>
  <c r="G107" i="6"/>
  <c r="F107" i="6"/>
  <c r="E107" i="6"/>
  <c r="AG106" i="6"/>
  <c r="AH106" i="6" s="1"/>
  <c r="AA106" i="6"/>
  <c r="T106" i="6"/>
  <c r="O106" i="6"/>
  <c r="M106" i="6"/>
  <c r="K106" i="6" s="1"/>
  <c r="G106" i="6"/>
  <c r="F106" i="6"/>
  <c r="E106" i="6"/>
  <c r="AG105" i="6"/>
  <c r="AH105" i="6" s="1"/>
  <c r="AA105" i="6"/>
  <c r="T105" i="6"/>
  <c r="O105" i="6"/>
  <c r="M105" i="6"/>
  <c r="K105" i="6" s="1"/>
  <c r="G105" i="6"/>
  <c r="F105" i="6"/>
  <c r="E105" i="6"/>
  <c r="AG104" i="6"/>
  <c r="AH104" i="6" s="1"/>
  <c r="AA104" i="6"/>
  <c r="T104" i="6"/>
  <c r="O104" i="6"/>
  <c r="M104" i="6"/>
  <c r="K104" i="6" s="1"/>
  <c r="G104" i="6"/>
  <c r="F104" i="6"/>
  <c r="E104" i="6"/>
  <c r="AG103" i="6"/>
  <c r="AH103" i="6" s="1"/>
  <c r="AA103" i="6"/>
  <c r="T103" i="6"/>
  <c r="O103" i="6"/>
  <c r="M103" i="6"/>
  <c r="K103" i="6" s="1"/>
  <c r="G103" i="6"/>
  <c r="F103" i="6"/>
  <c r="E103" i="6"/>
  <c r="AG102" i="6"/>
  <c r="AH102" i="6" s="1"/>
  <c r="AA102" i="6"/>
  <c r="T102" i="6"/>
  <c r="O102" i="6"/>
  <c r="M102" i="6"/>
  <c r="K102" i="6" s="1"/>
  <c r="G102" i="6"/>
  <c r="F102" i="6"/>
  <c r="E102" i="6"/>
  <c r="AG101" i="6"/>
  <c r="AH101" i="6" s="1"/>
  <c r="AA101" i="6"/>
  <c r="T101" i="6"/>
  <c r="O101" i="6"/>
  <c r="M101" i="6"/>
  <c r="K101" i="6" s="1"/>
  <c r="G101" i="6"/>
  <c r="F101" i="6"/>
  <c r="E101" i="6"/>
  <c r="AG100" i="6"/>
  <c r="AH100" i="6" s="1"/>
  <c r="AA100" i="6"/>
  <c r="T100" i="6"/>
  <c r="O100" i="6"/>
  <c r="M100" i="6"/>
  <c r="K100" i="6" s="1"/>
  <c r="G100" i="6"/>
  <c r="F100" i="6"/>
  <c r="E100" i="6"/>
  <c r="AG99" i="6"/>
  <c r="AH99" i="6" s="1"/>
  <c r="AA99" i="6"/>
  <c r="T99" i="6"/>
  <c r="O99" i="6"/>
  <c r="M99" i="6"/>
  <c r="K99" i="6" s="1"/>
  <c r="G99" i="6"/>
  <c r="F99" i="6"/>
  <c r="E99" i="6"/>
  <c r="AG98" i="6"/>
  <c r="AH98" i="6" s="1"/>
  <c r="AA98" i="6"/>
  <c r="T98" i="6"/>
  <c r="O98" i="6"/>
  <c r="M98" i="6"/>
  <c r="K98" i="6" s="1"/>
  <c r="G98" i="6"/>
  <c r="F98" i="6"/>
  <c r="E98" i="6"/>
  <c r="AG97" i="6"/>
  <c r="AH97" i="6" s="1"/>
  <c r="AA97" i="6"/>
  <c r="T97" i="6"/>
  <c r="O97" i="6"/>
  <c r="M97" i="6"/>
  <c r="K97" i="6" s="1"/>
  <c r="G97" i="6"/>
  <c r="F97" i="6"/>
  <c r="E97" i="6"/>
  <c r="AG96" i="6"/>
  <c r="AH96" i="6" s="1"/>
  <c r="AA96" i="6"/>
  <c r="T96" i="6"/>
  <c r="O96" i="6"/>
  <c r="M96" i="6"/>
  <c r="K96" i="6" s="1"/>
  <c r="G96" i="6"/>
  <c r="F96" i="6"/>
  <c r="E96" i="6"/>
  <c r="AG95" i="6"/>
  <c r="AH95" i="6" s="1"/>
  <c r="AA95" i="6"/>
  <c r="T95" i="6"/>
  <c r="O95" i="6"/>
  <c r="M95" i="6"/>
  <c r="K95" i="6" s="1"/>
  <c r="G95" i="6"/>
  <c r="F95" i="6"/>
  <c r="E95" i="6"/>
  <c r="AG94" i="6"/>
  <c r="AH94" i="6" s="1"/>
  <c r="AA94" i="6"/>
  <c r="T94" i="6"/>
  <c r="O94" i="6"/>
  <c r="M94" i="6"/>
  <c r="K94" i="6" s="1"/>
  <c r="G94" i="6"/>
  <c r="F94" i="6"/>
  <c r="E94" i="6"/>
  <c r="AG93" i="6"/>
  <c r="AH93" i="6" s="1"/>
  <c r="AA93" i="6"/>
  <c r="T93" i="6"/>
  <c r="O93" i="6"/>
  <c r="M93" i="6"/>
  <c r="K93" i="6" s="1"/>
  <c r="G93" i="6"/>
  <c r="F93" i="6"/>
  <c r="E93" i="6"/>
  <c r="AG92" i="6"/>
  <c r="AH92" i="6" s="1"/>
  <c r="AA92" i="6"/>
  <c r="T92" i="6"/>
  <c r="O92" i="6"/>
  <c r="M92" i="6"/>
  <c r="K92" i="6" s="1"/>
  <c r="G92" i="6"/>
  <c r="F92" i="6"/>
  <c r="E92" i="6"/>
  <c r="AG91" i="6"/>
  <c r="AH91" i="6" s="1"/>
  <c r="AA91" i="6"/>
  <c r="T91" i="6"/>
  <c r="O91" i="6"/>
  <c r="M91" i="6"/>
  <c r="K91" i="6" s="1"/>
  <c r="G91" i="6"/>
  <c r="F91" i="6"/>
  <c r="E91" i="6"/>
  <c r="AG90" i="6"/>
  <c r="AH90" i="6" s="1"/>
  <c r="AA90" i="6"/>
  <c r="T90" i="6"/>
  <c r="O90" i="6"/>
  <c r="M90" i="6"/>
  <c r="K90" i="6" s="1"/>
  <c r="G90" i="6"/>
  <c r="F90" i="6"/>
  <c r="E90" i="6"/>
  <c r="AG89" i="6"/>
  <c r="AH89" i="6" s="1"/>
  <c r="AA89" i="6"/>
  <c r="T89" i="6"/>
  <c r="O89" i="6"/>
  <c r="M89" i="6"/>
  <c r="K89" i="6" s="1"/>
  <c r="G89" i="6"/>
  <c r="F89" i="6"/>
  <c r="E89" i="6"/>
  <c r="AG88" i="6"/>
  <c r="AH88" i="6" s="1"/>
  <c r="AA88" i="6"/>
  <c r="T88" i="6"/>
  <c r="O88" i="6"/>
  <c r="M88" i="6"/>
  <c r="K88" i="6" s="1"/>
  <c r="G88" i="6"/>
  <c r="F88" i="6"/>
  <c r="E88" i="6"/>
  <c r="AG87" i="6"/>
  <c r="AH87" i="6" s="1"/>
  <c r="AA87" i="6"/>
  <c r="T87" i="6"/>
  <c r="O87" i="6"/>
  <c r="M87" i="6"/>
  <c r="K87" i="6" s="1"/>
  <c r="G87" i="6"/>
  <c r="F87" i="6"/>
  <c r="E87" i="6"/>
  <c r="AG86" i="6"/>
  <c r="AH86" i="6" s="1"/>
  <c r="AA86" i="6"/>
  <c r="T86" i="6"/>
  <c r="O86" i="6"/>
  <c r="M86" i="6"/>
  <c r="K86" i="6" s="1"/>
  <c r="G86" i="6"/>
  <c r="F86" i="6"/>
  <c r="E86" i="6"/>
  <c r="AG85" i="6"/>
  <c r="AH85" i="6" s="1"/>
  <c r="AA85" i="6"/>
  <c r="T85" i="6"/>
  <c r="O85" i="6"/>
  <c r="M85" i="6"/>
  <c r="K85" i="6" s="1"/>
  <c r="G85" i="6"/>
  <c r="F85" i="6"/>
  <c r="E85" i="6"/>
  <c r="AG84" i="6"/>
  <c r="AH84" i="6" s="1"/>
  <c r="AA84" i="6"/>
  <c r="T84" i="6"/>
  <c r="O84" i="6"/>
  <c r="M84" i="6"/>
  <c r="K84" i="6" s="1"/>
  <c r="G84" i="6"/>
  <c r="F84" i="6"/>
  <c r="E84" i="6"/>
  <c r="AG83" i="6"/>
  <c r="AH83" i="6" s="1"/>
  <c r="AA83" i="6"/>
  <c r="T83" i="6"/>
  <c r="O83" i="6"/>
  <c r="M83" i="6"/>
  <c r="K83" i="6" s="1"/>
  <c r="G83" i="6"/>
  <c r="F83" i="6"/>
  <c r="E83" i="6"/>
  <c r="AG82" i="6"/>
  <c r="AH82" i="6" s="1"/>
  <c r="AA82" i="6"/>
  <c r="T82" i="6"/>
  <c r="O82" i="6"/>
  <c r="M82" i="6"/>
  <c r="K82" i="6" s="1"/>
  <c r="G82" i="6"/>
  <c r="F82" i="6"/>
  <c r="E82" i="6"/>
  <c r="AG81" i="6"/>
  <c r="AH81" i="6" s="1"/>
  <c r="AA81" i="6"/>
  <c r="T81" i="6"/>
  <c r="O81" i="6"/>
  <c r="M81" i="6"/>
  <c r="K81" i="6" s="1"/>
  <c r="G81" i="6"/>
  <c r="F81" i="6"/>
  <c r="E81" i="6"/>
  <c r="AG80" i="6"/>
  <c r="AH80" i="6" s="1"/>
  <c r="AA80" i="6"/>
  <c r="T80" i="6"/>
  <c r="O80" i="6"/>
  <c r="M80" i="6"/>
  <c r="K80" i="6" s="1"/>
  <c r="G80" i="6"/>
  <c r="F80" i="6"/>
  <c r="E80" i="6"/>
  <c r="AG79" i="6"/>
  <c r="AH79" i="6" s="1"/>
  <c r="AA79" i="6"/>
  <c r="T79" i="6"/>
  <c r="O79" i="6"/>
  <c r="M79" i="6"/>
  <c r="K79" i="6" s="1"/>
  <c r="G79" i="6"/>
  <c r="F79" i="6"/>
  <c r="E79" i="6"/>
  <c r="AG78" i="6"/>
  <c r="AH78" i="6" s="1"/>
  <c r="AA78" i="6"/>
  <c r="T78" i="6"/>
  <c r="O78" i="6"/>
  <c r="M78" i="6"/>
  <c r="K78" i="6" s="1"/>
  <c r="G78" i="6"/>
  <c r="F78" i="6"/>
  <c r="E78" i="6"/>
  <c r="AG77" i="6"/>
  <c r="AH77" i="6" s="1"/>
  <c r="AA77" i="6"/>
  <c r="T77" i="6"/>
  <c r="O77" i="6"/>
  <c r="M77" i="6"/>
  <c r="K77" i="6" s="1"/>
  <c r="G77" i="6"/>
  <c r="F77" i="6"/>
  <c r="E77" i="6"/>
  <c r="AG76" i="6"/>
  <c r="AH76" i="6" s="1"/>
  <c r="AA76" i="6"/>
  <c r="T76" i="6"/>
  <c r="O76" i="6"/>
  <c r="M76" i="6"/>
  <c r="K76" i="6" s="1"/>
  <c r="G76" i="6"/>
  <c r="F76" i="6"/>
  <c r="E76" i="6"/>
  <c r="AG75" i="6"/>
  <c r="AH75" i="6" s="1"/>
  <c r="AA75" i="6"/>
  <c r="T75" i="6"/>
  <c r="O75" i="6"/>
  <c r="M75" i="6"/>
  <c r="K75" i="6" s="1"/>
  <c r="G75" i="6"/>
  <c r="F75" i="6"/>
  <c r="E75" i="6"/>
  <c r="AG74" i="6"/>
  <c r="AH74" i="6" s="1"/>
  <c r="AA74" i="6"/>
  <c r="T74" i="6"/>
  <c r="O74" i="6"/>
  <c r="M74" i="6"/>
  <c r="K74" i="6" s="1"/>
  <c r="G74" i="6"/>
  <c r="F74" i="6"/>
  <c r="E74" i="6"/>
  <c r="AG73" i="6"/>
  <c r="AH73" i="6" s="1"/>
  <c r="AA73" i="6"/>
  <c r="T73" i="6"/>
  <c r="O73" i="6"/>
  <c r="M73" i="6"/>
  <c r="K73" i="6" s="1"/>
  <c r="G73" i="6"/>
  <c r="F73" i="6"/>
  <c r="E73" i="6"/>
  <c r="AG72" i="6"/>
  <c r="AH72" i="6" s="1"/>
  <c r="AA72" i="6"/>
  <c r="T72" i="6"/>
  <c r="O72" i="6"/>
  <c r="M72" i="6"/>
  <c r="K72" i="6" s="1"/>
  <c r="G72" i="6"/>
  <c r="F72" i="6"/>
  <c r="E72" i="6"/>
  <c r="AG71" i="6"/>
  <c r="AH71" i="6" s="1"/>
  <c r="AA71" i="6"/>
  <c r="T71" i="6"/>
  <c r="O71" i="6"/>
  <c r="M71" i="6"/>
  <c r="K71" i="6" s="1"/>
  <c r="G71" i="6"/>
  <c r="F71" i="6"/>
  <c r="E71" i="6"/>
  <c r="AG70" i="6"/>
  <c r="AA70" i="6"/>
  <c r="T70" i="6"/>
  <c r="O70" i="6"/>
  <c r="M70" i="6"/>
  <c r="K70" i="6" s="1"/>
  <c r="G70" i="6"/>
  <c r="F70" i="6"/>
  <c r="E70" i="6"/>
  <c r="L67" i="6"/>
  <c r="J67" i="6"/>
  <c r="AG66" i="6"/>
  <c r="AH66" i="6" s="1"/>
  <c r="AA66" i="6"/>
  <c r="T66" i="6"/>
  <c r="O66" i="6"/>
  <c r="M66" i="6"/>
  <c r="K66" i="6" s="1"/>
  <c r="G66" i="6"/>
  <c r="F66" i="6"/>
  <c r="E66" i="6"/>
  <c r="AG65" i="6"/>
  <c r="AH65" i="6" s="1"/>
  <c r="AA65" i="6"/>
  <c r="T65" i="6"/>
  <c r="O65" i="6"/>
  <c r="M65" i="6"/>
  <c r="K65" i="6" s="1"/>
  <c r="G65" i="6"/>
  <c r="F65" i="6"/>
  <c r="E65" i="6"/>
  <c r="AG64" i="6"/>
  <c r="AH64" i="6" s="1"/>
  <c r="AA64" i="6"/>
  <c r="T64" i="6"/>
  <c r="O64" i="6"/>
  <c r="M64" i="6"/>
  <c r="K64" i="6" s="1"/>
  <c r="G64" i="6"/>
  <c r="F64" i="6"/>
  <c r="E64" i="6"/>
  <c r="AG63" i="6"/>
  <c r="AH63" i="6" s="1"/>
  <c r="AA63" i="6"/>
  <c r="T63" i="6"/>
  <c r="O63" i="6"/>
  <c r="M63" i="6"/>
  <c r="K63" i="6" s="1"/>
  <c r="G63" i="6"/>
  <c r="F63" i="6"/>
  <c r="E63" i="6"/>
  <c r="AG62" i="6"/>
  <c r="AH62" i="6" s="1"/>
  <c r="AA62" i="6"/>
  <c r="T62" i="6"/>
  <c r="O62" i="6"/>
  <c r="M62" i="6"/>
  <c r="K62" i="6" s="1"/>
  <c r="G62" i="6"/>
  <c r="F62" i="6"/>
  <c r="E62" i="6"/>
  <c r="AG61" i="6"/>
  <c r="AH61" i="6" s="1"/>
  <c r="AA61" i="6"/>
  <c r="T61" i="6"/>
  <c r="O61" i="6"/>
  <c r="M61" i="6"/>
  <c r="K61" i="6" s="1"/>
  <c r="G61" i="6"/>
  <c r="F61" i="6"/>
  <c r="E61" i="6"/>
  <c r="AG60" i="6"/>
  <c r="AH60" i="6" s="1"/>
  <c r="AA60" i="6"/>
  <c r="T60" i="6"/>
  <c r="O60" i="6"/>
  <c r="M60" i="6"/>
  <c r="K60" i="6" s="1"/>
  <c r="V60" i="6" s="1"/>
  <c r="G60" i="6"/>
  <c r="F60" i="6"/>
  <c r="E60" i="6"/>
  <c r="AG59" i="6"/>
  <c r="AH59" i="6" s="1"/>
  <c r="AA59" i="6"/>
  <c r="T59" i="6"/>
  <c r="O59" i="6"/>
  <c r="M59" i="6"/>
  <c r="K59" i="6" s="1"/>
  <c r="G59" i="6"/>
  <c r="F59" i="6"/>
  <c r="E59" i="6"/>
  <c r="AG58" i="6"/>
  <c r="AH58" i="6" s="1"/>
  <c r="AA58" i="6"/>
  <c r="T58" i="6"/>
  <c r="O58" i="6"/>
  <c r="M58" i="6"/>
  <c r="K58" i="6" s="1"/>
  <c r="V58" i="6" s="1"/>
  <c r="G58" i="6"/>
  <c r="F58" i="6"/>
  <c r="E58" i="6"/>
  <c r="AG57" i="6"/>
  <c r="AH57" i="6" s="1"/>
  <c r="AA57" i="6"/>
  <c r="T57" i="6"/>
  <c r="O57" i="6"/>
  <c r="M57" i="6"/>
  <c r="K57" i="6" s="1"/>
  <c r="AB57" i="6" s="1"/>
  <c r="AC57" i="6" s="1"/>
  <c r="G57" i="6"/>
  <c r="F57" i="6"/>
  <c r="E57" i="6"/>
  <c r="AG56" i="6"/>
  <c r="AH56" i="6" s="1"/>
  <c r="AA56" i="6"/>
  <c r="T56" i="6"/>
  <c r="O56" i="6"/>
  <c r="M56" i="6"/>
  <c r="K56" i="6" s="1"/>
  <c r="V56" i="6" s="1"/>
  <c r="G56" i="6"/>
  <c r="F56" i="6"/>
  <c r="E56" i="6"/>
  <c r="AG55" i="6"/>
  <c r="AH55" i="6" s="1"/>
  <c r="AA55" i="6"/>
  <c r="T55" i="6"/>
  <c r="O55" i="6"/>
  <c r="M55" i="6"/>
  <c r="K55" i="6" s="1"/>
  <c r="AB55" i="6" s="1"/>
  <c r="AC55" i="6" s="1"/>
  <c r="G55" i="6"/>
  <c r="F55" i="6"/>
  <c r="E55" i="6"/>
  <c r="AG54" i="6"/>
  <c r="AH54" i="6" s="1"/>
  <c r="AA54" i="6"/>
  <c r="T54" i="6"/>
  <c r="O54" i="6"/>
  <c r="M54" i="6"/>
  <c r="K54" i="6" s="1"/>
  <c r="V54" i="6" s="1"/>
  <c r="G54" i="6"/>
  <c r="F54" i="6"/>
  <c r="E54" i="6"/>
  <c r="AG53" i="6"/>
  <c r="AH53" i="6" s="1"/>
  <c r="AA53" i="6"/>
  <c r="V53" i="6"/>
  <c r="T53" i="6"/>
  <c r="O53" i="6"/>
  <c r="M53" i="6"/>
  <c r="K53" i="6" s="1"/>
  <c r="AB53" i="6" s="1"/>
  <c r="AC53" i="6" s="1"/>
  <c r="G53" i="6"/>
  <c r="F53" i="6"/>
  <c r="E53" i="6"/>
  <c r="AG52" i="6"/>
  <c r="AH52" i="6" s="1"/>
  <c r="AA52" i="6"/>
  <c r="T52" i="6"/>
  <c r="O52" i="6"/>
  <c r="M52" i="6"/>
  <c r="K52" i="6" s="1"/>
  <c r="V52" i="6" s="1"/>
  <c r="G52" i="6"/>
  <c r="F52" i="6"/>
  <c r="E52" i="6"/>
  <c r="AG51" i="6"/>
  <c r="AH51" i="6" s="1"/>
  <c r="AA51" i="6"/>
  <c r="T51" i="6"/>
  <c r="O51" i="6"/>
  <c r="M51" i="6"/>
  <c r="K51" i="6" s="1"/>
  <c r="G51" i="6"/>
  <c r="F51" i="6"/>
  <c r="E51" i="6"/>
  <c r="AG50" i="6"/>
  <c r="AH50" i="6" s="1"/>
  <c r="AA50" i="6"/>
  <c r="T50" i="6"/>
  <c r="O50" i="6"/>
  <c r="M50" i="6"/>
  <c r="K50" i="6" s="1"/>
  <c r="G50" i="6"/>
  <c r="F50" i="6"/>
  <c r="E50" i="6"/>
  <c r="AG49" i="6"/>
  <c r="AH49" i="6" s="1"/>
  <c r="AA49" i="6"/>
  <c r="T49" i="6"/>
  <c r="O49" i="6"/>
  <c r="M49" i="6"/>
  <c r="K49" i="6" s="1"/>
  <c r="G49" i="6"/>
  <c r="F49" i="6"/>
  <c r="E49" i="6"/>
  <c r="AG48" i="6"/>
  <c r="AH48" i="6" s="1"/>
  <c r="AA48" i="6"/>
  <c r="T48" i="6"/>
  <c r="O48" i="6"/>
  <c r="M48" i="6"/>
  <c r="K48" i="6" s="1"/>
  <c r="G48" i="6"/>
  <c r="F48" i="6"/>
  <c r="E48" i="6"/>
  <c r="AG47" i="6"/>
  <c r="AH47" i="6" s="1"/>
  <c r="AA47" i="6"/>
  <c r="T47" i="6"/>
  <c r="O47" i="6"/>
  <c r="M47" i="6"/>
  <c r="K47" i="6" s="1"/>
  <c r="G47" i="6"/>
  <c r="F47" i="6"/>
  <c r="E47" i="6"/>
  <c r="AG46" i="6"/>
  <c r="AH46" i="6" s="1"/>
  <c r="AA46" i="6"/>
  <c r="T46" i="6"/>
  <c r="O46" i="6"/>
  <c r="M46" i="6"/>
  <c r="K46" i="6" s="1"/>
  <c r="G46" i="6"/>
  <c r="F46" i="6"/>
  <c r="E46" i="6"/>
  <c r="AG45" i="6"/>
  <c r="AH45" i="6" s="1"/>
  <c r="AA45" i="6"/>
  <c r="T45" i="6"/>
  <c r="O45" i="6"/>
  <c r="M45" i="6"/>
  <c r="K45" i="6" s="1"/>
  <c r="G45" i="6"/>
  <c r="F45" i="6"/>
  <c r="E45" i="6"/>
  <c r="AG44" i="6"/>
  <c r="AH44" i="6" s="1"/>
  <c r="AA44" i="6"/>
  <c r="T44" i="6"/>
  <c r="O44" i="6"/>
  <c r="M44" i="6"/>
  <c r="K44" i="6" s="1"/>
  <c r="G44" i="6"/>
  <c r="F44" i="6"/>
  <c r="E44" i="6"/>
  <c r="AG43" i="6"/>
  <c r="AH43" i="6" s="1"/>
  <c r="AA43" i="6"/>
  <c r="T43" i="6"/>
  <c r="O43" i="6"/>
  <c r="M43" i="6"/>
  <c r="K43" i="6" s="1"/>
  <c r="G43" i="6"/>
  <c r="F43" i="6"/>
  <c r="E43" i="6"/>
  <c r="AG42" i="6"/>
  <c r="AH42" i="6" s="1"/>
  <c r="AA42" i="6"/>
  <c r="T42" i="6"/>
  <c r="O42" i="6"/>
  <c r="M42" i="6"/>
  <c r="K42" i="6" s="1"/>
  <c r="G42" i="6"/>
  <c r="F42" i="6"/>
  <c r="E42" i="6"/>
  <c r="AG41" i="6"/>
  <c r="AH41" i="6" s="1"/>
  <c r="AA41" i="6"/>
  <c r="T41" i="6"/>
  <c r="O41" i="6"/>
  <c r="M41" i="6"/>
  <c r="K41" i="6" s="1"/>
  <c r="G41" i="6"/>
  <c r="F41" i="6"/>
  <c r="E41" i="6"/>
  <c r="AG40" i="6"/>
  <c r="AH40" i="6" s="1"/>
  <c r="AA40" i="6"/>
  <c r="T40" i="6"/>
  <c r="O40" i="6"/>
  <c r="M40" i="6"/>
  <c r="K40" i="6" s="1"/>
  <c r="G40" i="6"/>
  <c r="F40" i="6"/>
  <c r="E40" i="6"/>
  <c r="AG39" i="6"/>
  <c r="AH39" i="6" s="1"/>
  <c r="AA39" i="6"/>
  <c r="T39" i="6"/>
  <c r="O39" i="6"/>
  <c r="M39" i="6"/>
  <c r="K39" i="6" s="1"/>
  <c r="G39" i="6"/>
  <c r="F39" i="6"/>
  <c r="E39" i="6"/>
  <c r="AG38" i="6"/>
  <c r="AH38" i="6" s="1"/>
  <c r="AA38" i="6"/>
  <c r="T38" i="6"/>
  <c r="O38" i="6"/>
  <c r="M38" i="6"/>
  <c r="K38" i="6" s="1"/>
  <c r="G38" i="6"/>
  <c r="F38" i="6"/>
  <c r="E38" i="6"/>
  <c r="AG37" i="6"/>
  <c r="AH37" i="6" s="1"/>
  <c r="AA37" i="6"/>
  <c r="T37" i="6"/>
  <c r="O37" i="6"/>
  <c r="M37" i="6"/>
  <c r="K37" i="6" s="1"/>
  <c r="G37" i="6"/>
  <c r="F37" i="6"/>
  <c r="E37" i="6"/>
  <c r="AG36" i="6"/>
  <c r="AH36" i="6" s="1"/>
  <c r="AA36" i="6"/>
  <c r="T36" i="6"/>
  <c r="O36" i="6"/>
  <c r="M36" i="6"/>
  <c r="K36" i="6" s="1"/>
  <c r="G36" i="6"/>
  <c r="F36" i="6"/>
  <c r="E36" i="6"/>
  <c r="AG35" i="6"/>
  <c r="AH35" i="6" s="1"/>
  <c r="AA35" i="6"/>
  <c r="T35" i="6"/>
  <c r="O35" i="6"/>
  <c r="M35" i="6"/>
  <c r="K35" i="6" s="1"/>
  <c r="G35" i="6"/>
  <c r="F35" i="6"/>
  <c r="E35" i="6"/>
  <c r="AG34" i="6"/>
  <c r="AH34" i="6" s="1"/>
  <c r="AA34" i="6"/>
  <c r="T34" i="6"/>
  <c r="O34" i="6"/>
  <c r="M34" i="6"/>
  <c r="K34" i="6" s="1"/>
  <c r="G34" i="6"/>
  <c r="F34" i="6"/>
  <c r="E34" i="6"/>
  <c r="AG33" i="6"/>
  <c r="AH33" i="6" s="1"/>
  <c r="AA33" i="6"/>
  <c r="T33" i="6"/>
  <c r="O33" i="6"/>
  <c r="M33" i="6"/>
  <c r="K33" i="6" s="1"/>
  <c r="G33" i="6"/>
  <c r="F33" i="6"/>
  <c r="E33" i="6"/>
  <c r="AG32" i="6"/>
  <c r="AH32" i="6" s="1"/>
  <c r="AA32" i="6"/>
  <c r="T32" i="6"/>
  <c r="O32" i="6"/>
  <c r="M32" i="6"/>
  <c r="K32" i="6" s="1"/>
  <c r="G32" i="6"/>
  <c r="F32" i="6"/>
  <c r="E32" i="6"/>
  <c r="AG31" i="6"/>
  <c r="AH31" i="6" s="1"/>
  <c r="AA31" i="6"/>
  <c r="T31" i="6"/>
  <c r="O31" i="6"/>
  <c r="M31" i="6"/>
  <c r="K31" i="6" s="1"/>
  <c r="G31" i="6"/>
  <c r="F31" i="6"/>
  <c r="E31" i="6"/>
  <c r="AG30" i="6"/>
  <c r="AH30" i="6" s="1"/>
  <c r="AA30" i="6"/>
  <c r="T30" i="6"/>
  <c r="O30" i="6"/>
  <c r="M30" i="6"/>
  <c r="K30" i="6" s="1"/>
  <c r="G30" i="6"/>
  <c r="F30" i="6"/>
  <c r="E30" i="6"/>
  <c r="AG29" i="6"/>
  <c r="AH29" i="6" s="1"/>
  <c r="AA29" i="6"/>
  <c r="T29" i="6"/>
  <c r="O29" i="6"/>
  <c r="M29" i="6"/>
  <c r="K29" i="6" s="1"/>
  <c r="G29" i="6"/>
  <c r="F29" i="6"/>
  <c r="E29" i="6"/>
  <c r="AG28" i="6"/>
  <c r="AH28" i="6" s="1"/>
  <c r="AA28" i="6"/>
  <c r="T28" i="6"/>
  <c r="O28" i="6"/>
  <c r="M28" i="6"/>
  <c r="K28" i="6" s="1"/>
  <c r="G28" i="6"/>
  <c r="F28" i="6"/>
  <c r="E28" i="6"/>
  <c r="AG27" i="6"/>
  <c r="AH27" i="6" s="1"/>
  <c r="AA27" i="6"/>
  <c r="T27" i="6"/>
  <c r="O27" i="6"/>
  <c r="M27" i="6"/>
  <c r="K27" i="6" s="1"/>
  <c r="G27" i="6"/>
  <c r="F27" i="6"/>
  <c r="E27" i="6"/>
  <c r="AG26" i="6"/>
  <c r="AH26" i="6" s="1"/>
  <c r="AA26" i="6"/>
  <c r="T26" i="6"/>
  <c r="O26" i="6"/>
  <c r="M26" i="6"/>
  <c r="K26" i="6" s="1"/>
  <c r="G26" i="6"/>
  <c r="F26" i="6"/>
  <c r="E26" i="6"/>
  <c r="AG25" i="6"/>
  <c r="AH25" i="6" s="1"/>
  <c r="AA25" i="6"/>
  <c r="T25" i="6"/>
  <c r="O25" i="6"/>
  <c r="M25" i="6"/>
  <c r="K25" i="6" s="1"/>
  <c r="G25" i="6"/>
  <c r="F25" i="6"/>
  <c r="E25" i="6"/>
  <c r="AG24" i="6"/>
  <c r="AH24" i="6" s="1"/>
  <c r="AA24" i="6"/>
  <c r="T24" i="6"/>
  <c r="O24" i="6"/>
  <c r="M24" i="6"/>
  <c r="K24" i="6" s="1"/>
  <c r="G24" i="6"/>
  <c r="F24" i="6"/>
  <c r="E24" i="6"/>
  <c r="AG23" i="6"/>
  <c r="AH23" i="6" s="1"/>
  <c r="AA23" i="6"/>
  <c r="T23" i="6"/>
  <c r="O23" i="6"/>
  <c r="M23" i="6"/>
  <c r="K23" i="6" s="1"/>
  <c r="G23" i="6"/>
  <c r="F23" i="6"/>
  <c r="E23" i="6"/>
  <c r="AG22" i="6"/>
  <c r="AH22" i="6" s="1"/>
  <c r="AA22" i="6"/>
  <c r="T22" i="6"/>
  <c r="O22" i="6"/>
  <c r="M22" i="6"/>
  <c r="K22" i="6" s="1"/>
  <c r="G22" i="6"/>
  <c r="F22" i="6"/>
  <c r="E22" i="6"/>
  <c r="AG21" i="6"/>
  <c r="AA21" i="6"/>
  <c r="T21" i="6"/>
  <c r="O21" i="6"/>
  <c r="M21" i="6"/>
  <c r="K21" i="6" s="1"/>
  <c r="G21" i="6"/>
  <c r="F21" i="6"/>
  <c r="E21" i="6"/>
  <c r="L18" i="6"/>
  <c r="J18" i="6"/>
  <c r="O16" i="6" s="1"/>
  <c r="AG17" i="6"/>
  <c r="AH17" i="6" s="1"/>
  <c r="AA17" i="6"/>
  <c r="T17" i="6"/>
  <c r="O17" i="6"/>
  <c r="M17" i="6"/>
  <c r="K17" i="6" s="1"/>
  <c r="AB17" i="6" s="1"/>
  <c r="AC17" i="6" s="1"/>
  <c r="G17" i="6"/>
  <c r="F17" i="6"/>
  <c r="E17" i="6"/>
  <c r="AG16" i="6"/>
  <c r="AH16" i="6" s="1"/>
  <c r="AA16" i="6"/>
  <c r="T16" i="6"/>
  <c r="M16" i="6"/>
  <c r="G16" i="6"/>
  <c r="F16" i="6"/>
  <c r="E16" i="6"/>
  <c r="AG15" i="6"/>
  <c r="AH15" i="6" s="1"/>
  <c r="AA15" i="6"/>
  <c r="T15" i="6"/>
  <c r="M15" i="6"/>
  <c r="K15" i="6" s="1"/>
  <c r="G15" i="6"/>
  <c r="F15" i="6"/>
  <c r="E15" i="6"/>
  <c r="AG14" i="6"/>
  <c r="AH14" i="6" s="1"/>
  <c r="AA14" i="6"/>
  <c r="T14" i="6"/>
  <c r="M14" i="6"/>
  <c r="G14" i="6"/>
  <c r="F14" i="6"/>
  <c r="E14" i="6"/>
  <c r="AG13" i="6"/>
  <c r="AH13" i="6" s="1"/>
  <c r="AA13" i="6"/>
  <c r="T13" i="6"/>
  <c r="N13" i="6"/>
  <c r="M13" i="6"/>
  <c r="K13" i="6"/>
  <c r="AB13" i="6" s="1"/>
  <c r="AC13" i="6" s="1"/>
  <c r="G13" i="6"/>
  <c r="F13" i="6"/>
  <c r="E13" i="6"/>
  <c r="AH12" i="6"/>
  <c r="AG12" i="6"/>
  <c r="AA12" i="6"/>
  <c r="T12" i="6"/>
  <c r="O12" i="6"/>
  <c r="M12" i="6"/>
  <c r="G12" i="6"/>
  <c r="F12" i="6"/>
  <c r="E12" i="6"/>
  <c r="AG11" i="6"/>
  <c r="AH11" i="6" s="1"/>
  <c r="AA11" i="6"/>
  <c r="T11" i="6"/>
  <c r="O11" i="6"/>
  <c r="M11" i="6"/>
  <c r="K11" i="6" s="1"/>
  <c r="G11" i="6"/>
  <c r="F11" i="6"/>
  <c r="E11" i="6"/>
  <c r="AG10" i="6"/>
  <c r="AH10" i="6" s="1"/>
  <c r="AA10" i="6"/>
  <c r="T10" i="6"/>
  <c r="O10" i="6"/>
  <c r="M10" i="6"/>
  <c r="G10" i="6"/>
  <c r="F10" i="6"/>
  <c r="E10" i="6"/>
  <c r="AG9" i="6"/>
  <c r="AH9" i="6" s="1"/>
  <c r="AA9" i="6"/>
  <c r="T9" i="6"/>
  <c r="O9" i="6"/>
  <c r="M9" i="6"/>
  <c r="K9" i="6" s="1"/>
  <c r="G9" i="6"/>
  <c r="F9" i="6"/>
  <c r="E9" i="6"/>
  <c r="AG8" i="6"/>
  <c r="AH8" i="6" s="1"/>
  <c r="AA8" i="6"/>
  <c r="T8" i="6"/>
  <c r="O8" i="6"/>
  <c r="M8" i="6"/>
  <c r="G8" i="6"/>
  <c r="F8" i="6"/>
  <c r="E8" i="6"/>
  <c r="AG7" i="6"/>
  <c r="AH7" i="6" s="1"/>
  <c r="AA7" i="6"/>
  <c r="T7" i="6"/>
  <c r="O7" i="6"/>
  <c r="M7" i="6"/>
  <c r="K7" i="6" s="1"/>
  <c r="G7" i="6"/>
  <c r="F7" i="6"/>
  <c r="E7" i="6"/>
  <c r="AG6" i="6"/>
  <c r="AH6" i="6" s="1"/>
  <c r="AA6" i="6"/>
  <c r="T6" i="6"/>
  <c r="O6" i="6"/>
  <c r="M6" i="6"/>
  <c r="G6" i="6"/>
  <c r="F6" i="6"/>
  <c r="E6" i="6"/>
  <c r="AG5" i="6"/>
  <c r="AH5" i="6" s="1"/>
  <c r="AA5" i="6"/>
  <c r="T5" i="6"/>
  <c r="O5" i="6"/>
  <c r="M5" i="6"/>
  <c r="K5" i="6" s="1"/>
  <c r="G5" i="6"/>
  <c r="F5" i="6"/>
  <c r="E5" i="6"/>
  <c r="AG4" i="6"/>
  <c r="AH4" i="6" s="1"/>
  <c r="AA4" i="6"/>
  <c r="T4" i="6"/>
  <c r="O4" i="6"/>
  <c r="M4" i="6"/>
  <c r="G4" i="6"/>
  <c r="F4" i="6"/>
  <c r="E4" i="6"/>
  <c r="AG3" i="6"/>
  <c r="AA3" i="6"/>
  <c r="T3" i="6"/>
  <c r="O3" i="6"/>
  <c r="M3" i="6"/>
  <c r="K3" i="6" s="1"/>
  <c r="G3" i="6"/>
  <c r="F3" i="6"/>
  <c r="E3" i="6"/>
  <c r="T2" i="6"/>
  <c r="M2" i="6"/>
  <c r="K2" i="6" s="1"/>
  <c r="G2" i="6"/>
  <c r="F2" i="6"/>
  <c r="E2" i="6"/>
  <c r="C246" i="5"/>
  <c r="B246" i="5"/>
  <c r="AG245" i="5"/>
  <c r="AH245" i="5" s="1"/>
  <c r="AA245" i="5"/>
  <c r="T245" i="5"/>
  <c r="O245" i="5"/>
  <c r="M245" i="5"/>
  <c r="G245" i="5"/>
  <c r="F245" i="5"/>
  <c r="E245" i="5"/>
  <c r="AG244" i="5"/>
  <c r="AH244" i="5" s="1"/>
  <c r="AA244" i="5"/>
  <c r="T244" i="5"/>
  <c r="O244" i="5"/>
  <c r="M244" i="5"/>
  <c r="G244" i="5"/>
  <c r="F244" i="5"/>
  <c r="E244" i="5"/>
  <c r="AG243" i="5"/>
  <c r="AH243" i="5" s="1"/>
  <c r="AA243" i="5"/>
  <c r="T243" i="5"/>
  <c r="O243" i="5"/>
  <c r="M243" i="5"/>
  <c r="G243" i="5"/>
  <c r="F243" i="5"/>
  <c r="E243" i="5"/>
  <c r="AG242" i="5"/>
  <c r="AH242" i="5" s="1"/>
  <c r="AA242" i="5"/>
  <c r="T242" i="5"/>
  <c r="O242" i="5"/>
  <c r="M242" i="5"/>
  <c r="G242" i="5"/>
  <c r="F242" i="5"/>
  <c r="E242" i="5"/>
  <c r="AG241" i="5"/>
  <c r="AH241" i="5" s="1"/>
  <c r="AA241" i="5"/>
  <c r="T241" i="5"/>
  <c r="O241" i="5"/>
  <c r="M241" i="5"/>
  <c r="G241" i="5"/>
  <c r="F241" i="5"/>
  <c r="E241" i="5"/>
  <c r="AG240" i="5"/>
  <c r="AH240" i="5" s="1"/>
  <c r="AA240" i="5"/>
  <c r="T240" i="5"/>
  <c r="O240" i="5"/>
  <c r="M240" i="5"/>
  <c r="G240" i="5"/>
  <c r="F240" i="5"/>
  <c r="E240" i="5"/>
  <c r="AG239" i="5"/>
  <c r="AH239" i="5" s="1"/>
  <c r="AA239" i="5"/>
  <c r="T239" i="5"/>
  <c r="O239" i="5"/>
  <c r="M239" i="5"/>
  <c r="G239" i="5"/>
  <c r="F239" i="5"/>
  <c r="E239" i="5"/>
  <c r="AG238" i="5"/>
  <c r="AH238" i="5" s="1"/>
  <c r="AA238" i="5"/>
  <c r="T238" i="5"/>
  <c r="O238" i="5"/>
  <c r="M238" i="5"/>
  <c r="G238" i="5"/>
  <c r="F238" i="5"/>
  <c r="E238" i="5"/>
  <c r="AG237" i="5"/>
  <c r="AH237" i="5" s="1"/>
  <c r="AA237" i="5"/>
  <c r="T237" i="5"/>
  <c r="O237" i="5"/>
  <c r="M237" i="5"/>
  <c r="G237" i="5"/>
  <c r="F237" i="5"/>
  <c r="E237" i="5"/>
  <c r="AG236" i="5"/>
  <c r="AH236" i="5" s="1"/>
  <c r="AA236" i="5"/>
  <c r="T236" i="5"/>
  <c r="O236" i="5"/>
  <c r="M236" i="5"/>
  <c r="G236" i="5"/>
  <c r="F236" i="5"/>
  <c r="E236" i="5"/>
  <c r="AG235" i="5"/>
  <c r="AH235" i="5" s="1"/>
  <c r="AA235" i="5"/>
  <c r="T235" i="5"/>
  <c r="O235" i="5"/>
  <c r="M235" i="5"/>
  <c r="G235" i="5"/>
  <c r="F235" i="5"/>
  <c r="E235" i="5"/>
  <c r="AG234" i="5"/>
  <c r="AH234" i="5" s="1"/>
  <c r="AA234" i="5"/>
  <c r="T234" i="5"/>
  <c r="O234" i="5"/>
  <c r="M234" i="5"/>
  <c r="G234" i="5"/>
  <c r="F234" i="5"/>
  <c r="E234" i="5"/>
  <c r="AG233" i="5"/>
  <c r="AH233" i="5" s="1"/>
  <c r="AA233" i="5"/>
  <c r="T233" i="5"/>
  <c r="O233" i="5"/>
  <c r="M233" i="5"/>
  <c r="G233" i="5"/>
  <c r="F233" i="5"/>
  <c r="E233" i="5"/>
  <c r="AG232" i="5"/>
  <c r="AH232" i="5" s="1"/>
  <c r="AA232" i="5"/>
  <c r="T232" i="5"/>
  <c r="O232" i="5"/>
  <c r="M232" i="5"/>
  <c r="G232" i="5"/>
  <c r="F232" i="5"/>
  <c r="E232" i="5"/>
  <c r="AG231" i="5"/>
  <c r="AH231" i="5" s="1"/>
  <c r="AA231" i="5"/>
  <c r="T231" i="5"/>
  <c r="O231" i="5"/>
  <c r="M231" i="5"/>
  <c r="G231" i="5"/>
  <c r="F231" i="5"/>
  <c r="E231" i="5"/>
  <c r="AG230" i="5"/>
  <c r="AH230" i="5" s="1"/>
  <c r="AA230" i="5"/>
  <c r="T230" i="5"/>
  <c r="O230" i="5"/>
  <c r="M230" i="5"/>
  <c r="G230" i="5"/>
  <c r="F230" i="5"/>
  <c r="E230" i="5"/>
  <c r="AG229" i="5"/>
  <c r="AH229" i="5" s="1"/>
  <c r="AA229" i="5"/>
  <c r="T229" i="5"/>
  <c r="O229" i="5"/>
  <c r="M229" i="5"/>
  <c r="G229" i="5"/>
  <c r="F229" i="5"/>
  <c r="E229" i="5"/>
  <c r="AG228" i="5"/>
  <c r="AH228" i="5" s="1"/>
  <c r="AA228" i="5"/>
  <c r="T228" i="5"/>
  <c r="O228" i="5"/>
  <c r="M228" i="5"/>
  <c r="G228" i="5"/>
  <c r="F228" i="5"/>
  <c r="E228" i="5"/>
  <c r="AG227" i="5"/>
  <c r="AH227" i="5" s="1"/>
  <c r="AA227" i="5"/>
  <c r="T227" i="5"/>
  <c r="O227" i="5"/>
  <c r="M227" i="5"/>
  <c r="G227" i="5"/>
  <c r="F227" i="5"/>
  <c r="E227" i="5"/>
  <c r="AG226" i="5"/>
  <c r="AH226" i="5" s="1"/>
  <c r="AA226" i="5"/>
  <c r="T226" i="5"/>
  <c r="O226" i="5"/>
  <c r="M226" i="5"/>
  <c r="G226" i="5"/>
  <c r="F226" i="5"/>
  <c r="E226" i="5"/>
  <c r="AG225" i="5"/>
  <c r="AH225" i="5" s="1"/>
  <c r="AA225" i="5"/>
  <c r="T225" i="5"/>
  <c r="O225" i="5"/>
  <c r="M225" i="5"/>
  <c r="G225" i="5"/>
  <c r="F225" i="5"/>
  <c r="E225" i="5"/>
  <c r="AG224" i="5"/>
  <c r="AH224" i="5" s="1"/>
  <c r="AA224" i="5"/>
  <c r="T224" i="5"/>
  <c r="O224" i="5"/>
  <c r="M224" i="5"/>
  <c r="G224" i="5"/>
  <c r="F224" i="5"/>
  <c r="E224" i="5"/>
  <c r="AG223" i="5"/>
  <c r="AH223" i="5" s="1"/>
  <c r="AA223" i="5"/>
  <c r="T223" i="5"/>
  <c r="O223" i="5"/>
  <c r="M223" i="5"/>
  <c r="G223" i="5"/>
  <c r="F223" i="5"/>
  <c r="E223" i="5"/>
  <c r="AG222" i="5"/>
  <c r="AH222" i="5" s="1"/>
  <c r="AA222" i="5"/>
  <c r="T222" i="5"/>
  <c r="O222" i="5"/>
  <c r="M222" i="5"/>
  <c r="G222" i="5"/>
  <c r="F222" i="5"/>
  <c r="E222" i="5"/>
  <c r="AG221" i="5"/>
  <c r="AH221" i="5" s="1"/>
  <c r="AA221" i="5"/>
  <c r="T221" i="5"/>
  <c r="O221" i="5"/>
  <c r="M221" i="5"/>
  <c r="G221" i="5"/>
  <c r="F221" i="5"/>
  <c r="E221" i="5"/>
  <c r="AG220" i="5"/>
  <c r="AH220" i="5" s="1"/>
  <c r="AA220" i="5"/>
  <c r="T220" i="5"/>
  <c r="O220" i="5"/>
  <c r="M220" i="5"/>
  <c r="G220" i="5"/>
  <c r="F220" i="5"/>
  <c r="E220" i="5"/>
  <c r="AG219" i="5"/>
  <c r="AH219" i="5" s="1"/>
  <c r="AA219" i="5"/>
  <c r="T219" i="5"/>
  <c r="O219" i="5"/>
  <c r="M219" i="5"/>
  <c r="K219" i="5" s="1"/>
  <c r="AB219" i="5" s="1"/>
  <c r="AC219" i="5" s="1"/>
  <c r="G219" i="5"/>
  <c r="F219" i="5"/>
  <c r="E219" i="5"/>
  <c r="AG218" i="5"/>
  <c r="AH218" i="5" s="1"/>
  <c r="AA218" i="5"/>
  <c r="T218" i="5"/>
  <c r="O218" i="5"/>
  <c r="M218" i="5"/>
  <c r="G218" i="5"/>
  <c r="F218" i="5"/>
  <c r="E218" i="5"/>
  <c r="AG217" i="5"/>
  <c r="AH217" i="5" s="1"/>
  <c r="AA217" i="5"/>
  <c r="T217" i="5"/>
  <c r="O217" i="5"/>
  <c r="M217" i="5"/>
  <c r="G217" i="5"/>
  <c r="F217" i="5"/>
  <c r="E217" i="5"/>
  <c r="AH216" i="5"/>
  <c r="AG216" i="5"/>
  <c r="AA216" i="5"/>
  <c r="T216" i="5"/>
  <c r="O216" i="5"/>
  <c r="M216" i="5"/>
  <c r="K216" i="5"/>
  <c r="V216" i="5" s="1"/>
  <c r="G216" i="5"/>
  <c r="F216" i="5"/>
  <c r="E216" i="5"/>
  <c r="W216" i="5"/>
  <c r="X216" i="5" s="1"/>
  <c r="AG215" i="5"/>
  <c r="AH215" i="5" s="1"/>
  <c r="AA215" i="5"/>
  <c r="T215" i="5"/>
  <c r="O215" i="5"/>
  <c r="M215" i="5"/>
  <c r="G215" i="5"/>
  <c r="F215" i="5"/>
  <c r="E215" i="5"/>
  <c r="AG214" i="5"/>
  <c r="AH214" i="5" s="1"/>
  <c r="AA214" i="5"/>
  <c r="T214" i="5"/>
  <c r="O214" i="5"/>
  <c r="M214" i="5"/>
  <c r="K214" i="5" s="1"/>
  <c r="V214" i="5" s="1"/>
  <c r="W214" i="5" s="1"/>
  <c r="X214" i="5" s="1"/>
  <c r="G214" i="5"/>
  <c r="F214" i="5"/>
  <c r="E214" i="5"/>
  <c r="AG213" i="5"/>
  <c r="AH213" i="5" s="1"/>
  <c r="AA213" i="5"/>
  <c r="T213" i="5"/>
  <c r="O213" i="5"/>
  <c r="M213" i="5"/>
  <c r="G213" i="5"/>
  <c r="F213" i="5"/>
  <c r="E213" i="5"/>
  <c r="AG212" i="5"/>
  <c r="AH212" i="5" s="1"/>
  <c r="AA212" i="5"/>
  <c r="T212" i="5"/>
  <c r="O212" i="5"/>
  <c r="M212" i="5"/>
  <c r="K212" i="5"/>
  <c r="V212" i="5" s="1"/>
  <c r="G212" i="5"/>
  <c r="F212" i="5"/>
  <c r="E212" i="5"/>
  <c r="W212" i="5"/>
  <c r="X212" i="5" s="1"/>
  <c r="AG211" i="5"/>
  <c r="AH211" i="5" s="1"/>
  <c r="AA211" i="5"/>
  <c r="T211" i="5"/>
  <c r="O211" i="5"/>
  <c r="M211" i="5"/>
  <c r="G211" i="5"/>
  <c r="F211" i="5"/>
  <c r="E211" i="5"/>
  <c r="AG210" i="5"/>
  <c r="AH210" i="5" s="1"/>
  <c r="AA210" i="5"/>
  <c r="T210" i="5"/>
  <c r="O210" i="5"/>
  <c r="M210" i="5"/>
  <c r="K210" i="5"/>
  <c r="V210" i="5" s="1"/>
  <c r="G210" i="5"/>
  <c r="F210" i="5"/>
  <c r="E210" i="5"/>
  <c r="W210" i="5"/>
  <c r="X210" i="5" s="1"/>
  <c r="AG209" i="5"/>
  <c r="AH209" i="5" s="1"/>
  <c r="AA209" i="5"/>
  <c r="T209" i="5"/>
  <c r="O209" i="5"/>
  <c r="M209" i="5"/>
  <c r="G209" i="5"/>
  <c r="F209" i="5"/>
  <c r="E209" i="5"/>
  <c r="AH208" i="5"/>
  <c r="AG208" i="5"/>
  <c r="AA208" i="5"/>
  <c r="T208" i="5"/>
  <c r="O208" i="5"/>
  <c r="M208" i="5"/>
  <c r="K208" i="5"/>
  <c r="V208" i="5" s="1"/>
  <c r="G208" i="5"/>
  <c r="F208" i="5"/>
  <c r="E208" i="5"/>
  <c r="W208" i="5"/>
  <c r="X208" i="5" s="1"/>
  <c r="AG207" i="5"/>
  <c r="AH207" i="5" s="1"/>
  <c r="AA207" i="5"/>
  <c r="T207" i="5"/>
  <c r="O207" i="5"/>
  <c r="M207" i="5"/>
  <c r="G207" i="5"/>
  <c r="F207" i="5"/>
  <c r="E207" i="5"/>
  <c r="AG206" i="5"/>
  <c r="AH206" i="5" s="1"/>
  <c r="AA206" i="5"/>
  <c r="T206" i="5"/>
  <c r="O206" i="5"/>
  <c r="M206" i="5"/>
  <c r="K206" i="5" s="1"/>
  <c r="V206" i="5" s="1"/>
  <c r="W206" i="5" s="1"/>
  <c r="X206" i="5" s="1"/>
  <c r="G206" i="5"/>
  <c r="F206" i="5"/>
  <c r="E206" i="5"/>
  <c r="AG205" i="5"/>
  <c r="AH205" i="5" s="1"/>
  <c r="AA205" i="5"/>
  <c r="T205" i="5"/>
  <c r="O205" i="5"/>
  <c r="M205" i="5"/>
  <c r="G205" i="5"/>
  <c r="F205" i="5"/>
  <c r="E205" i="5"/>
  <c r="AG204" i="5"/>
  <c r="AH204" i="5" s="1"/>
  <c r="AA204" i="5"/>
  <c r="T204" i="5"/>
  <c r="O204" i="5"/>
  <c r="M204" i="5"/>
  <c r="K204" i="5"/>
  <c r="V204" i="5" s="1"/>
  <c r="G204" i="5"/>
  <c r="F204" i="5"/>
  <c r="E204" i="5"/>
  <c r="W204" i="5"/>
  <c r="X204" i="5" s="1"/>
  <c r="AG203" i="5"/>
  <c r="AH203" i="5" s="1"/>
  <c r="AA203" i="5"/>
  <c r="T203" i="5"/>
  <c r="O203" i="5"/>
  <c r="M203" i="5"/>
  <c r="G203" i="5"/>
  <c r="F203" i="5"/>
  <c r="E203" i="5"/>
  <c r="AG202" i="5"/>
  <c r="AH202" i="5" s="1"/>
  <c r="AA202" i="5"/>
  <c r="T202" i="5"/>
  <c r="O202" i="5"/>
  <c r="M202" i="5"/>
  <c r="K202" i="5"/>
  <c r="V202" i="5" s="1"/>
  <c r="G202" i="5"/>
  <c r="F202" i="5"/>
  <c r="E202" i="5"/>
  <c r="W202" i="5"/>
  <c r="X202" i="5" s="1"/>
  <c r="AG201" i="5"/>
  <c r="AH201" i="5" s="1"/>
  <c r="AA201" i="5"/>
  <c r="T201" i="5"/>
  <c r="O201" i="5"/>
  <c r="M201" i="5"/>
  <c r="G201" i="5"/>
  <c r="F201" i="5"/>
  <c r="E201" i="5"/>
  <c r="AH200" i="5"/>
  <c r="AG200" i="5"/>
  <c r="AA200" i="5"/>
  <c r="T200" i="5"/>
  <c r="O200" i="5"/>
  <c r="M200" i="5"/>
  <c r="K200" i="5"/>
  <c r="V200" i="5" s="1"/>
  <c r="G200" i="5"/>
  <c r="F200" i="5"/>
  <c r="E200" i="5"/>
  <c r="W200" i="5"/>
  <c r="X200" i="5" s="1"/>
  <c r="AG199" i="5"/>
  <c r="AH199" i="5" s="1"/>
  <c r="AA199" i="5"/>
  <c r="T199" i="5"/>
  <c r="O199" i="5"/>
  <c r="M199" i="5"/>
  <c r="G199" i="5"/>
  <c r="F199" i="5"/>
  <c r="E199" i="5"/>
  <c r="AG198" i="5"/>
  <c r="AH198" i="5" s="1"/>
  <c r="AA198" i="5"/>
  <c r="T198" i="5"/>
  <c r="O198" i="5"/>
  <c r="M198" i="5"/>
  <c r="K198" i="5" s="1"/>
  <c r="V198" i="5" s="1"/>
  <c r="W198" i="5" s="1"/>
  <c r="X198" i="5" s="1"/>
  <c r="G198" i="5"/>
  <c r="F198" i="5"/>
  <c r="E198" i="5"/>
  <c r="AG197" i="5"/>
  <c r="AH197" i="5" s="1"/>
  <c r="AA197" i="5"/>
  <c r="T197" i="5"/>
  <c r="O197" i="5"/>
  <c r="M197" i="5"/>
  <c r="K197" i="5" s="1"/>
  <c r="V197" i="5" s="1"/>
  <c r="W197" i="5" s="1"/>
  <c r="X197" i="5" s="1"/>
  <c r="G197" i="5"/>
  <c r="F197" i="5"/>
  <c r="E197" i="5"/>
  <c r="AG196" i="5"/>
  <c r="AH196" i="5" s="1"/>
  <c r="AA196" i="5"/>
  <c r="T196" i="5"/>
  <c r="O196" i="5"/>
  <c r="M196" i="5"/>
  <c r="K196" i="5"/>
  <c r="V196" i="5" s="1"/>
  <c r="G196" i="5"/>
  <c r="F196" i="5"/>
  <c r="E196" i="5"/>
  <c r="W196" i="5"/>
  <c r="X196" i="5" s="1"/>
  <c r="AG195" i="5"/>
  <c r="AH195" i="5" s="1"/>
  <c r="AA195" i="5"/>
  <c r="T195" i="5"/>
  <c r="O195" i="5"/>
  <c r="M195" i="5"/>
  <c r="K195" i="5" s="1"/>
  <c r="V195" i="5" s="1"/>
  <c r="W195" i="5" s="1"/>
  <c r="X195" i="5" s="1"/>
  <c r="G195" i="5"/>
  <c r="F195" i="5"/>
  <c r="E195" i="5"/>
  <c r="AG194" i="5"/>
  <c r="AH194" i="5" s="1"/>
  <c r="AA194" i="5"/>
  <c r="T194" i="5"/>
  <c r="O194" i="5"/>
  <c r="M194" i="5"/>
  <c r="K194" i="5"/>
  <c r="V194" i="5" s="1"/>
  <c r="G194" i="5"/>
  <c r="F194" i="5"/>
  <c r="E194" i="5"/>
  <c r="W194" i="5"/>
  <c r="X194" i="5" s="1"/>
  <c r="AG193" i="5"/>
  <c r="AH193" i="5" s="1"/>
  <c r="AA193" i="5"/>
  <c r="T193" i="5"/>
  <c r="O193" i="5"/>
  <c r="M193" i="5"/>
  <c r="K193" i="5" s="1"/>
  <c r="V193" i="5" s="1"/>
  <c r="W193" i="5" s="1"/>
  <c r="X193" i="5" s="1"/>
  <c r="G193" i="5"/>
  <c r="F193" i="5"/>
  <c r="E193" i="5"/>
  <c r="AG192" i="5"/>
  <c r="AH192" i="5" s="1"/>
  <c r="AA192" i="5"/>
  <c r="T192" i="5"/>
  <c r="O192" i="5"/>
  <c r="M192" i="5"/>
  <c r="G192" i="5"/>
  <c r="F192" i="5"/>
  <c r="E192" i="5"/>
  <c r="AG191" i="5"/>
  <c r="AH191" i="5" s="1"/>
  <c r="AA191" i="5"/>
  <c r="T191" i="5"/>
  <c r="O191" i="5"/>
  <c r="M191" i="5"/>
  <c r="G191" i="5"/>
  <c r="F191" i="5"/>
  <c r="E191" i="5"/>
  <c r="AG190" i="5"/>
  <c r="AH190" i="5" s="1"/>
  <c r="AA190" i="5"/>
  <c r="T190" i="5"/>
  <c r="O190" i="5"/>
  <c r="M190" i="5"/>
  <c r="G190" i="5"/>
  <c r="F190" i="5"/>
  <c r="E190" i="5"/>
  <c r="AG189" i="5"/>
  <c r="AH189" i="5" s="1"/>
  <c r="AA189" i="5"/>
  <c r="T189" i="5"/>
  <c r="O189" i="5"/>
  <c r="M189" i="5"/>
  <c r="G189" i="5"/>
  <c r="F189" i="5"/>
  <c r="E189" i="5"/>
  <c r="AG188" i="5"/>
  <c r="AH188" i="5" s="1"/>
  <c r="AA188" i="5"/>
  <c r="T188" i="5"/>
  <c r="O188" i="5"/>
  <c r="M188" i="5"/>
  <c r="G188" i="5"/>
  <c r="F188" i="5"/>
  <c r="E188" i="5"/>
  <c r="AG187" i="5"/>
  <c r="AH187" i="5" s="1"/>
  <c r="AA187" i="5"/>
  <c r="T187" i="5"/>
  <c r="O187" i="5"/>
  <c r="M187" i="5"/>
  <c r="G187" i="5"/>
  <c r="F187" i="5"/>
  <c r="E187" i="5"/>
  <c r="AG186" i="5"/>
  <c r="AH186" i="5" s="1"/>
  <c r="AA186" i="5"/>
  <c r="T186" i="5"/>
  <c r="O186" i="5"/>
  <c r="M186" i="5"/>
  <c r="G186" i="5"/>
  <c r="F186" i="5"/>
  <c r="E186" i="5"/>
  <c r="AG185" i="5"/>
  <c r="AH185" i="5" s="1"/>
  <c r="AA185" i="5"/>
  <c r="T185" i="5"/>
  <c r="O185" i="5"/>
  <c r="M185" i="5"/>
  <c r="G185" i="5"/>
  <c r="F185" i="5"/>
  <c r="E185" i="5"/>
  <c r="AG184" i="5"/>
  <c r="AH184" i="5" s="1"/>
  <c r="AA184" i="5"/>
  <c r="T184" i="5"/>
  <c r="O184" i="5"/>
  <c r="M184" i="5"/>
  <c r="G184" i="5"/>
  <c r="F184" i="5"/>
  <c r="E184" i="5"/>
  <c r="AG183" i="5"/>
  <c r="AH183" i="5" s="1"/>
  <c r="AA183" i="5"/>
  <c r="T183" i="5"/>
  <c r="O183" i="5"/>
  <c r="M183" i="5"/>
  <c r="G183" i="5"/>
  <c r="F183" i="5"/>
  <c r="E183" i="5"/>
  <c r="AG182" i="5"/>
  <c r="AH182" i="5" s="1"/>
  <c r="AA182" i="5"/>
  <c r="T182" i="5"/>
  <c r="O182" i="5"/>
  <c r="M182" i="5"/>
  <c r="G182" i="5"/>
  <c r="F182" i="5"/>
  <c r="E182" i="5"/>
  <c r="AG181" i="5"/>
  <c r="AH181" i="5" s="1"/>
  <c r="AA181" i="5"/>
  <c r="T181" i="5"/>
  <c r="O181" i="5"/>
  <c r="M181" i="5"/>
  <c r="G181" i="5"/>
  <c r="F181" i="5"/>
  <c r="E181" i="5"/>
  <c r="AG180" i="5"/>
  <c r="AH180" i="5" s="1"/>
  <c r="AA180" i="5"/>
  <c r="T180" i="5"/>
  <c r="O180" i="5"/>
  <c r="M180" i="5"/>
  <c r="G180" i="5"/>
  <c r="F180" i="5"/>
  <c r="E180" i="5"/>
  <c r="AG179" i="5"/>
  <c r="AH179" i="5" s="1"/>
  <c r="AA179" i="5"/>
  <c r="T179" i="5"/>
  <c r="O179" i="5"/>
  <c r="M179" i="5"/>
  <c r="G179" i="5"/>
  <c r="F179" i="5"/>
  <c r="E179" i="5"/>
  <c r="AG178" i="5"/>
  <c r="AH178" i="5" s="1"/>
  <c r="AA178" i="5"/>
  <c r="T178" i="5"/>
  <c r="O178" i="5"/>
  <c r="M178" i="5"/>
  <c r="G178" i="5"/>
  <c r="F178" i="5"/>
  <c r="E178" i="5"/>
  <c r="AG177" i="5"/>
  <c r="AH177" i="5" s="1"/>
  <c r="AA177" i="5"/>
  <c r="T177" i="5"/>
  <c r="O177" i="5"/>
  <c r="M177" i="5"/>
  <c r="G177" i="5"/>
  <c r="F177" i="5"/>
  <c r="E177" i="5"/>
  <c r="AG176" i="5"/>
  <c r="AH176" i="5" s="1"/>
  <c r="AA176" i="5"/>
  <c r="T176" i="5"/>
  <c r="O176" i="5"/>
  <c r="M176" i="5"/>
  <c r="G176" i="5"/>
  <c r="F176" i="5"/>
  <c r="E176" i="5"/>
  <c r="AG175" i="5"/>
  <c r="AH175" i="5" s="1"/>
  <c r="AA175" i="5"/>
  <c r="T175" i="5"/>
  <c r="O175" i="5"/>
  <c r="M175" i="5"/>
  <c r="G175" i="5"/>
  <c r="F175" i="5"/>
  <c r="E175" i="5"/>
  <c r="AG174" i="5"/>
  <c r="AH174" i="5" s="1"/>
  <c r="AA174" i="5"/>
  <c r="T174" i="5"/>
  <c r="O174" i="5"/>
  <c r="M174" i="5"/>
  <c r="G174" i="5"/>
  <c r="F174" i="5"/>
  <c r="E174" i="5"/>
  <c r="AG173" i="5"/>
  <c r="AH173" i="5" s="1"/>
  <c r="AA173" i="5"/>
  <c r="T173" i="5"/>
  <c r="O173" i="5"/>
  <c r="M173" i="5"/>
  <c r="G173" i="5"/>
  <c r="F173" i="5"/>
  <c r="E173" i="5"/>
  <c r="AG172" i="5"/>
  <c r="AH172" i="5" s="1"/>
  <c r="AA172" i="5"/>
  <c r="T172" i="5"/>
  <c r="O172" i="5"/>
  <c r="M172" i="5"/>
  <c r="G172" i="5"/>
  <c r="F172" i="5"/>
  <c r="E172" i="5"/>
  <c r="AG171" i="5"/>
  <c r="AH171" i="5" s="1"/>
  <c r="AA171" i="5"/>
  <c r="T171" i="5"/>
  <c r="O171" i="5"/>
  <c r="M171" i="5"/>
  <c r="G171" i="5"/>
  <c r="F171" i="5"/>
  <c r="E171" i="5"/>
  <c r="AG170" i="5"/>
  <c r="AH170" i="5" s="1"/>
  <c r="AA170" i="5"/>
  <c r="T170" i="5"/>
  <c r="O170" i="5"/>
  <c r="M170" i="5"/>
  <c r="G170" i="5"/>
  <c r="F170" i="5"/>
  <c r="E170" i="5"/>
  <c r="AG169" i="5"/>
  <c r="AH169" i="5" s="1"/>
  <c r="AA169" i="5"/>
  <c r="T169" i="5"/>
  <c r="O169" i="5"/>
  <c r="M169" i="5"/>
  <c r="G169" i="5"/>
  <c r="F169" i="5"/>
  <c r="E169" i="5"/>
  <c r="AG168" i="5"/>
  <c r="AH168" i="5" s="1"/>
  <c r="AA168" i="5"/>
  <c r="T168" i="5"/>
  <c r="O168" i="5"/>
  <c r="M168" i="5"/>
  <c r="G168" i="5"/>
  <c r="F168" i="5"/>
  <c r="E168" i="5"/>
  <c r="AG167" i="5"/>
  <c r="AH167" i="5" s="1"/>
  <c r="AA167" i="5"/>
  <c r="T167" i="5"/>
  <c r="O167" i="5"/>
  <c r="M167" i="5"/>
  <c r="G167" i="5"/>
  <c r="F167" i="5"/>
  <c r="E167" i="5"/>
  <c r="AG166" i="5"/>
  <c r="AH166" i="5" s="1"/>
  <c r="AA166" i="5"/>
  <c r="T166" i="5"/>
  <c r="O166" i="5"/>
  <c r="M166" i="5"/>
  <c r="G166" i="5"/>
  <c r="F166" i="5"/>
  <c r="E166" i="5"/>
  <c r="AG165" i="5"/>
  <c r="AH165" i="5" s="1"/>
  <c r="AA165" i="5"/>
  <c r="T165" i="5"/>
  <c r="O165" i="5"/>
  <c r="M165" i="5"/>
  <c r="K165" i="5" s="1"/>
  <c r="G165" i="5"/>
  <c r="F165" i="5"/>
  <c r="E165" i="5"/>
  <c r="AG164" i="5"/>
  <c r="AH164" i="5" s="1"/>
  <c r="AA164" i="5"/>
  <c r="T164" i="5"/>
  <c r="O164" i="5"/>
  <c r="M164" i="5"/>
  <c r="K164" i="5" s="1"/>
  <c r="AB164" i="5" s="1"/>
  <c r="AC164" i="5" s="1"/>
  <c r="G164" i="5"/>
  <c r="F164" i="5"/>
  <c r="E164" i="5"/>
  <c r="AG163" i="5"/>
  <c r="AH163" i="5" s="1"/>
  <c r="AA163" i="5"/>
  <c r="V163" i="5"/>
  <c r="T163" i="5"/>
  <c r="O163" i="5"/>
  <c r="M163" i="5"/>
  <c r="K163" i="5" s="1"/>
  <c r="AB163" i="5" s="1"/>
  <c r="AC163" i="5" s="1"/>
  <c r="G163" i="5"/>
  <c r="F163" i="5"/>
  <c r="E163" i="5"/>
  <c r="AG162" i="5"/>
  <c r="AH162" i="5" s="1"/>
  <c r="AA162" i="5"/>
  <c r="T162" i="5"/>
  <c r="O162" i="5"/>
  <c r="M162" i="5"/>
  <c r="K162" i="5" s="1"/>
  <c r="G162" i="5"/>
  <c r="F162" i="5"/>
  <c r="E162" i="5"/>
  <c r="AG161" i="5"/>
  <c r="AH161" i="5" s="1"/>
  <c r="AA161" i="5"/>
  <c r="T161" i="5"/>
  <c r="O161" i="5"/>
  <c r="M161" i="5"/>
  <c r="K161" i="5" s="1"/>
  <c r="G161" i="5"/>
  <c r="F161" i="5"/>
  <c r="E161" i="5"/>
  <c r="AG160" i="5"/>
  <c r="AH160" i="5" s="1"/>
  <c r="AA160" i="5"/>
  <c r="T160" i="5"/>
  <c r="O160" i="5"/>
  <c r="M160" i="5"/>
  <c r="K160" i="5" s="1"/>
  <c r="G160" i="5"/>
  <c r="F160" i="5"/>
  <c r="E160" i="5"/>
  <c r="AG159" i="5"/>
  <c r="AH159" i="5" s="1"/>
  <c r="AA159" i="5"/>
  <c r="V159" i="5"/>
  <c r="T159" i="5"/>
  <c r="O159" i="5"/>
  <c r="M159" i="5"/>
  <c r="K159" i="5" s="1"/>
  <c r="AB159" i="5" s="1"/>
  <c r="AC159" i="5" s="1"/>
  <c r="G159" i="5"/>
  <c r="F159" i="5"/>
  <c r="E159" i="5"/>
  <c r="AG158" i="5"/>
  <c r="AH158" i="5" s="1"/>
  <c r="AA158" i="5"/>
  <c r="T158" i="5"/>
  <c r="O158" i="5"/>
  <c r="M158" i="5"/>
  <c r="K158" i="5" s="1"/>
  <c r="G158" i="5"/>
  <c r="F158" i="5"/>
  <c r="E158" i="5"/>
  <c r="AG157" i="5"/>
  <c r="AH157" i="5" s="1"/>
  <c r="AA157" i="5"/>
  <c r="T157" i="5"/>
  <c r="O157" i="5"/>
  <c r="M157" i="5"/>
  <c r="G157" i="5"/>
  <c r="F157" i="5"/>
  <c r="E157" i="5"/>
  <c r="AG156" i="5"/>
  <c r="AH156" i="5" s="1"/>
  <c r="AA156" i="5"/>
  <c r="T156" i="5"/>
  <c r="O156" i="5"/>
  <c r="M156" i="5"/>
  <c r="K156" i="5"/>
  <c r="V156" i="5" s="1"/>
  <c r="G156" i="5"/>
  <c r="F156" i="5"/>
  <c r="E156" i="5"/>
  <c r="W156" i="5"/>
  <c r="X156" i="5" s="1"/>
  <c r="AG155" i="5"/>
  <c r="AH155" i="5" s="1"/>
  <c r="AA155" i="5"/>
  <c r="T155" i="5"/>
  <c r="O155" i="5"/>
  <c r="M155" i="5"/>
  <c r="K155" i="5"/>
  <c r="V155" i="5" s="1"/>
  <c r="G155" i="5"/>
  <c r="F155" i="5"/>
  <c r="E155" i="5"/>
  <c r="W155" i="5"/>
  <c r="X155" i="5" s="1"/>
  <c r="AG154" i="5"/>
  <c r="AH154" i="5" s="1"/>
  <c r="AA154" i="5"/>
  <c r="T154" i="5"/>
  <c r="O154" i="5"/>
  <c r="M154" i="5"/>
  <c r="K154" i="5" s="1"/>
  <c r="V154" i="5" s="1"/>
  <c r="W154" i="5" s="1"/>
  <c r="X154" i="5" s="1"/>
  <c r="G154" i="5"/>
  <c r="F154" i="5"/>
  <c r="E154" i="5"/>
  <c r="AG153" i="5"/>
  <c r="AH153" i="5" s="1"/>
  <c r="AA153" i="5"/>
  <c r="T153" i="5"/>
  <c r="O153" i="5"/>
  <c r="M153" i="5"/>
  <c r="G153" i="5"/>
  <c r="F153" i="5"/>
  <c r="E153" i="5"/>
  <c r="AG152" i="5"/>
  <c r="AH152" i="5" s="1"/>
  <c r="AA152" i="5"/>
  <c r="T152" i="5"/>
  <c r="O152" i="5"/>
  <c r="M152" i="5"/>
  <c r="K152" i="5" s="1"/>
  <c r="V152" i="5" s="1"/>
  <c r="W152" i="5" s="1"/>
  <c r="X152" i="5" s="1"/>
  <c r="G152" i="5"/>
  <c r="F152" i="5"/>
  <c r="E152" i="5"/>
  <c r="AG151" i="5"/>
  <c r="AH151" i="5" s="1"/>
  <c r="AA151" i="5"/>
  <c r="T151" i="5"/>
  <c r="O151" i="5"/>
  <c r="M151" i="5"/>
  <c r="G151" i="5"/>
  <c r="F151" i="5"/>
  <c r="E151" i="5"/>
  <c r="AG150" i="5"/>
  <c r="AH150" i="5" s="1"/>
  <c r="AA150" i="5"/>
  <c r="T150" i="5"/>
  <c r="O150" i="5"/>
  <c r="M150" i="5"/>
  <c r="K150" i="5" s="1"/>
  <c r="V150" i="5" s="1"/>
  <c r="W150" i="5" s="1"/>
  <c r="X150" i="5" s="1"/>
  <c r="G150" i="5"/>
  <c r="F150" i="5"/>
  <c r="E150" i="5"/>
  <c r="AG149" i="5"/>
  <c r="AH149" i="5" s="1"/>
  <c r="AA149" i="5"/>
  <c r="T149" i="5"/>
  <c r="O149" i="5"/>
  <c r="M149" i="5"/>
  <c r="G149" i="5"/>
  <c r="F149" i="5"/>
  <c r="E149" i="5"/>
  <c r="AG148" i="5"/>
  <c r="AH148" i="5" s="1"/>
  <c r="AA148" i="5"/>
  <c r="T148" i="5"/>
  <c r="O148" i="5"/>
  <c r="M148" i="5"/>
  <c r="K148" i="5"/>
  <c r="V148" i="5" s="1"/>
  <c r="G148" i="5"/>
  <c r="F148" i="5"/>
  <c r="E148" i="5"/>
  <c r="W148" i="5"/>
  <c r="X148" i="5" s="1"/>
  <c r="AG147" i="5"/>
  <c r="AH147" i="5" s="1"/>
  <c r="AA147" i="5"/>
  <c r="T147" i="5"/>
  <c r="O147" i="5"/>
  <c r="M147" i="5"/>
  <c r="K147" i="5"/>
  <c r="V147" i="5" s="1"/>
  <c r="G147" i="5"/>
  <c r="F147" i="5"/>
  <c r="E147" i="5"/>
  <c r="W147" i="5"/>
  <c r="X147" i="5" s="1"/>
  <c r="AG146" i="5"/>
  <c r="AH146" i="5" s="1"/>
  <c r="AA146" i="5"/>
  <c r="T146" i="5"/>
  <c r="O146" i="5"/>
  <c r="M146" i="5"/>
  <c r="K146" i="5" s="1"/>
  <c r="V146" i="5" s="1"/>
  <c r="W146" i="5" s="1"/>
  <c r="X146" i="5" s="1"/>
  <c r="G146" i="5"/>
  <c r="F146" i="5"/>
  <c r="E146" i="5"/>
  <c r="AG145" i="5"/>
  <c r="AH145" i="5" s="1"/>
  <c r="AA145" i="5"/>
  <c r="T145" i="5"/>
  <c r="O145" i="5"/>
  <c r="M145" i="5"/>
  <c r="K145" i="5"/>
  <c r="V145" i="5" s="1"/>
  <c r="G145" i="5"/>
  <c r="F145" i="5"/>
  <c r="E145" i="5"/>
  <c r="W145" i="5"/>
  <c r="X145" i="5" s="1"/>
  <c r="AG144" i="5"/>
  <c r="AH144" i="5" s="1"/>
  <c r="AA144" i="5"/>
  <c r="T144" i="5"/>
  <c r="O144" i="5"/>
  <c r="M144" i="5"/>
  <c r="K144" i="5" s="1"/>
  <c r="V144" i="5" s="1"/>
  <c r="W144" i="5" s="1"/>
  <c r="X144" i="5" s="1"/>
  <c r="G144" i="5"/>
  <c r="F144" i="5"/>
  <c r="E144" i="5"/>
  <c r="AG143" i="5"/>
  <c r="AH143" i="5" s="1"/>
  <c r="AA143" i="5"/>
  <c r="T143" i="5"/>
  <c r="O143" i="5"/>
  <c r="M143" i="5"/>
  <c r="K143" i="5"/>
  <c r="V143" i="5" s="1"/>
  <c r="G143" i="5"/>
  <c r="F143" i="5"/>
  <c r="E143" i="5"/>
  <c r="W143" i="5"/>
  <c r="X143" i="5" s="1"/>
  <c r="AG142" i="5"/>
  <c r="AH142" i="5" s="1"/>
  <c r="AA142" i="5"/>
  <c r="T142" i="5"/>
  <c r="O142" i="5"/>
  <c r="M142" i="5"/>
  <c r="G142" i="5"/>
  <c r="F142" i="5"/>
  <c r="E142" i="5"/>
  <c r="AH141" i="5"/>
  <c r="AG141" i="5"/>
  <c r="AA141" i="5"/>
  <c r="T141" i="5"/>
  <c r="O141" i="5"/>
  <c r="M141" i="5"/>
  <c r="K141" i="5"/>
  <c r="V141" i="5" s="1"/>
  <c r="G141" i="5"/>
  <c r="F141" i="5"/>
  <c r="E141" i="5"/>
  <c r="W141" i="5"/>
  <c r="X141" i="5" s="1"/>
  <c r="AG140" i="5"/>
  <c r="AH140" i="5" s="1"/>
  <c r="AA140" i="5"/>
  <c r="T140" i="5"/>
  <c r="O140" i="5"/>
  <c r="M140" i="5"/>
  <c r="K140" i="5" s="1"/>
  <c r="V140" i="5" s="1"/>
  <c r="W140" i="5" s="1"/>
  <c r="X140" i="5" s="1"/>
  <c r="G140" i="5"/>
  <c r="F140" i="5"/>
  <c r="E140" i="5"/>
  <c r="AG139" i="5"/>
  <c r="AH139" i="5" s="1"/>
  <c r="AA139" i="5"/>
  <c r="T139" i="5"/>
  <c r="O139" i="5"/>
  <c r="M139" i="5"/>
  <c r="K139" i="5" s="1"/>
  <c r="V139" i="5" s="1"/>
  <c r="W139" i="5" s="1"/>
  <c r="X139" i="5" s="1"/>
  <c r="G139" i="5"/>
  <c r="F139" i="5"/>
  <c r="E139" i="5"/>
  <c r="AG138" i="5"/>
  <c r="AH138" i="5" s="1"/>
  <c r="AA138" i="5"/>
  <c r="T138" i="5"/>
  <c r="O138" i="5"/>
  <c r="M138" i="5"/>
  <c r="G138" i="5"/>
  <c r="F138" i="5"/>
  <c r="E138" i="5"/>
  <c r="AG137" i="5"/>
  <c r="AH137" i="5" s="1"/>
  <c r="AA137" i="5"/>
  <c r="T137" i="5"/>
  <c r="O137" i="5"/>
  <c r="M137" i="5"/>
  <c r="K137" i="5"/>
  <c r="V137" i="5" s="1"/>
  <c r="G137" i="5"/>
  <c r="F137" i="5"/>
  <c r="E137" i="5"/>
  <c r="W137" i="5"/>
  <c r="X137" i="5" s="1"/>
  <c r="AG136" i="5"/>
  <c r="AH136" i="5" s="1"/>
  <c r="AA136" i="5"/>
  <c r="T136" i="5"/>
  <c r="O136" i="5"/>
  <c r="M136" i="5"/>
  <c r="K136" i="5" s="1"/>
  <c r="V136" i="5" s="1"/>
  <c r="W136" i="5" s="1"/>
  <c r="X136" i="5" s="1"/>
  <c r="G136" i="5"/>
  <c r="F136" i="5"/>
  <c r="E136" i="5"/>
  <c r="AG135" i="5"/>
  <c r="AH135" i="5" s="1"/>
  <c r="AA135" i="5"/>
  <c r="T135" i="5"/>
  <c r="O135" i="5"/>
  <c r="M135" i="5"/>
  <c r="K135" i="5"/>
  <c r="V135" i="5" s="1"/>
  <c r="G135" i="5"/>
  <c r="F135" i="5"/>
  <c r="E135" i="5"/>
  <c r="W135" i="5"/>
  <c r="X135" i="5" s="1"/>
  <c r="AG134" i="5"/>
  <c r="AH134" i="5" s="1"/>
  <c r="AA134" i="5"/>
  <c r="T134" i="5"/>
  <c r="O134" i="5"/>
  <c r="M134" i="5"/>
  <c r="G134" i="5"/>
  <c r="F134" i="5"/>
  <c r="E134" i="5"/>
  <c r="AH133" i="5"/>
  <c r="AG133" i="5"/>
  <c r="AA133" i="5"/>
  <c r="T133" i="5"/>
  <c r="O133" i="5"/>
  <c r="M133" i="5"/>
  <c r="K133" i="5"/>
  <c r="V133" i="5" s="1"/>
  <c r="G133" i="5"/>
  <c r="F133" i="5"/>
  <c r="E133" i="5"/>
  <c r="W133" i="5"/>
  <c r="X133" i="5" s="1"/>
  <c r="AG132" i="5"/>
  <c r="AH132" i="5" s="1"/>
  <c r="AA132" i="5"/>
  <c r="T132" i="5"/>
  <c r="O132" i="5"/>
  <c r="M132" i="5"/>
  <c r="K132" i="5" s="1"/>
  <c r="V132" i="5" s="1"/>
  <c r="W132" i="5" s="1"/>
  <c r="X132" i="5" s="1"/>
  <c r="G132" i="5"/>
  <c r="F132" i="5"/>
  <c r="E132" i="5"/>
  <c r="AG131" i="5"/>
  <c r="AH131" i="5" s="1"/>
  <c r="AA131" i="5"/>
  <c r="T131" i="5"/>
  <c r="O131" i="5"/>
  <c r="M131" i="5"/>
  <c r="K131" i="5" s="1"/>
  <c r="V131" i="5" s="1"/>
  <c r="W131" i="5" s="1"/>
  <c r="X131" i="5" s="1"/>
  <c r="G131" i="5"/>
  <c r="F131" i="5"/>
  <c r="E131" i="5"/>
  <c r="AG130" i="5"/>
  <c r="AH130" i="5" s="1"/>
  <c r="AA130" i="5"/>
  <c r="T130" i="5"/>
  <c r="O130" i="5"/>
  <c r="M130" i="5"/>
  <c r="G130" i="5"/>
  <c r="F130" i="5"/>
  <c r="E130" i="5"/>
  <c r="AG129" i="5"/>
  <c r="AH129" i="5" s="1"/>
  <c r="AA129" i="5"/>
  <c r="T129" i="5"/>
  <c r="O129" i="5"/>
  <c r="M129" i="5"/>
  <c r="K129" i="5"/>
  <c r="V129" i="5" s="1"/>
  <c r="G129" i="5"/>
  <c r="F129" i="5"/>
  <c r="E129" i="5"/>
  <c r="W129" i="5"/>
  <c r="X129" i="5" s="1"/>
  <c r="AG128" i="5"/>
  <c r="AH128" i="5" s="1"/>
  <c r="AA128" i="5"/>
  <c r="T128" i="5"/>
  <c r="O128" i="5"/>
  <c r="M128" i="5"/>
  <c r="K128" i="5" s="1"/>
  <c r="V128" i="5" s="1"/>
  <c r="W128" i="5" s="1"/>
  <c r="X128" i="5" s="1"/>
  <c r="G128" i="5"/>
  <c r="F128" i="5"/>
  <c r="E128" i="5"/>
  <c r="AG127" i="5"/>
  <c r="AH127" i="5" s="1"/>
  <c r="AA127" i="5"/>
  <c r="T127" i="5"/>
  <c r="O127" i="5"/>
  <c r="M127" i="5"/>
  <c r="K127" i="5"/>
  <c r="V127" i="5" s="1"/>
  <c r="G127" i="5"/>
  <c r="F127" i="5"/>
  <c r="E127" i="5"/>
  <c r="W127" i="5"/>
  <c r="X127" i="5" s="1"/>
  <c r="AG126" i="5"/>
  <c r="AH126" i="5" s="1"/>
  <c r="AA126" i="5"/>
  <c r="T126" i="5"/>
  <c r="O126" i="5"/>
  <c r="M126" i="5"/>
  <c r="G126" i="5"/>
  <c r="F126" i="5"/>
  <c r="E126" i="5"/>
  <c r="AH125" i="5"/>
  <c r="AG125" i="5"/>
  <c r="AA125" i="5"/>
  <c r="T125" i="5"/>
  <c r="O125" i="5"/>
  <c r="M125" i="5"/>
  <c r="K125" i="5"/>
  <c r="V125" i="5" s="1"/>
  <c r="G125" i="5"/>
  <c r="F125" i="5"/>
  <c r="E125" i="5"/>
  <c r="W125" i="5"/>
  <c r="X125" i="5" s="1"/>
  <c r="AG124" i="5"/>
  <c r="AH124" i="5" s="1"/>
  <c r="AA124" i="5"/>
  <c r="T124" i="5"/>
  <c r="O124" i="5"/>
  <c r="M124" i="5"/>
  <c r="K124" i="5" s="1"/>
  <c r="V124" i="5" s="1"/>
  <c r="W124" i="5" s="1"/>
  <c r="X124" i="5" s="1"/>
  <c r="G124" i="5"/>
  <c r="F124" i="5"/>
  <c r="E124" i="5"/>
  <c r="AG123" i="5"/>
  <c r="AH123" i="5" s="1"/>
  <c r="AA123" i="5"/>
  <c r="T123" i="5"/>
  <c r="O123" i="5"/>
  <c r="M123" i="5"/>
  <c r="K123" i="5" s="1"/>
  <c r="V123" i="5" s="1"/>
  <c r="W123" i="5" s="1"/>
  <c r="X123" i="5" s="1"/>
  <c r="G123" i="5"/>
  <c r="F123" i="5"/>
  <c r="E123" i="5"/>
  <c r="AG122" i="5"/>
  <c r="AH122" i="5" s="1"/>
  <c r="AA122" i="5"/>
  <c r="T122" i="5"/>
  <c r="O122" i="5"/>
  <c r="M122" i="5"/>
  <c r="G122" i="5"/>
  <c r="F122" i="5"/>
  <c r="E122" i="5"/>
  <c r="AG121" i="5"/>
  <c r="AH121" i="5" s="1"/>
  <c r="AA121" i="5"/>
  <c r="T121" i="5"/>
  <c r="O121" i="5"/>
  <c r="M121" i="5"/>
  <c r="K121" i="5"/>
  <c r="V121" i="5" s="1"/>
  <c r="G121" i="5"/>
  <c r="F121" i="5"/>
  <c r="E121" i="5"/>
  <c r="W121" i="5"/>
  <c r="X121" i="5" s="1"/>
  <c r="AG120" i="5"/>
  <c r="AH120" i="5" s="1"/>
  <c r="AA120" i="5"/>
  <c r="T120" i="5"/>
  <c r="O120" i="5"/>
  <c r="M120" i="5"/>
  <c r="K120" i="5" s="1"/>
  <c r="V120" i="5" s="1"/>
  <c r="W120" i="5" s="1"/>
  <c r="X120" i="5" s="1"/>
  <c r="G120" i="5"/>
  <c r="F120" i="5"/>
  <c r="E120" i="5"/>
  <c r="AG119" i="5"/>
  <c r="AH119" i="5" s="1"/>
  <c r="AA119" i="5"/>
  <c r="T119" i="5"/>
  <c r="O119" i="5"/>
  <c r="M119" i="5"/>
  <c r="K119" i="5"/>
  <c r="V119" i="5" s="1"/>
  <c r="G119" i="5"/>
  <c r="F119" i="5"/>
  <c r="E119" i="5"/>
  <c r="W119" i="5"/>
  <c r="X119" i="5" s="1"/>
  <c r="AG118" i="5"/>
  <c r="AH118" i="5" s="1"/>
  <c r="AA118" i="5"/>
  <c r="T118" i="5"/>
  <c r="O118" i="5"/>
  <c r="M118" i="5"/>
  <c r="K118" i="5" s="1"/>
  <c r="V118" i="5" s="1"/>
  <c r="W118" i="5" s="1"/>
  <c r="X118" i="5" s="1"/>
  <c r="G118" i="5"/>
  <c r="F118" i="5"/>
  <c r="E118" i="5"/>
  <c r="AH117" i="5"/>
  <c r="AG117" i="5"/>
  <c r="AA117" i="5"/>
  <c r="T117" i="5"/>
  <c r="O117" i="5"/>
  <c r="M117" i="5"/>
  <c r="K117" i="5"/>
  <c r="V117" i="5" s="1"/>
  <c r="G117" i="5"/>
  <c r="F117" i="5"/>
  <c r="E117" i="5"/>
  <c r="W117" i="5"/>
  <c r="X117" i="5" s="1"/>
  <c r="AG116" i="5"/>
  <c r="AH116" i="5" s="1"/>
  <c r="AA116" i="5"/>
  <c r="T116" i="5"/>
  <c r="O116" i="5"/>
  <c r="M116" i="5"/>
  <c r="K116" i="5" s="1"/>
  <c r="V116" i="5" s="1"/>
  <c r="W116" i="5" s="1"/>
  <c r="X116" i="5" s="1"/>
  <c r="G116" i="5"/>
  <c r="F116" i="5"/>
  <c r="E116" i="5"/>
  <c r="AG115" i="5"/>
  <c r="AH115" i="5" s="1"/>
  <c r="AA115" i="5"/>
  <c r="T115" i="5"/>
  <c r="O115" i="5"/>
  <c r="M115" i="5"/>
  <c r="K115" i="5" s="1"/>
  <c r="V115" i="5" s="1"/>
  <c r="W115" i="5" s="1"/>
  <c r="X115" i="5" s="1"/>
  <c r="G115" i="5"/>
  <c r="F115" i="5"/>
  <c r="E115" i="5"/>
  <c r="AG114" i="5"/>
  <c r="AH114" i="5" s="1"/>
  <c r="AA114" i="5"/>
  <c r="T114" i="5"/>
  <c r="O114" i="5"/>
  <c r="M114" i="5"/>
  <c r="K114" i="5" s="1"/>
  <c r="V114" i="5" s="1"/>
  <c r="W114" i="5" s="1"/>
  <c r="X114" i="5" s="1"/>
  <c r="G114" i="5"/>
  <c r="F114" i="5"/>
  <c r="E114" i="5"/>
  <c r="AG113" i="5"/>
  <c r="AH113" i="5" s="1"/>
  <c r="AA113" i="5"/>
  <c r="T113" i="5"/>
  <c r="O113" i="5"/>
  <c r="M113" i="5"/>
  <c r="K113" i="5" s="1"/>
  <c r="V113" i="5" s="1"/>
  <c r="W113" i="5" s="1"/>
  <c r="X113" i="5" s="1"/>
  <c r="G113" i="5"/>
  <c r="F113" i="5"/>
  <c r="E113" i="5"/>
  <c r="AG112" i="5"/>
  <c r="AH112" i="5" s="1"/>
  <c r="AA112" i="5"/>
  <c r="T112" i="5"/>
  <c r="O112" i="5"/>
  <c r="M112" i="5"/>
  <c r="K112" i="5" s="1"/>
  <c r="V112" i="5" s="1"/>
  <c r="W112" i="5" s="1"/>
  <c r="X112" i="5" s="1"/>
  <c r="G112" i="5"/>
  <c r="F112" i="5"/>
  <c r="E112" i="5"/>
  <c r="AG111" i="5"/>
  <c r="AH111" i="5" s="1"/>
  <c r="AA111" i="5"/>
  <c r="T111" i="5"/>
  <c r="O111" i="5"/>
  <c r="M111" i="5"/>
  <c r="K111" i="5"/>
  <c r="V111" i="5" s="1"/>
  <c r="G111" i="5"/>
  <c r="F111" i="5"/>
  <c r="E111" i="5"/>
  <c r="W111" i="5"/>
  <c r="X111" i="5" s="1"/>
  <c r="AG110" i="5"/>
  <c r="AH110" i="5" s="1"/>
  <c r="AA110" i="5"/>
  <c r="T110" i="5"/>
  <c r="O110" i="5"/>
  <c r="M110" i="5"/>
  <c r="K110" i="5" s="1"/>
  <c r="V110" i="5" s="1"/>
  <c r="W110" i="5" s="1"/>
  <c r="X110" i="5" s="1"/>
  <c r="G110" i="5"/>
  <c r="F110" i="5"/>
  <c r="E110" i="5"/>
  <c r="AH109" i="5"/>
  <c r="AG109" i="5"/>
  <c r="AA109" i="5"/>
  <c r="T109" i="5"/>
  <c r="O109" i="5"/>
  <c r="M109" i="5"/>
  <c r="K109" i="5"/>
  <c r="V109" i="5" s="1"/>
  <c r="G109" i="5"/>
  <c r="F109" i="5"/>
  <c r="E109" i="5"/>
  <c r="W109" i="5"/>
  <c r="X109" i="5" s="1"/>
  <c r="AG108" i="5"/>
  <c r="AH108" i="5" s="1"/>
  <c r="AA108" i="5"/>
  <c r="T108" i="5"/>
  <c r="O108" i="5"/>
  <c r="M108" i="5"/>
  <c r="G108" i="5"/>
  <c r="F108" i="5"/>
  <c r="E108" i="5"/>
  <c r="AG107" i="5"/>
  <c r="AH107" i="5" s="1"/>
  <c r="AA107" i="5"/>
  <c r="T107" i="5"/>
  <c r="O107" i="5"/>
  <c r="M107" i="5"/>
  <c r="K107" i="5" s="1"/>
  <c r="V107" i="5" s="1"/>
  <c r="W107" i="5" s="1"/>
  <c r="X107" i="5" s="1"/>
  <c r="G107" i="5"/>
  <c r="F107" i="5"/>
  <c r="E107" i="5"/>
  <c r="AG106" i="5"/>
  <c r="AH106" i="5" s="1"/>
  <c r="AA106" i="5"/>
  <c r="T106" i="5"/>
  <c r="O106" i="5"/>
  <c r="M106" i="5"/>
  <c r="G106" i="5"/>
  <c r="F106" i="5"/>
  <c r="E106" i="5"/>
  <c r="AG105" i="5"/>
  <c r="AH105" i="5" s="1"/>
  <c r="AA105" i="5"/>
  <c r="T105" i="5"/>
  <c r="O105" i="5"/>
  <c r="M105" i="5"/>
  <c r="K105" i="5" s="1"/>
  <c r="V105" i="5" s="1"/>
  <c r="W105" i="5" s="1"/>
  <c r="X105" i="5" s="1"/>
  <c r="G105" i="5"/>
  <c r="F105" i="5"/>
  <c r="E105" i="5"/>
  <c r="AG104" i="5"/>
  <c r="AH104" i="5" s="1"/>
  <c r="AA104" i="5"/>
  <c r="T104" i="5"/>
  <c r="O104" i="5"/>
  <c r="M104" i="5"/>
  <c r="G104" i="5"/>
  <c r="F104" i="5"/>
  <c r="E104" i="5"/>
  <c r="AG103" i="5"/>
  <c r="AH103" i="5" s="1"/>
  <c r="AA103" i="5"/>
  <c r="T103" i="5"/>
  <c r="O103" i="5"/>
  <c r="M103" i="5"/>
  <c r="K103" i="5"/>
  <c r="V103" i="5" s="1"/>
  <c r="G103" i="5"/>
  <c r="F103" i="5"/>
  <c r="E103" i="5"/>
  <c r="W103" i="5"/>
  <c r="X103" i="5" s="1"/>
  <c r="AG102" i="5"/>
  <c r="AH102" i="5" s="1"/>
  <c r="AA102" i="5"/>
  <c r="T102" i="5"/>
  <c r="O102" i="5"/>
  <c r="M102" i="5"/>
  <c r="G102" i="5"/>
  <c r="F102" i="5"/>
  <c r="E102" i="5"/>
  <c r="AH101" i="5"/>
  <c r="AG101" i="5"/>
  <c r="AA101" i="5"/>
  <c r="T101" i="5"/>
  <c r="O101" i="5"/>
  <c r="M101" i="5"/>
  <c r="K101" i="5"/>
  <c r="V101" i="5" s="1"/>
  <c r="G101" i="5"/>
  <c r="F101" i="5"/>
  <c r="E101" i="5"/>
  <c r="W101" i="5"/>
  <c r="X101" i="5" s="1"/>
  <c r="AG100" i="5"/>
  <c r="AH100" i="5" s="1"/>
  <c r="AA100" i="5"/>
  <c r="T100" i="5"/>
  <c r="O100" i="5"/>
  <c r="M100" i="5"/>
  <c r="G100" i="5"/>
  <c r="F100" i="5"/>
  <c r="E100" i="5"/>
  <c r="AG99" i="5"/>
  <c r="AH99" i="5" s="1"/>
  <c r="AA99" i="5"/>
  <c r="T99" i="5"/>
  <c r="O99" i="5"/>
  <c r="M99" i="5"/>
  <c r="K99" i="5" s="1"/>
  <c r="V99" i="5" s="1"/>
  <c r="W99" i="5" s="1"/>
  <c r="X99" i="5" s="1"/>
  <c r="G99" i="5"/>
  <c r="F99" i="5"/>
  <c r="E99" i="5"/>
  <c r="AG98" i="5"/>
  <c r="AH98" i="5" s="1"/>
  <c r="AA98" i="5"/>
  <c r="T98" i="5"/>
  <c r="O98" i="5"/>
  <c r="M98" i="5"/>
  <c r="G98" i="5"/>
  <c r="F98" i="5"/>
  <c r="E98" i="5"/>
  <c r="AG97" i="5"/>
  <c r="AH97" i="5" s="1"/>
  <c r="AA97" i="5"/>
  <c r="T97" i="5"/>
  <c r="O97" i="5"/>
  <c r="M97" i="5"/>
  <c r="K97" i="5" s="1"/>
  <c r="V97" i="5" s="1"/>
  <c r="W97" i="5" s="1"/>
  <c r="X97" i="5" s="1"/>
  <c r="G97" i="5"/>
  <c r="F97" i="5"/>
  <c r="E97" i="5"/>
  <c r="AG96" i="5"/>
  <c r="AH96" i="5" s="1"/>
  <c r="AA96" i="5"/>
  <c r="T96" i="5"/>
  <c r="O96" i="5"/>
  <c r="M96" i="5"/>
  <c r="G96" i="5"/>
  <c r="F96" i="5"/>
  <c r="E96" i="5"/>
  <c r="AG95" i="5"/>
  <c r="AH95" i="5" s="1"/>
  <c r="AA95" i="5"/>
  <c r="T95" i="5"/>
  <c r="O95" i="5"/>
  <c r="M95" i="5"/>
  <c r="K95" i="5"/>
  <c r="V95" i="5" s="1"/>
  <c r="G95" i="5"/>
  <c r="F95" i="5"/>
  <c r="E95" i="5"/>
  <c r="W95" i="5"/>
  <c r="X95" i="5" s="1"/>
  <c r="AG94" i="5"/>
  <c r="AH94" i="5" s="1"/>
  <c r="AA94" i="5"/>
  <c r="T94" i="5"/>
  <c r="O94" i="5"/>
  <c r="M94" i="5"/>
  <c r="G94" i="5"/>
  <c r="F94" i="5"/>
  <c r="E94" i="5"/>
  <c r="AH93" i="5"/>
  <c r="AG93" i="5"/>
  <c r="AA93" i="5"/>
  <c r="T93" i="5"/>
  <c r="O93" i="5"/>
  <c r="M93" i="5"/>
  <c r="K93" i="5"/>
  <c r="V93" i="5" s="1"/>
  <c r="G93" i="5"/>
  <c r="F93" i="5"/>
  <c r="E93" i="5"/>
  <c r="W93" i="5"/>
  <c r="X93" i="5" s="1"/>
  <c r="AG92" i="5"/>
  <c r="AH92" i="5" s="1"/>
  <c r="AA92" i="5"/>
  <c r="T92" i="5"/>
  <c r="O92" i="5"/>
  <c r="M92" i="5"/>
  <c r="G92" i="5"/>
  <c r="F92" i="5"/>
  <c r="E92" i="5"/>
  <c r="AG91" i="5"/>
  <c r="AH91" i="5" s="1"/>
  <c r="AA91" i="5"/>
  <c r="T91" i="5"/>
  <c r="O91" i="5"/>
  <c r="M91" i="5"/>
  <c r="K91" i="5" s="1"/>
  <c r="V91" i="5" s="1"/>
  <c r="W91" i="5" s="1"/>
  <c r="X91" i="5" s="1"/>
  <c r="G91" i="5"/>
  <c r="F91" i="5"/>
  <c r="E91" i="5"/>
  <c r="AG90" i="5"/>
  <c r="AH90" i="5" s="1"/>
  <c r="AA90" i="5"/>
  <c r="T90" i="5"/>
  <c r="O90" i="5"/>
  <c r="M90" i="5"/>
  <c r="G90" i="5"/>
  <c r="F90" i="5"/>
  <c r="E90" i="5"/>
  <c r="AG89" i="5"/>
  <c r="AH89" i="5" s="1"/>
  <c r="AA89" i="5"/>
  <c r="T89" i="5"/>
  <c r="O89" i="5"/>
  <c r="M89" i="5"/>
  <c r="K89" i="5" s="1"/>
  <c r="V89" i="5" s="1"/>
  <c r="W89" i="5" s="1"/>
  <c r="X89" i="5" s="1"/>
  <c r="G89" i="5"/>
  <c r="F89" i="5"/>
  <c r="E89" i="5"/>
  <c r="AG88" i="5"/>
  <c r="AH88" i="5" s="1"/>
  <c r="AA88" i="5"/>
  <c r="T88" i="5"/>
  <c r="O88" i="5"/>
  <c r="M88" i="5"/>
  <c r="G88" i="5"/>
  <c r="F88" i="5"/>
  <c r="E88" i="5"/>
  <c r="AG87" i="5"/>
  <c r="AH87" i="5" s="1"/>
  <c r="AA87" i="5"/>
  <c r="T87" i="5"/>
  <c r="O87" i="5"/>
  <c r="M87" i="5"/>
  <c r="K87" i="5"/>
  <c r="V87" i="5" s="1"/>
  <c r="G87" i="5"/>
  <c r="F87" i="5"/>
  <c r="E87" i="5"/>
  <c r="W87" i="5"/>
  <c r="X87" i="5" s="1"/>
  <c r="AG86" i="5"/>
  <c r="AH86" i="5" s="1"/>
  <c r="AA86" i="5"/>
  <c r="T86" i="5"/>
  <c r="O86" i="5"/>
  <c r="M86" i="5"/>
  <c r="G86" i="5"/>
  <c r="F86" i="5"/>
  <c r="E86" i="5"/>
  <c r="AH85" i="5"/>
  <c r="AG85" i="5"/>
  <c r="AA85" i="5"/>
  <c r="T85" i="5"/>
  <c r="O85" i="5"/>
  <c r="M85" i="5"/>
  <c r="K85" i="5"/>
  <c r="V85" i="5" s="1"/>
  <c r="G85" i="5"/>
  <c r="F85" i="5"/>
  <c r="E85" i="5"/>
  <c r="W85" i="5"/>
  <c r="X85" i="5" s="1"/>
  <c r="AG84" i="5"/>
  <c r="AH84" i="5" s="1"/>
  <c r="AA84" i="5"/>
  <c r="T84" i="5"/>
  <c r="O84" i="5"/>
  <c r="M84" i="5"/>
  <c r="G84" i="5"/>
  <c r="F84" i="5"/>
  <c r="E84" i="5"/>
  <c r="AG83" i="5"/>
  <c r="AH83" i="5" s="1"/>
  <c r="AA83" i="5"/>
  <c r="T83" i="5"/>
  <c r="O83" i="5"/>
  <c r="M83" i="5"/>
  <c r="K83" i="5" s="1"/>
  <c r="V83" i="5" s="1"/>
  <c r="W83" i="5" s="1"/>
  <c r="X83" i="5" s="1"/>
  <c r="G83" i="5"/>
  <c r="F83" i="5"/>
  <c r="E83" i="5"/>
  <c r="AG82" i="5"/>
  <c r="AH82" i="5" s="1"/>
  <c r="AA82" i="5"/>
  <c r="T82" i="5"/>
  <c r="O82" i="5"/>
  <c r="M82" i="5"/>
  <c r="G82" i="5"/>
  <c r="F82" i="5"/>
  <c r="E82" i="5"/>
  <c r="AG81" i="5"/>
  <c r="AH81" i="5" s="1"/>
  <c r="AA81" i="5"/>
  <c r="T81" i="5"/>
  <c r="O81" i="5"/>
  <c r="M81" i="5"/>
  <c r="K81" i="5" s="1"/>
  <c r="V81" i="5" s="1"/>
  <c r="W81" i="5" s="1"/>
  <c r="X81" i="5" s="1"/>
  <c r="G81" i="5"/>
  <c r="F81" i="5"/>
  <c r="E81" i="5"/>
  <c r="AG80" i="5"/>
  <c r="AH80" i="5" s="1"/>
  <c r="AA80" i="5"/>
  <c r="T80" i="5"/>
  <c r="O80" i="5"/>
  <c r="M80" i="5"/>
  <c r="G80" i="5"/>
  <c r="F80" i="5"/>
  <c r="E80" i="5"/>
  <c r="AG79" i="5"/>
  <c r="AH79" i="5" s="1"/>
  <c r="AA79" i="5"/>
  <c r="T79" i="5"/>
  <c r="O79" i="5"/>
  <c r="M79" i="5"/>
  <c r="K79" i="5"/>
  <c r="V79" i="5" s="1"/>
  <c r="G79" i="5"/>
  <c r="F79" i="5"/>
  <c r="E79" i="5"/>
  <c r="W79" i="5"/>
  <c r="X79" i="5" s="1"/>
  <c r="AG78" i="5"/>
  <c r="AH78" i="5" s="1"/>
  <c r="AA78" i="5"/>
  <c r="T78" i="5"/>
  <c r="O78" i="5"/>
  <c r="M78" i="5"/>
  <c r="G78" i="5"/>
  <c r="F78" i="5"/>
  <c r="E78" i="5"/>
  <c r="AH77" i="5"/>
  <c r="AG77" i="5"/>
  <c r="AA77" i="5"/>
  <c r="T77" i="5"/>
  <c r="O77" i="5"/>
  <c r="M77" i="5"/>
  <c r="K77" i="5"/>
  <c r="V77" i="5" s="1"/>
  <c r="G77" i="5"/>
  <c r="F77" i="5"/>
  <c r="E77" i="5"/>
  <c r="W77" i="5"/>
  <c r="X77" i="5" s="1"/>
  <c r="AG76" i="5"/>
  <c r="AH76" i="5" s="1"/>
  <c r="AA76" i="5"/>
  <c r="T76" i="5"/>
  <c r="O76" i="5"/>
  <c r="M76" i="5"/>
  <c r="G76" i="5"/>
  <c r="F76" i="5"/>
  <c r="E76" i="5"/>
  <c r="AG75" i="5"/>
  <c r="AH75" i="5" s="1"/>
  <c r="AA75" i="5"/>
  <c r="T75" i="5"/>
  <c r="O75" i="5"/>
  <c r="M75" i="5"/>
  <c r="K75" i="5" s="1"/>
  <c r="V75" i="5" s="1"/>
  <c r="W75" i="5" s="1"/>
  <c r="X75" i="5" s="1"/>
  <c r="G75" i="5"/>
  <c r="F75" i="5"/>
  <c r="E75" i="5"/>
  <c r="AG74" i="5"/>
  <c r="AH74" i="5" s="1"/>
  <c r="AA74" i="5"/>
  <c r="T74" i="5"/>
  <c r="O74" i="5"/>
  <c r="M74" i="5"/>
  <c r="G74" i="5"/>
  <c r="F74" i="5"/>
  <c r="E74" i="5"/>
  <c r="AG73" i="5"/>
  <c r="AH73" i="5" s="1"/>
  <c r="AA73" i="5"/>
  <c r="T73" i="5"/>
  <c r="O73" i="5"/>
  <c r="M73" i="5"/>
  <c r="K73" i="5" s="1"/>
  <c r="V73" i="5" s="1"/>
  <c r="W73" i="5" s="1"/>
  <c r="X73" i="5" s="1"/>
  <c r="G73" i="5"/>
  <c r="F73" i="5"/>
  <c r="E73" i="5"/>
  <c r="AG72" i="5"/>
  <c r="AH72" i="5" s="1"/>
  <c r="AA72" i="5"/>
  <c r="T72" i="5"/>
  <c r="O72" i="5"/>
  <c r="M72" i="5"/>
  <c r="G72" i="5"/>
  <c r="F72" i="5"/>
  <c r="E72" i="5"/>
  <c r="AG71" i="5"/>
  <c r="AH71" i="5" s="1"/>
  <c r="AA71" i="5"/>
  <c r="T71" i="5"/>
  <c r="O71" i="5"/>
  <c r="M71" i="5"/>
  <c r="K71" i="5"/>
  <c r="V71" i="5" s="1"/>
  <c r="G71" i="5"/>
  <c r="F71" i="5"/>
  <c r="E71" i="5"/>
  <c r="W71" i="5"/>
  <c r="X71" i="5" s="1"/>
  <c r="AG70" i="5"/>
  <c r="AH70" i="5" s="1"/>
  <c r="AA70" i="5"/>
  <c r="T70" i="5"/>
  <c r="O70" i="5"/>
  <c r="M70" i="5"/>
  <c r="G70" i="5"/>
  <c r="F70" i="5"/>
  <c r="E70" i="5"/>
  <c r="L67" i="5"/>
  <c r="J67" i="5"/>
  <c r="AG66" i="5"/>
  <c r="AH66" i="5" s="1"/>
  <c r="AA66" i="5"/>
  <c r="T66" i="5"/>
  <c r="M66" i="5"/>
  <c r="G66" i="5"/>
  <c r="F66" i="5"/>
  <c r="E66" i="5"/>
  <c r="AH65" i="5"/>
  <c r="AG65" i="5"/>
  <c r="AA65" i="5"/>
  <c r="T65" i="5"/>
  <c r="O65" i="5"/>
  <c r="M65" i="5"/>
  <c r="K65" i="5"/>
  <c r="V65" i="5" s="1"/>
  <c r="G65" i="5"/>
  <c r="F65" i="5"/>
  <c r="E65" i="5"/>
  <c r="W65" i="5"/>
  <c r="X65" i="5" s="1"/>
  <c r="AG64" i="5"/>
  <c r="AH64" i="5" s="1"/>
  <c r="AA64" i="5"/>
  <c r="T64" i="5"/>
  <c r="M64" i="5"/>
  <c r="G64" i="5"/>
  <c r="F64" i="5"/>
  <c r="E64" i="5"/>
  <c r="AG63" i="5"/>
  <c r="AH63" i="5" s="1"/>
  <c r="AA63" i="5"/>
  <c r="T63" i="5"/>
  <c r="M63" i="5"/>
  <c r="G63" i="5"/>
  <c r="F63" i="5"/>
  <c r="E63" i="5"/>
  <c r="AG62" i="5"/>
  <c r="AH62" i="5" s="1"/>
  <c r="AA62" i="5"/>
  <c r="T62" i="5"/>
  <c r="M62" i="5"/>
  <c r="K62" i="5" s="1"/>
  <c r="V62" i="5" s="1"/>
  <c r="W62" i="5" s="1"/>
  <c r="X62" i="5" s="1"/>
  <c r="G62" i="5"/>
  <c r="F62" i="5"/>
  <c r="E62" i="5"/>
  <c r="AG61" i="5"/>
  <c r="AH61" i="5" s="1"/>
  <c r="AA61" i="5"/>
  <c r="T61" i="5"/>
  <c r="M61" i="5"/>
  <c r="K61" i="5"/>
  <c r="V61" i="5" s="1"/>
  <c r="G61" i="5"/>
  <c r="F61" i="5"/>
  <c r="E61" i="5"/>
  <c r="W61" i="5"/>
  <c r="X61" i="5" s="1"/>
  <c r="AH60" i="5"/>
  <c r="AG60" i="5"/>
  <c r="AA60" i="5"/>
  <c r="T60" i="5"/>
  <c r="O60" i="5"/>
  <c r="M60" i="5"/>
  <c r="G60" i="5"/>
  <c r="F60" i="5"/>
  <c r="E60" i="5"/>
  <c r="AG59" i="5"/>
  <c r="AH59" i="5" s="1"/>
  <c r="AA59" i="5"/>
  <c r="T59" i="5"/>
  <c r="M59" i="5"/>
  <c r="G59" i="5"/>
  <c r="F59" i="5"/>
  <c r="E59" i="5"/>
  <c r="AG58" i="5"/>
  <c r="AH58" i="5" s="1"/>
  <c r="AA58" i="5"/>
  <c r="T58" i="5"/>
  <c r="M58" i="5"/>
  <c r="K58" i="5" s="1"/>
  <c r="V58" i="5" s="1"/>
  <c r="W58" i="5" s="1"/>
  <c r="X58" i="5" s="1"/>
  <c r="G58" i="5"/>
  <c r="F58" i="5"/>
  <c r="E58" i="5"/>
  <c r="AG57" i="5"/>
  <c r="AH57" i="5" s="1"/>
  <c r="AA57" i="5"/>
  <c r="T57" i="5"/>
  <c r="M57" i="5"/>
  <c r="K57" i="5"/>
  <c r="V57" i="5" s="1"/>
  <c r="G57" i="5"/>
  <c r="F57" i="5"/>
  <c r="E57" i="5"/>
  <c r="W57" i="5"/>
  <c r="X57" i="5" s="1"/>
  <c r="AH56" i="5"/>
  <c r="AG56" i="5"/>
  <c r="AA56" i="5"/>
  <c r="T56" i="5"/>
  <c r="O56" i="5"/>
  <c r="M56" i="5"/>
  <c r="G56" i="5"/>
  <c r="F56" i="5"/>
  <c r="E56" i="5"/>
  <c r="AG55" i="5"/>
  <c r="AH55" i="5" s="1"/>
  <c r="AA55" i="5"/>
  <c r="T55" i="5"/>
  <c r="M55" i="5"/>
  <c r="G55" i="5"/>
  <c r="F55" i="5"/>
  <c r="E55" i="5"/>
  <c r="AG54" i="5"/>
  <c r="AH54" i="5" s="1"/>
  <c r="AA54" i="5"/>
  <c r="T54" i="5"/>
  <c r="M54" i="5"/>
  <c r="K54" i="5" s="1"/>
  <c r="V54" i="5" s="1"/>
  <c r="W54" i="5" s="1"/>
  <c r="X54" i="5" s="1"/>
  <c r="G54" i="5"/>
  <c r="F54" i="5"/>
  <c r="E54" i="5"/>
  <c r="AG53" i="5"/>
  <c r="AH53" i="5" s="1"/>
  <c r="AA53" i="5"/>
  <c r="T53" i="5"/>
  <c r="M53" i="5"/>
  <c r="K53" i="5"/>
  <c r="V53" i="5" s="1"/>
  <c r="G53" i="5"/>
  <c r="F53" i="5"/>
  <c r="E53" i="5"/>
  <c r="W53" i="5"/>
  <c r="X53" i="5" s="1"/>
  <c r="AG52" i="5"/>
  <c r="AH52" i="5" s="1"/>
  <c r="AA52" i="5"/>
  <c r="T52" i="5"/>
  <c r="O52" i="5"/>
  <c r="M52" i="5"/>
  <c r="G52" i="5"/>
  <c r="F52" i="5"/>
  <c r="E52" i="5"/>
  <c r="AG51" i="5"/>
  <c r="AH51" i="5" s="1"/>
  <c r="AA51" i="5"/>
  <c r="T51" i="5"/>
  <c r="M51" i="5"/>
  <c r="G51" i="5"/>
  <c r="F51" i="5"/>
  <c r="E51" i="5"/>
  <c r="AG50" i="5"/>
  <c r="AH50" i="5" s="1"/>
  <c r="AA50" i="5"/>
  <c r="T50" i="5"/>
  <c r="M50" i="5"/>
  <c r="K50" i="5"/>
  <c r="V50" i="5" s="1"/>
  <c r="G50" i="5"/>
  <c r="F50" i="5"/>
  <c r="E50" i="5"/>
  <c r="W50" i="5"/>
  <c r="X50" i="5" s="1"/>
  <c r="AH49" i="5"/>
  <c r="AG49" i="5"/>
  <c r="AA49" i="5"/>
  <c r="T49" i="5"/>
  <c r="M49" i="5"/>
  <c r="K49" i="5" s="1"/>
  <c r="V49" i="5" s="1"/>
  <c r="W49" i="5" s="1"/>
  <c r="X49" i="5" s="1"/>
  <c r="G49" i="5"/>
  <c r="F49" i="5"/>
  <c r="E49" i="5"/>
  <c r="AG48" i="5"/>
  <c r="AH48" i="5" s="1"/>
  <c r="AA48" i="5"/>
  <c r="T48" i="5"/>
  <c r="O48" i="5"/>
  <c r="M48" i="5"/>
  <c r="G48" i="5"/>
  <c r="F48" i="5"/>
  <c r="E48" i="5"/>
  <c r="AG47" i="5"/>
  <c r="AH47" i="5" s="1"/>
  <c r="AA47" i="5"/>
  <c r="T47" i="5"/>
  <c r="M47" i="5"/>
  <c r="G47" i="5"/>
  <c r="F47" i="5"/>
  <c r="E47" i="5"/>
  <c r="AG46" i="5"/>
  <c r="AH46" i="5" s="1"/>
  <c r="AA46" i="5"/>
  <c r="T46" i="5"/>
  <c r="M46" i="5"/>
  <c r="K46" i="5"/>
  <c r="V46" i="5" s="1"/>
  <c r="G46" i="5"/>
  <c r="F46" i="5"/>
  <c r="E46" i="5"/>
  <c r="W46" i="5"/>
  <c r="X46" i="5" s="1"/>
  <c r="AH45" i="5"/>
  <c r="AG45" i="5"/>
  <c r="AA45" i="5"/>
  <c r="T45" i="5"/>
  <c r="M45" i="5"/>
  <c r="K45" i="5" s="1"/>
  <c r="V45" i="5" s="1"/>
  <c r="W45" i="5" s="1"/>
  <c r="X45" i="5" s="1"/>
  <c r="G45" i="5"/>
  <c r="F45" i="5"/>
  <c r="E45" i="5"/>
  <c r="AG44" i="5"/>
  <c r="AH44" i="5" s="1"/>
  <c r="AA44" i="5"/>
  <c r="T44" i="5"/>
  <c r="O44" i="5"/>
  <c r="M44" i="5"/>
  <c r="G44" i="5"/>
  <c r="F44" i="5"/>
  <c r="E44" i="5"/>
  <c r="AG43" i="5"/>
  <c r="AH43" i="5" s="1"/>
  <c r="AA43" i="5"/>
  <c r="T43" i="5"/>
  <c r="O43" i="5"/>
  <c r="M43" i="5"/>
  <c r="G43" i="5"/>
  <c r="F43" i="5"/>
  <c r="E43" i="5"/>
  <c r="AG42" i="5"/>
  <c r="AH42" i="5" s="1"/>
  <c r="AA42" i="5"/>
  <c r="T42" i="5"/>
  <c r="M42" i="5"/>
  <c r="K42" i="5"/>
  <c r="V42" i="5" s="1"/>
  <c r="G42" i="5"/>
  <c r="F42" i="5"/>
  <c r="E42" i="5"/>
  <c r="W42" i="5"/>
  <c r="X42" i="5" s="1"/>
  <c r="AG41" i="5"/>
  <c r="AH41" i="5" s="1"/>
  <c r="AA41" i="5"/>
  <c r="T41" i="5"/>
  <c r="O41" i="5"/>
  <c r="M41" i="5"/>
  <c r="K41" i="5" s="1"/>
  <c r="V41" i="5" s="1"/>
  <c r="W41" i="5" s="1"/>
  <c r="X41" i="5" s="1"/>
  <c r="G41" i="5"/>
  <c r="F41" i="5"/>
  <c r="E41" i="5"/>
  <c r="AG40" i="5"/>
  <c r="AH40" i="5" s="1"/>
  <c r="AA40" i="5"/>
  <c r="T40" i="5"/>
  <c r="O40" i="5"/>
  <c r="M40" i="5"/>
  <c r="G40" i="5"/>
  <c r="F40" i="5"/>
  <c r="E40" i="5"/>
  <c r="AG39" i="5"/>
  <c r="AH39" i="5" s="1"/>
  <c r="AA39" i="5"/>
  <c r="T39" i="5"/>
  <c r="O39" i="5"/>
  <c r="M39" i="5"/>
  <c r="G39" i="5"/>
  <c r="F39" i="5"/>
  <c r="E39" i="5"/>
  <c r="AG38" i="5"/>
  <c r="AH38" i="5" s="1"/>
  <c r="AA38" i="5"/>
  <c r="T38" i="5"/>
  <c r="M38" i="5"/>
  <c r="K38" i="5"/>
  <c r="V38" i="5" s="1"/>
  <c r="G38" i="5"/>
  <c r="F38" i="5"/>
  <c r="E38" i="5"/>
  <c r="W38" i="5"/>
  <c r="X38" i="5" s="1"/>
  <c r="AH37" i="5"/>
  <c r="AG37" i="5"/>
  <c r="AA37" i="5"/>
  <c r="T37" i="5"/>
  <c r="O37" i="5"/>
  <c r="M37" i="5"/>
  <c r="K37" i="5"/>
  <c r="V37" i="5" s="1"/>
  <c r="G37" i="5"/>
  <c r="F37" i="5"/>
  <c r="E37" i="5"/>
  <c r="W37" i="5"/>
  <c r="X37" i="5" s="1"/>
  <c r="AH36" i="5"/>
  <c r="AG36" i="5"/>
  <c r="AA36" i="5"/>
  <c r="T36" i="5"/>
  <c r="O36" i="5"/>
  <c r="M36" i="5"/>
  <c r="G36" i="5"/>
  <c r="F36" i="5"/>
  <c r="E36" i="5"/>
  <c r="AG35" i="5"/>
  <c r="AH35" i="5" s="1"/>
  <c r="AA35" i="5"/>
  <c r="T35" i="5"/>
  <c r="O35" i="5"/>
  <c r="M35" i="5"/>
  <c r="G35" i="5"/>
  <c r="F35" i="5"/>
  <c r="E35" i="5"/>
  <c r="AG34" i="5"/>
  <c r="AH34" i="5" s="1"/>
  <c r="AA34" i="5"/>
  <c r="T34" i="5"/>
  <c r="O34" i="5"/>
  <c r="M34" i="5"/>
  <c r="G34" i="5"/>
  <c r="F34" i="5"/>
  <c r="E34" i="5"/>
  <c r="AH33" i="5"/>
  <c r="AG33" i="5"/>
  <c r="AA33" i="5"/>
  <c r="T33" i="5"/>
  <c r="O33" i="5"/>
  <c r="M33" i="5"/>
  <c r="K33" i="5"/>
  <c r="V33" i="5" s="1"/>
  <c r="G33" i="5"/>
  <c r="F33" i="5"/>
  <c r="E33" i="5"/>
  <c r="W33" i="5"/>
  <c r="X33" i="5" s="1"/>
  <c r="AG32" i="5"/>
  <c r="AH32" i="5" s="1"/>
  <c r="AA32" i="5"/>
  <c r="T32" i="5"/>
  <c r="O32" i="5"/>
  <c r="M32" i="5"/>
  <c r="G32" i="5"/>
  <c r="F32" i="5"/>
  <c r="E32" i="5"/>
  <c r="AH31" i="5"/>
  <c r="AG31" i="5"/>
  <c r="AA31" i="5"/>
  <c r="T31" i="5"/>
  <c r="O31" i="5"/>
  <c r="M31" i="5"/>
  <c r="K31" i="5" s="1"/>
  <c r="V31" i="5" s="1"/>
  <c r="W31" i="5" s="1"/>
  <c r="X31" i="5" s="1"/>
  <c r="G31" i="5"/>
  <c r="F31" i="5"/>
  <c r="E31" i="5"/>
  <c r="AG30" i="5"/>
  <c r="AH30" i="5" s="1"/>
  <c r="AA30" i="5"/>
  <c r="T30" i="5"/>
  <c r="O30" i="5"/>
  <c r="M30" i="5"/>
  <c r="G30" i="5"/>
  <c r="F30" i="5"/>
  <c r="E30" i="5"/>
  <c r="AG29" i="5"/>
  <c r="AH29" i="5" s="1"/>
  <c r="AA29" i="5"/>
  <c r="T29" i="5"/>
  <c r="O29" i="5"/>
  <c r="M29" i="5"/>
  <c r="K29" i="5"/>
  <c r="V29" i="5" s="1"/>
  <c r="G29" i="5"/>
  <c r="F29" i="5"/>
  <c r="E29" i="5"/>
  <c r="W29" i="5"/>
  <c r="X29" i="5" s="1"/>
  <c r="AG28" i="5"/>
  <c r="AH28" i="5" s="1"/>
  <c r="AA28" i="5"/>
  <c r="T28" i="5"/>
  <c r="O28" i="5"/>
  <c r="M28" i="5"/>
  <c r="G28" i="5"/>
  <c r="F28" i="5"/>
  <c r="E28" i="5"/>
  <c r="AG27" i="5"/>
  <c r="AH27" i="5" s="1"/>
  <c r="AA27" i="5"/>
  <c r="T27" i="5"/>
  <c r="O27" i="5"/>
  <c r="M27" i="5"/>
  <c r="K27" i="5"/>
  <c r="V27" i="5" s="1"/>
  <c r="G27" i="5"/>
  <c r="F27" i="5"/>
  <c r="E27" i="5"/>
  <c r="W27" i="5"/>
  <c r="X27" i="5" s="1"/>
  <c r="AG26" i="5"/>
  <c r="AH26" i="5" s="1"/>
  <c r="AA26" i="5"/>
  <c r="T26" i="5"/>
  <c r="O26" i="5"/>
  <c r="M26" i="5"/>
  <c r="G26" i="5"/>
  <c r="F26" i="5"/>
  <c r="E26" i="5"/>
  <c r="AH25" i="5"/>
  <c r="AG25" i="5"/>
  <c r="AA25" i="5"/>
  <c r="T25" i="5"/>
  <c r="O25" i="5"/>
  <c r="M25" i="5"/>
  <c r="K25" i="5"/>
  <c r="V25" i="5" s="1"/>
  <c r="G25" i="5"/>
  <c r="F25" i="5"/>
  <c r="E25" i="5"/>
  <c r="W25" i="5"/>
  <c r="X25" i="5" s="1"/>
  <c r="AG24" i="5"/>
  <c r="AH24" i="5" s="1"/>
  <c r="AA24" i="5"/>
  <c r="T24" i="5"/>
  <c r="O24" i="5"/>
  <c r="M24" i="5"/>
  <c r="G24" i="5"/>
  <c r="F24" i="5"/>
  <c r="E24" i="5"/>
  <c r="AH23" i="5"/>
  <c r="AG23" i="5"/>
  <c r="AA23" i="5"/>
  <c r="T23" i="5"/>
  <c r="O23" i="5"/>
  <c r="M23" i="5"/>
  <c r="K23" i="5" s="1"/>
  <c r="V23" i="5" s="1"/>
  <c r="W23" i="5" s="1"/>
  <c r="X23" i="5" s="1"/>
  <c r="G23" i="5"/>
  <c r="F23" i="5"/>
  <c r="E23" i="5"/>
  <c r="AG22" i="5"/>
  <c r="AH22" i="5" s="1"/>
  <c r="AA22" i="5"/>
  <c r="T22" i="5"/>
  <c r="O22" i="5"/>
  <c r="M22" i="5"/>
  <c r="G22" i="5"/>
  <c r="F22" i="5"/>
  <c r="E22" i="5"/>
  <c r="AG21" i="5"/>
  <c r="AH21" i="5" s="1"/>
  <c r="AA21" i="5"/>
  <c r="T21" i="5"/>
  <c r="O21" i="5"/>
  <c r="M21" i="5"/>
  <c r="K21" i="5"/>
  <c r="V21" i="5" s="1"/>
  <c r="G21" i="5"/>
  <c r="F21" i="5"/>
  <c r="E21" i="5"/>
  <c r="W21" i="5"/>
  <c r="L18" i="5"/>
  <c r="J18" i="5"/>
  <c r="O13" i="5" s="1"/>
  <c r="AG17" i="5"/>
  <c r="AH17" i="5" s="1"/>
  <c r="AA17" i="5"/>
  <c r="T17" i="5"/>
  <c r="M17" i="5"/>
  <c r="G17" i="5"/>
  <c r="F17" i="5"/>
  <c r="E17" i="5"/>
  <c r="AG16" i="5"/>
  <c r="AH16" i="5" s="1"/>
  <c r="AA16" i="5"/>
  <c r="T16" i="5"/>
  <c r="M16" i="5"/>
  <c r="K16" i="5"/>
  <c r="G16" i="5"/>
  <c r="F16" i="5"/>
  <c r="E16" i="5"/>
  <c r="AG15" i="5"/>
  <c r="AH15" i="5" s="1"/>
  <c r="AA15" i="5"/>
  <c r="T15" i="5"/>
  <c r="O15" i="5"/>
  <c r="M15" i="5"/>
  <c r="G15" i="5"/>
  <c r="F15" i="5"/>
  <c r="E15" i="5"/>
  <c r="AG14" i="5"/>
  <c r="AH14" i="5" s="1"/>
  <c r="AA14" i="5"/>
  <c r="T14" i="5"/>
  <c r="M14" i="5"/>
  <c r="K14" i="5" s="1"/>
  <c r="G14" i="5"/>
  <c r="F14" i="5"/>
  <c r="E14" i="5"/>
  <c r="AG13" i="5"/>
  <c r="AH13" i="5" s="1"/>
  <c r="AA13" i="5"/>
  <c r="T13" i="5"/>
  <c r="M13" i="5"/>
  <c r="G13" i="5"/>
  <c r="F13" i="5"/>
  <c r="E13" i="5"/>
  <c r="AG12" i="5"/>
  <c r="AH12" i="5" s="1"/>
  <c r="AA12" i="5"/>
  <c r="T12" i="5"/>
  <c r="M12" i="5"/>
  <c r="K12" i="5" s="1"/>
  <c r="P12" i="5" s="1"/>
  <c r="G12" i="5"/>
  <c r="F12" i="5"/>
  <c r="E12" i="5"/>
  <c r="AG11" i="5"/>
  <c r="AH11" i="5" s="1"/>
  <c r="AA11" i="5"/>
  <c r="T11" i="5"/>
  <c r="O11" i="5"/>
  <c r="M11" i="5"/>
  <c r="G11" i="5"/>
  <c r="F11" i="5"/>
  <c r="E11" i="5"/>
  <c r="AG10" i="5"/>
  <c r="AH10" i="5" s="1"/>
  <c r="AA10" i="5"/>
  <c r="T10" i="5"/>
  <c r="M10" i="5"/>
  <c r="K10" i="5" s="1"/>
  <c r="G10" i="5"/>
  <c r="F10" i="5"/>
  <c r="E10" i="5"/>
  <c r="AG9" i="5"/>
  <c r="AH9" i="5" s="1"/>
  <c r="AA9" i="5"/>
  <c r="T9" i="5"/>
  <c r="O9" i="5"/>
  <c r="M9" i="5"/>
  <c r="G9" i="5"/>
  <c r="F9" i="5"/>
  <c r="E9" i="5"/>
  <c r="AG8" i="5"/>
  <c r="AH8" i="5" s="1"/>
  <c r="AA8" i="5"/>
  <c r="T8" i="5"/>
  <c r="M8" i="5"/>
  <c r="K8" i="5" s="1"/>
  <c r="P8" i="5" s="1"/>
  <c r="G8" i="5"/>
  <c r="F8" i="5"/>
  <c r="E8" i="5"/>
  <c r="AG7" i="5"/>
  <c r="AH7" i="5" s="1"/>
  <c r="AA7" i="5"/>
  <c r="T7" i="5"/>
  <c r="O7" i="5"/>
  <c r="M7" i="5"/>
  <c r="G7" i="5"/>
  <c r="F7" i="5"/>
  <c r="E7" i="5"/>
  <c r="AG6" i="5"/>
  <c r="AH6" i="5" s="1"/>
  <c r="AA6" i="5"/>
  <c r="T6" i="5"/>
  <c r="M6" i="5"/>
  <c r="K6" i="5" s="1"/>
  <c r="V6" i="5" s="1"/>
  <c r="G6" i="5"/>
  <c r="F6" i="5"/>
  <c r="E6" i="5"/>
  <c r="AG5" i="5"/>
  <c r="AH5" i="5" s="1"/>
  <c r="AA5" i="5"/>
  <c r="T5" i="5"/>
  <c r="M5" i="5"/>
  <c r="G5" i="5"/>
  <c r="F5" i="5"/>
  <c r="E5" i="5"/>
  <c r="AG4" i="5"/>
  <c r="AA4" i="5"/>
  <c r="T4" i="5"/>
  <c r="M4" i="5"/>
  <c r="K4" i="5" s="1"/>
  <c r="V4" i="5" s="1"/>
  <c r="G4" i="5"/>
  <c r="F4" i="5"/>
  <c r="E4" i="5"/>
  <c r="AH3" i="5"/>
  <c r="AG3" i="5"/>
  <c r="AA3" i="5"/>
  <c r="T3" i="5"/>
  <c r="O3" i="5"/>
  <c r="M3" i="5"/>
  <c r="G3" i="5"/>
  <c r="F3" i="5"/>
  <c r="E3" i="5"/>
  <c r="T2" i="5"/>
  <c r="M2" i="5"/>
  <c r="K2" i="5"/>
  <c r="G2" i="5"/>
  <c r="F2" i="5"/>
  <c r="E2" i="5"/>
  <c r="C246" i="4"/>
  <c r="B246" i="4"/>
  <c r="AG245" i="4"/>
  <c r="AH245" i="4" s="1"/>
  <c r="AA245" i="4"/>
  <c r="T245" i="4"/>
  <c r="O245" i="4"/>
  <c r="M245" i="4"/>
  <c r="G245" i="4"/>
  <c r="F245" i="4"/>
  <c r="E245" i="4"/>
  <c r="AG244" i="4"/>
  <c r="AH244" i="4" s="1"/>
  <c r="AA244" i="4"/>
  <c r="T244" i="4"/>
  <c r="O244" i="4"/>
  <c r="M244" i="4"/>
  <c r="G244" i="4"/>
  <c r="F244" i="4"/>
  <c r="E244" i="4"/>
  <c r="AG243" i="4"/>
  <c r="AH243" i="4" s="1"/>
  <c r="AA243" i="4"/>
  <c r="T243" i="4"/>
  <c r="O243" i="4"/>
  <c r="M243" i="4"/>
  <c r="G243" i="4"/>
  <c r="F243" i="4"/>
  <c r="E243" i="4"/>
  <c r="AG242" i="4"/>
  <c r="AH242" i="4" s="1"/>
  <c r="AA242" i="4"/>
  <c r="T242" i="4"/>
  <c r="O242" i="4"/>
  <c r="M242" i="4"/>
  <c r="G242" i="4"/>
  <c r="F242" i="4"/>
  <c r="E242" i="4"/>
  <c r="AG241" i="4"/>
  <c r="AH241" i="4" s="1"/>
  <c r="AA241" i="4"/>
  <c r="T241" i="4"/>
  <c r="O241" i="4"/>
  <c r="M241" i="4"/>
  <c r="G241" i="4"/>
  <c r="F241" i="4"/>
  <c r="E241" i="4"/>
  <c r="AG240" i="4"/>
  <c r="AH240" i="4" s="1"/>
  <c r="AA240" i="4"/>
  <c r="T240" i="4"/>
  <c r="O240" i="4"/>
  <c r="M240" i="4"/>
  <c r="G240" i="4"/>
  <c r="F240" i="4"/>
  <c r="E240" i="4"/>
  <c r="AG239" i="4"/>
  <c r="AH239" i="4" s="1"/>
  <c r="AA239" i="4"/>
  <c r="T239" i="4"/>
  <c r="O239" i="4"/>
  <c r="M239" i="4"/>
  <c r="G239" i="4"/>
  <c r="F239" i="4"/>
  <c r="E239" i="4"/>
  <c r="AG238" i="4"/>
  <c r="AH238" i="4" s="1"/>
  <c r="AA238" i="4"/>
  <c r="T238" i="4"/>
  <c r="O238" i="4"/>
  <c r="M238" i="4"/>
  <c r="G238" i="4"/>
  <c r="F238" i="4"/>
  <c r="E238" i="4"/>
  <c r="AG237" i="4"/>
  <c r="AH237" i="4" s="1"/>
  <c r="AA237" i="4"/>
  <c r="T237" i="4"/>
  <c r="O237" i="4"/>
  <c r="M237" i="4"/>
  <c r="G237" i="4"/>
  <c r="F237" i="4"/>
  <c r="E237" i="4"/>
  <c r="AG236" i="4"/>
  <c r="AH236" i="4" s="1"/>
  <c r="AA236" i="4"/>
  <c r="T236" i="4"/>
  <c r="O236" i="4"/>
  <c r="M236" i="4"/>
  <c r="G236" i="4"/>
  <c r="F236" i="4"/>
  <c r="E236" i="4"/>
  <c r="AG235" i="4"/>
  <c r="AH235" i="4" s="1"/>
  <c r="AA235" i="4"/>
  <c r="T235" i="4"/>
  <c r="O235" i="4"/>
  <c r="M235" i="4"/>
  <c r="G235" i="4"/>
  <c r="F235" i="4"/>
  <c r="E235" i="4"/>
  <c r="AG234" i="4"/>
  <c r="AH234" i="4" s="1"/>
  <c r="AA234" i="4"/>
  <c r="T234" i="4"/>
  <c r="O234" i="4"/>
  <c r="M234" i="4"/>
  <c r="G234" i="4"/>
  <c r="F234" i="4"/>
  <c r="E234" i="4"/>
  <c r="AG233" i="4"/>
  <c r="AH233" i="4" s="1"/>
  <c r="AA233" i="4"/>
  <c r="T233" i="4"/>
  <c r="O233" i="4"/>
  <c r="M233" i="4"/>
  <c r="K233" i="4" s="1"/>
  <c r="G233" i="4"/>
  <c r="F233" i="4"/>
  <c r="E233" i="4"/>
  <c r="AG232" i="4"/>
  <c r="AH232" i="4" s="1"/>
  <c r="AA232" i="4"/>
  <c r="V232" i="4"/>
  <c r="T232" i="4"/>
  <c r="O232" i="4"/>
  <c r="M232" i="4"/>
  <c r="K232" i="4" s="1"/>
  <c r="AB232" i="4" s="1"/>
  <c r="AC232" i="4" s="1"/>
  <c r="G232" i="4"/>
  <c r="F232" i="4"/>
  <c r="E232" i="4"/>
  <c r="AG231" i="4"/>
  <c r="AH231" i="4" s="1"/>
  <c r="AA231" i="4"/>
  <c r="T231" i="4"/>
  <c r="O231" i="4"/>
  <c r="M231" i="4"/>
  <c r="K231" i="4" s="1"/>
  <c r="V231" i="4" s="1"/>
  <c r="G231" i="4"/>
  <c r="F231" i="4"/>
  <c r="E231" i="4"/>
  <c r="AG230" i="4"/>
  <c r="AH230" i="4" s="1"/>
  <c r="AA230" i="4"/>
  <c r="T230" i="4"/>
  <c r="O230" i="4"/>
  <c r="M230" i="4"/>
  <c r="K230" i="4" s="1"/>
  <c r="G230" i="4"/>
  <c r="F230" i="4"/>
  <c r="E230" i="4"/>
  <c r="AG229" i="4"/>
  <c r="AH229" i="4" s="1"/>
  <c r="AA229" i="4"/>
  <c r="T229" i="4"/>
  <c r="O229" i="4"/>
  <c r="M229" i="4"/>
  <c r="K229" i="4" s="1"/>
  <c r="G229" i="4"/>
  <c r="F229" i="4"/>
  <c r="E229" i="4"/>
  <c r="AG228" i="4"/>
  <c r="AH228" i="4" s="1"/>
  <c r="AA228" i="4"/>
  <c r="T228" i="4"/>
  <c r="O228" i="4"/>
  <c r="M228" i="4"/>
  <c r="K228" i="4" s="1"/>
  <c r="G228" i="4"/>
  <c r="F228" i="4"/>
  <c r="E228" i="4"/>
  <c r="AG227" i="4"/>
  <c r="AH227" i="4" s="1"/>
  <c r="AA227" i="4"/>
  <c r="T227" i="4"/>
  <c r="O227" i="4"/>
  <c r="M227" i="4"/>
  <c r="K227" i="4" s="1"/>
  <c r="G227" i="4"/>
  <c r="F227" i="4"/>
  <c r="E227" i="4"/>
  <c r="AG226" i="4"/>
  <c r="AH226" i="4" s="1"/>
  <c r="AA226" i="4"/>
  <c r="T226" i="4"/>
  <c r="O226" i="4"/>
  <c r="M226" i="4"/>
  <c r="K226" i="4" s="1"/>
  <c r="G226" i="4"/>
  <c r="F226" i="4"/>
  <c r="E226" i="4"/>
  <c r="AG225" i="4"/>
  <c r="AH225" i="4" s="1"/>
  <c r="AA225" i="4"/>
  <c r="T225" i="4"/>
  <c r="O225" i="4"/>
  <c r="M225" i="4"/>
  <c r="K225" i="4" s="1"/>
  <c r="G225" i="4"/>
  <c r="F225" i="4"/>
  <c r="E225" i="4"/>
  <c r="AG224" i="4"/>
  <c r="AH224" i="4" s="1"/>
  <c r="AA224" i="4"/>
  <c r="T224" i="4"/>
  <c r="O224" i="4"/>
  <c r="M224" i="4"/>
  <c r="K224" i="4" s="1"/>
  <c r="G224" i="4"/>
  <c r="F224" i="4"/>
  <c r="E224" i="4"/>
  <c r="AG223" i="4"/>
  <c r="AH223" i="4" s="1"/>
  <c r="AA223" i="4"/>
  <c r="T223" i="4"/>
  <c r="O223" i="4"/>
  <c r="M223" i="4"/>
  <c r="K223" i="4" s="1"/>
  <c r="G223" i="4"/>
  <c r="F223" i="4"/>
  <c r="E223" i="4"/>
  <c r="AG222" i="4"/>
  <c r="AH222" i="4" s="1"/>
  <c r="AA222" i="4"/>
  <c r="T222" i="4"/>
  <c r="O222" i="4"/>
  <c r="M222" i="4"/>
  <c r="K222" i="4" s="1"/>
  <c r="G222" i="4"/>
  <c r="F222" i="4"/>
  <c r="E222" i="4"/>
  <c r="AG221" i="4"/>
  <c r="AH221" i="4" s="1"/>
  <c r="AA221" i="4"/>
  <c r="T221" i="4"/>
  <c r="O221" i="4"/>
  <c r="M221" i="4"/>
  <c r="K221" i="4" s="1"/>
  <c r="AB221" i="4" s="1"/>
  <c r="AC221" i="4" s="1"/>
  <c r="G221" i="4"/>
  <c r="F221" i="4"/>
  <c r="E221" i="4"/>
  <c r="AG220" i="4"/>
  <c r="AH220" i="4" s="1"/>
  <c r="AA220" i="4"/>
  <c r="T220" i="4"/>
  <c r="O220" i="4"/>
  <c r="M220" i="4"/>
  <c r="K220" i="4" s="1"/>
  <c r="G220" i="4"/>
  <c r="F220" i="4"/>
  <c r="E220" i="4"/>
  <c r="AG219" i="4"/>
  <c r="AH219" i="4" s="1"/>
  <c r="AA219" i="4"/>
  <c r="T219" i="4"/>
  <c r="O219" i="4"/>
  <c r="M219" i="4"/>
  <c r="K219" i="4" s="1"/>
  <c r="G219" i="4"/>
  <c r="F219" i="4"/>
  <c r="E219" i="4"/>
  <c r="AG218" i="4"/>
  <c r="AH218" i="4" s="1"/>
  <c r="AA218" i="4"/>
  <c r="T218" i="4"/>
  <c r="O218" i="4"/>
  <c r="M218" i="4"/>
  <c r="K218" i="4" s="1"/>
  <c r="AB218" i="4" s="1"/>
  <c r="AC218" i="4" s="1"/>
  <c r="G218" i="4"/>
  <c r="F218" i="4"/>
  <c r="E218" i="4"/>
  <c r="AG217" i="4"/>
  <c r="AH217" i="4" s="1"/>
  <c r="AA217" i="4"/>
  <c r="T217" i="4"/>
  <c r="O217" i="4"/>
  <c r="M217" i="4"/>
  <c r="G217" i="4"/>
  <c r="F217" i="4"/>
  <c r="E217" i="4"/>
  <c r="AG216" i="4"/>
  <c r="AH216" i="4" s="1"/>
  <c r="AA216" i="4"/>
  <c r="T216" i="4"/>
  <c r="O216" i="4"/>
  <c r="M216" i="4"/>
  <c r="G216" i="4"/>
  <c r="F216" i="4"/>
  <c r="E216" i="4"/>
  <c r="AG215" i="4"/>
  <c r="AH215" i="4" s="1"/>
  <c r="AA215" i="4"/>
  <c r="T215" i="4"/>
  <c r="O215" i="4"/>
  <c r="M215" i="4"/>
  <c r="G215" i="4"/>
  <c r="F215" i="4"/>
  <c r="E215" i="4"/>
  <c r="AG214" i="4"/>
  <c r="AH214" i="4" s="1"/>
  <c r="AA214" i="4"/>
  <c r="T214" i="4"/>
  <c r="O214" i="4"/>
  <c r="M214" i="4"/>
  <c r="G214" i="4"/>
  <c r="F214" i="4"/>
  <c r="E214" i="4"/>
  <c r="AG213" i="4"/>
  <c r="AH213" i="4" s="1"/>
  <c r="AA213" i="4"/>
  <c r="T213" i="4"/>
  <c r="O213" i="4"/>
  <c r="M213" i="4"/>
  <c r="G213" i="4"/>
  <c r="F213" i="4"/>
  <c r="E213" i="4"/>
  <c r="AG212" i="4"/>
  <c r="AH212" i="4" s="1"/>
  <c r="AA212" i="4"/>
  <c r="T212" i="4"/>
  <c r="O212" i="4"/>
  <c r="M212" i="4"/>
  <c r="G212" i="4"/>
  <c r="F212" i="4"/>
  <c r="E212" i="4"/>
  <c r="AG211" i="4"/>
  <c r="AH211" i="4" s="1"/>
  <c r="AA211" i="4"/>
  <c r="T211" i="4"/>
  <c r="O211" i="4"/>
  <c r="M211" i="4"/>
  <c r="G211" i="4"/>
  <c r="F211" i="4"/>
  <c r="E211" i="4"/>
  <c r="AG210" i="4"/>
  <c r="AH210" i="4" s="1"/>
  <c r="AA210" i="4"/>
  <c r="T210" i="4"/>
  <c r="O210" i="4"/>
  <c r="M210" i="4"/>
  <c r="G210" i="4"/>
  <c r="F210" i="4"/>
  <c r="E210" i="4"/>
  <c r="AG209" i="4"/>
  <c r="AH209" i="4" s="1"/>
  <c r="AA209" i="4"/>
  <c r="T209" i="4"/>
  <c r="O209" i="4"/>
  <c r="M209" i="4"/>
  <c r="G209" i="4"/>
  <c r="F209" i="4"/>
  <c r="E209" i="4"/>
  <c r="AG208" i="4"/>
  <c r="AH208" i="4" s="1"/>
  <c r="AA208" i="4"/>
  <c r="T208" i="4"/>
  <c r="O208" i="4"/>
  <c r="M208" i="4"/>
  <c r="G208" i="4"/>
  <c r="F208" i="4"/>
  <c r="E208" i="4"/>
  <c r="AG207" i="4"/>
  <c r="AH207" i="4" s="1"/>
  <c r="AA207" i="4"/>
  <c r="T207" i="4"/>
  <c r="O207" i="4"/>
  <c r="M207" i="4"/>
  <c r="G207" i="4"/>
  <c r="F207" i="4"/>
  <c r="E207" i="4"/>
  <c r="AG206" i="4"/>
  <c r="AH206" i="4" s="1"/>
  <c r="AA206" i="4"/>
  <c r="T206" i="4"/>
  <c r="O206" i="4"/>
  <c r="M206" i="4"/>
  <c r="G206" i="4"/>
  <c r="F206" i="4"/>
  <c r="E206" i="4"/>
  <c r="AG205" i="4"/>
  <c r="AH205" i="4" s="1"/>
  <c r="AA205" i="4"/>
  <c r="T205" i="4"/>
  <c r="O205" i="4"/>
  <c r="M205" i="4"/>
  <c r="G205" i="4"/>
  <c r="F205" i="4"/>
  <c r="E205" i="4"/>
  <c r="AG204" i="4"/>
  <c r="AH204" i="4" s="1"/>
  <c r="AA204" i="4"/>
  <c r="T204" i="4"/>
  <c r="O204" i="4"/>
  <c r="M204" i="4"/>
  <c r="G204" i="4"/>
  <c r="F204" i="4"/>
  <c r="E204" i="4"/>
  <c r="AG203" i="4"/>
  <c r="AH203" i="4" s="1"/>
  <c r="AA203" i="4"/>
  <c r="T203" i="4"/>
  <c r="O203" i="4"/>
  <c r="M203" i="4"/>
  <c r="G203" i="4"/>
  <c r="F203" i="4"/>
  <c r="E203" i="4"/>
  <c r="AG202" i="4"/>
  <c r="AH202" i="4" s="1"/>
  <c r="AA202" i="4"/>
  <c r="T202" i="4"/>
  <c r="O202" i="4"/>
  <c r="M202" i="4"/>
  <c r="G202" i="4"/>
  <c r="F202" i="4"/>
  <c r="E202" i="4"/>
  <c r="AG201" i="4"/>
  <c r="AH201" i="4" s="1"/>
  <c r="AA201" i="4"/>
  <c r="T201" i="4"/>
  <c r="O201" i="4"/>
  <c r="M201" i="4"/>
  <c r="G201" i="4"/>
  <c r="F201" i="4"/>
  <c r="E201" i="4"/>
  <c r="AG200" i="4"/>
  <c r="AH200" i="4" s="1"/>
  <c r="AA200" i="4"/>
  <c r="T200" i="4"/>
  <c r="O200" i="4"/>
  <c r="M200" i="4"/>
  <c r="G200" i="4"/>
  <c r="F200" i="4"/>
  <c r="E200" i="4"/>
  <c r="AG199" i="4"/>
  <c r="AH199" i="4" s="1"/>
  <c r="AA199" i="4"/>
  <c r="T199" i="4"/>
  <c r="O199" i="4"/>
  <c r="M199" i="4"/>
  <c r="G199" i="4"/>
  <c r="F199" i="4"/>
  <c r="E199" i="4"/>
  <c r="AG198" i="4"/>
  <c r="AH198" i="4" s="1"/>
  <c r="AA198" i="4"/>
  <c r="T198" i="4"/>
  <c r="O198" i="4"/>
  <c r="M198" i="4"/>
  <c r="G198" i="4"/>
  <c r="F198" i="4"/>
  <c r="E198" i="4"/>
  <c r="AG197" i="4"/>
  <c r="AH197" i="4" s="1"/>
  <c r="AA197" i="4"/>
  <c r="T197" i="4"/>
  <c r="O197" i="4"/>
  <c r="M197" i="4"/>
  <c r="G197" i="4"/>
  <c r="F197" i="4"/>
  <c r="E197" i="4"/>
  <c r="AG196" i="4"/>
  <c r="AH196" i="4" s="1"/>
  <c r="AA196" i="4"/>
  <c r="T196" i="4"/>
  <c r="O196" i="4"/>
  <c r="M196" i="4"/>
  <c r="G196" i="4"/>
  <c r="F196" i="4"/>
  <c r="E196" i="4"/>
  <c r="AG195" i="4"/>
  <c r="AH195" i="4" s="1"/>
  <c r="AA195" i="4"/>
  <c r="T195" i="4"/>
  <c r="O195" i="4"/>
  <c r="M195" i="4"/>
  <c r="G195" i="4"/>
  <c r="F195" i="4"/>
  <c r="E195" i="4"/>
  <c r="AG194" i="4"/>
  <c r="AH194" i="4" s="1"/>
  <c r="AA194" i="4"/>
  <c r="T194" i="4"/>
  <c r="O194" i="4"/>
  <c r="M194" i="4"/>
  <c r="G194" i="4"/>
  <c r="F194" i="4"/>
  <c r="E194" i="4"/>
  <c r="AG193" i="4"/>
  <c r="AH193" i="4" s="1"/>
  <c r="AA193" i="4"/>
  <c r="T193" i="4"/>
  <c r="O193" i="4"/>
  <c r="M193" i="4"/>
  <c r="G193" i="4"/>
  <c r="F193" i="4"/>
  <c r="E193" i="4"/>
  <c r="AG192" i="4"/>
  <c r="AH192" i="4" s="1"/>
  <c r="AA192" i="4"/>
  <c r="T192" i="4"/>
  <c r="O192" i="4"/>
  <c r="M192" i="4"/>
  <c r="K192" i="4" s="1"/>
  <c r="G192" i="4"/>
  <c r="F192" i="4"/>
  <c r="E192" i="4"/>
  <c r="AG191" i="4"/>
  <c r="AH191" i="4" s="1"/>
  <c r="AA191" i="4"/>
  <c r="T191" i="4"/>
  <c r="O191" i="4"/>
  <c r="M191" i="4"/>
  <c r="G191" i="4"/>
  <c r="F191" i="4"/>
  <c r="E191" i="4"/>
  <c r="AH190" i="4"/>
  <c r="AG190" i="4"/>
  <c r="AA190" i="4"/>
  <c r="T190" i="4"/>
  <c r="O190" i="4"/>
  <c r="M190" i="4"/>
  <c r="K190" i="4"/>
  <c r="V190" i="4" s="1"/>
  <c r="G190" i="4"/>
  <c r="F190" i="4"/>
  <c r="E190" i="4"/>
  <c r="W190" i="4"/>
  <c r="X190" i="4" s="1"/>
  <c r="AG189" i="4"/>
  <c r="AH189" i="4" s="1"/>
  <c r="AA189" i="4"/>
  <c r="T189" i="4"/>
  <c r="O189" i="4"/>
  <c r="M189" i="4"/>
  <c r="G189" i="4"/>
  <c r="F189" i="4"/>
  <c r="E189" i="4"/>
  <c r="AG188" i="4"/>
  <c r="AH188" i="4" s="1"/>
  <c r="AA188" i="4"/>
  <c r="T188" i="4"/>
  <c r="O188" i="4"/>
  <c r="M188" i="4"/>
  <c r="K188" i="4" s="1"/>
  <c r="V188" i="4" s="1"/>
  <c r="W188" i="4" s="1"/>
  <c r="X188" i="4" s="1"/>
  <c r="G188" i="4"/>
  <c r="F188" i="4"/>
  <c r="E188" i="4"/>
  <c r="AG187" i="4"/>
  <c r="AH187" i="4" s="1"/>
  <c r="AA187" i="4"/>
  <c r="T187" i="4"/>
  <c r="O187" i="4"/>
  <c r="M187" i="4"/>
  <c r="G187" i="4"/>
  <c r="F187" i="4"/>
  <c r="E187" i="4"/>
  <c r="AH186" i="4"/>
  <c r="AG186" i="4"/>
  <c r="AA186" i="4"/>
  <c r="T186" i="4"/>
  <c r="O186" i="4"/>
  <c r="M186" i="4"/>
  <c r="K186" i="4"/>
  <c r="V186" i="4" s="1"/>
  <c r="G186" i="4"/>
  <c r="F186" i="4"/>
  <c r="E186" i="4"/>
  <c r="W186" i="4"/>
  <c r="X186" i="4" s="1"/>
  <c r="AG185" i="4"/>
  <c r="AH185" i="4" s="1"/>
  <c r="AA185" i="4"/>
  <c r="T185" i="4"/>
  <c r="O185" i="4"/>
  <c r="M185" i="4"/>
  <c r="G185" i="4"/>
  <c r="F185" i="4"/>
  <c r="E185" i="4"/>
  <c r="AG184" i="4"/>
  <c r="AH184" i="4" s="1"/>
  <c r="AA184" i="4"/>
  <c r="T184" i="4"/>
  <c r="O184" i="4"/>
  <c r="M184" i="4"/>
  <c r="K184" i="4" s="1"/>
  <c r="V184" i="4" s="1"/>
  <c r="W184" i="4" s="1"/>
  <c r="X184" i="4" s="1"/>
  <c r="G184" i="4"/>
  <c r="F184" i="4"/>
  <c r="E184" i="4"/>
  <c r="AG183" i="4"/>
  <c r="AH183" i="4" s="1"/>
  <c r="AA183" i="4"/>
  <c r="T183" i="4"/>
  <c r="O183" i="4"/>
  <c r="M183" i="4"/>
  <c r="G183" i="4"/>
  <c r="F183" i="4"/>
  <c r="E183" i="4"/>
  <c r="AH182" i="4"/>
  <c r="AG182" i="4"/>
  <c r="AA182" i="4"/>
  <c r="T182" i="4"/>
  <c r="O182" i="4"/>
  <c r="M182" i="4"/>
  <c r="K182" i="4"/>
  <c r="V182" i="4" s="1"/>
  <c r="G182" i="4"/>
  <c r="F182" i="4"/>
  <c r="E182" i="4"/>
  <c r="W182" i="4"/>
  <c r="X182" i="4" s="1"/>
  <c r="AG181" i="4"/>
  <c r="AH181" i="4" s="1"/>
  <c r="AA181" i="4"/>
  <c r="T181" i="4"/>
  <c r="O181" i="4"/>
  <c r="M181" i="4"/>
  <c r="G181" i="4"/>
  <c r="F181" i="4"/>
  <c r="E181" i="4"/>
  <c r="AG180" i="4"/>
  <c r="AH180" i="4" s="1"/>
  <c r="AA180" i="4"/>
  <c r="T180" i="4"/>
  <c r="O180" i="4"/>
  <c r="M180" i="4"/>
  <c r="K180" i="4" s="1"/>
  <c r="V180" i="4" s="1"/>
  <c r="W180" i="4" s="1"/>
  <c r="X180" i="4" s="1"/>
  <c r="G180" i="4"/>
  <c r="F180" i="4"/>
  <c r="E180" i="4"/>
  <c r="AG179" i="4"/>
  <c r="AH179" i="4" s="1"/>
  <c r="AA179" i="4"/>
  <c r="T179" i="4"/>
  <c r="O179" i="4"/>
  <c r="M179" i="4"/>
  <c r="G179" i="4"/>
  <c r="F179" i="4"/>
  <c r="E179" i="4"/>
  <c r="AH178" i="4"/>
  <c r="AG178" i="4"/>
  <c r="AA178" i="4"/>
  <c r="T178" i="4"/>
  <c r="O178" i="4"/>
  <c r="M178" i="4"/>
  <c r="K178" i="4"/>
  <c r="V178" i="4" s="1"/>
  <c r="G178" i="4"/>
  <c r="F178" i="4"/>
  <c r="E178" i="4"/>
  <c r="W178" i="4"/>
  <c r="X178" i="4" s="1"/>
  <c r="AG177" i="4"/>
  <c r="AH177" i="4" s="1"/>
  <c r="AA177" i="4"/>
  <c r="T177" i="4"/>
  <c r="O177" i="4"/>
  <c r="M177" i="4"/>
  <c r="G177" i="4"/>
  <c r="F177" i="4"/>
  <c r="E177" i="4"/>
  <c r="AG176" i="4"/>
  <c r="AH176" i="4" s="1"/>
  <c r="AA176" i="4"/>
  <c r="T176" i="4"/>
  <c r="O176" i="4"/>
  <c r="M176" i="4"/>
  <c r="K176" i="4" s="1"/>
  <c r="V176" i="4" s="1"/>
  <c r="W176" i="4" s="1"/>
  <c r="X176" i="4" s="1"/>
  <c r="G176" i="4"/>
  <c r="F176" i="4"/>
  <c r="E176" i="4"/>
  <c r="AG175" i="4"/>
  <c r="AH175" i="4" s="1"/>
  <c r="AA175" i="4"/>
  <c r="T175" i="4"/>
  <c r="O175" i="4"/>
  <c r="M175" i="4"/>
  <c r="G175" i="4"/>
  <c r="F175" i="4"/>
  <c r="E175" i="4"/>
  <c r="AH174" i="4"/>
  <c r="AG174" i="4"/>
  <c r="AA174" i="4"/>
  <c r="T174" i="4"/>
  <c r="O174" i="4"/>
  <c r="M174" i="4"/>
  <c r="K174" i="4"/>
  <c r="V174" i="4" s="1"/>
  <c r="G174" i="4"/>
  <c r="F174" i="4"/>
  <c r="E174" i="4"/>
  <c r="W174" i="4"/>
  <c r="X174" i="4" s="1"/>
  <c r="AG173" i="4"/>
  <c r="AH173" i="4" s="1"/>
  <c r="AA173" i="4"/>
  <c r="T173" i="4"/>
  <c r="O173" i="4"/>
  <c r="M173" i="4"/>
  <c r="K173" i="4" s="1"/>
  <c r="V173" i="4" s="1"/>
  <c r="W173" i="4" s="1"/>
  <c r="X173" i="4" s="1"/>
  <c r="G173" i="4"/>
  <c r="F173" i="4"/>
  <c r="E173" i="4"/>
  <c r="AG172" i="4"/>
  <c r="AH172" i="4" s="1"/>
  <c r="AA172" i="4"/>
  <c r="T172" i="4"/>
  <c r="O172" i="4"/>
  <c r="M172" i="4"/>
  <c r="K172" i="4" s="1"/>
  <c r="V172" i="4" s="1"/>
  <c r="W172" i="4" s="1"/>
  <c r="X172" i="4" s="1"/>
  <c r="G172" i="4"/>
  <c r="F172" i="4"/>
  <c r="E172" i="4"/>
  <c r="AG171" i="4"/>
  <c r="AH171" i="4" s="1"/>
  <c r="AA171" i="4"/>
  <c r="T171" i="4"/>
  <c r="O171" i="4"/>
  <c r="M171" i="4"/>
  <c r="K171" i="4" s="1"/>
  <c r="V171" i="4" s="1"/>
  <c r="W171" i="4" s="1"/>
  <c r="X171" i="4" s="1"/>
  <c r="G171" i="4"/>
  <c r="F171" i="4"/>
  <c r="E171" i="4"/>
  <c r="AH170" i="4"/>
  <c r="AG170" i="4"/>
  <c r="AA170" i="4"/>
  <c r="T170" i="4"/>
  <c r="O170" i="4"/>
  <c r="M170" i="4"/>
  <c r="K170" i="4"/>
  <c r="V170" i="4" s="1"/>
  <c r="W170" i="4" s="1"/>
  <c r="X170" i="4" s="1"/>
  <c r="G170" i="4"/>
  <c r="F170" i="4"/>
  <c r="E170" i="4"/>
  <c r="AG169" i="4"/>
  <c r="AH169" i="4" s="1"/>
  <c r="AA169" i="4"/>
  <c r="T169" i="4"/>
  <c r="O169" i="4"/>
  <c r="M169" i="4"/>
  <c r="K169" i="4" s="1"/>
  <c r="V169" i="4" s="1"/>
  <c r="W169" i="4" s="1"/>
  <c r="X169" i="4" s="1"/>
  <c r="G169" i="4"/>
  <c r="F169" i="4"/>
  <c r="E169" i="4"/>
  <c r="AH168" i="4"/>
  <c r="AG168" i="4"/>
  <c r="AA168" i="4"/>
  <c r="T168" i="4"/>
  <c r="O168" i="4"/>
  <c r="M168" i="4"/>
  <c r="K168" i="4"/>
  <c r="V168" i="4" s="1"/>
  <c r="G168" i="4"/>
  <c r="F168" i="4"/>
  <c r="E168" i="4"/>
  <c r="W168" i="4"/>
  <c r="X168" i="4" s="1"/>
  <c r="AG167" i="4"/>
  <c r="AH167" i="4" s="1"/>
  <c r="AA167" i="4"/>
  <c r="T167" i="4"/>
  <c r="O167" i="4"/>
  <c r="M167" i="4"/>
  <c r="G167" i="4"/>
  <c r="F167" i="4"/>
  <c r="E167" i="4"/>
  <c r="AG166" i="4"/>
  <c r="AH166" i="4" s="1"/>
  <c r="AA166" i="4"/>
  <c r="T166" i="4"/>
  <c r="O166" i="4"/>
  <c r="M166" i="4"/>
  <c r="G166" i="4"/>
  <c r="F166" i="4"/>
  <c r="E166" i="4"/>
  <c r="AG165" i="4"/>
  <c r="AH165" i="4" s="1"/>
  <c r="AA165" i="4"/>
  <c r="T165" i="4"/>
  <c r="O165" i="4"/>
  <c r="M165" i="4"/>
  <c r="G165" i="4"/>
  <c r="F165" i="4"/>
  <c r="E165" i="4"/>
  <c r="AG164" i="4"/>
  <c r="AH164" i="4" s="1"/>
  <c r="AA164" i="4"/>
  <c r="T164" i="4"/>
  <c r="O164" i="4"/>
  <c r="M164" i="4"/>
  <c r="G164" i="4"/>
  <c r="F164" i="4"/>
  <c r="E164" i="4"/>
  <c r="AG163" i="4"/>
  <c r="AH163" i="4" s="1"/>
  <c r="AA163" i="4"/>
  <c r="T163" i="4"/>
  <c r="O163" i="4"/>
  <c r="M163" i="4"/>
  <c r="G163" i="4"/>
  <c r="F163" i="4"/>
  <c r="E163" i="4"/>
  <c r="AG162" i="4"/>
  <c r="AH162" i="4" s="1"/>
  <c r="AA162" i="4"/>
  <c r="T162" i="4"/>
  <c r="O162" i="4"/>
  <c r="M162" i="4"/>
  <c r="G162" i="4"/>
  <c r="F162" i="4"/>
  <c r="E162" i="4"/>
  <c r="AG161" i="4"/>
  <c r="AH161" i="4" s="1"/>
  <c r="AA161" i="4"/>
  <c r="T161" i="4"/>
  <c r="O161" i="4"/>
  <c r="M161" i="4"/>
  <c r="G161" i="4"/>
  <c r="F161" i="4"/>
  <c r="E161" i="4"/>
  <c r="AG160" i="4"/>
  <c r="AH160" i="4" s="1"/>
  <c r="AA160" i="4"/>
  <c r="T160" i="4"/>
  <c r="O160" i="4"/>
  <c r="M160" i="4"/>
  <c r="G160" i="4"/>
  <c r="F160" i="4"/>
  <c r="E160" i="4"/>
  <c r="AG159" i="4"/>
  <c r="AH159" i="4" s="1"/>
  <c r="AA159" i="4"/>
  <c r="T159" i="4"/>
  <c r="O159" i="4"/>
  <c r="M159" i="4"/>
  <c r="G159" i="4"/>
  <c r="F159" i="4"/>
  <c r="E159" i="4"/>
  <c r="AG158" i="4"/>
  <c r="AH158" i="4" s="1"/>
  <c r="AA158" i="4"/>
  <c r="T158" i="4"/>
  <c r="O158" i="4"/>
  <c r="M158" i="4"/>
  <c r="G158" i="4"/>
  <c r="F158" i="4"/>
  <c r="E158" i="4"/>
  <c r="AG157" i="4"/>
  <c r="AH157" i="4" s="1"/>
  <c r="AA157" i="4"/>
  <c r="T157" i="4"/>
  <c r="O157" i="4"/>
  <c r="M157" i="4"/>
  <c r="G157" i="4"/>
  <c r="F157" i="4"/>
  <c r="E157" i="4"/>
  <c r="AG156" i="4"/>
  <c r="AH156" i="4" s="1"/>
  <c r="AA156" i="4"/>
  <c r="T156" i="4"/>
  <c r="O156" i="4"/>
  <c r="M156" i="4"/>
  <c r="G156" i="4"/>
  <c r="F156" i="4"/>
  <c r="E156" i="4"/>
  <c r="AG155" i="4"/>
  <c r="AH155" i="4" s="1"/>
  <c r="AA155" i="4"/>
  <c r="T155" i="4"/>
  <c r="O155" i="4"/>
  <c r="M155" i="4"/>
  <c r="G155" i="4"/>
  <c r="F155" i="4"/>
  <c r="E155" i="4"/>
  <c r="AG154" i="4"/>
  <c r="AH154" i="4" s="1"/>
  <c r="AA154" i="4"/>
  <c r="T154" i="4"/>
  <c r="O154" i="4"/>
  <c r="M154" i="4"/>
  <c r="G154" i="4"/>
  <c r="F154" i="4"/>
  <c r="E154" i="4"/>
  <c r="AG153" i="4"/>
  <c r="AH153" i="4" s="1"/>
  <c r="AA153" i="4"/>
  <c r="T153" i="4"/>
  <c r="O153" i="4"/>
  <c r="M153" i="4"/>
  <c r="G153" i="4"/>
  <c r="F153" i="4"/>
  <c r="E153" i="4"/>
  <c r="AG152" i="4"/>
  <c r="AH152" i="4" s="1"/>
  <c r="AA152" i="4"/>
  <c r="T152" i="4"/>
  <c r="O152" i="4"/>
  <c r="M152" i="4"/>
  <c r="G152" i="4"/>
  <c r="F152" i="4"/>
  <c r="E152" i="4"/>
  <c r="AG151" i="4"/>
  <c r="AH151" i="4" s="1"/>
  <c r="AA151" i="4"/>
  <c r="T151" i="4"/>
  <c r="O151" i="4"/>
  <c r="M151" i="4"/>
  <c r="G151" i="4"/>
  <c r="F151" i="4"/>
  <c r="E151" i="4"/>
  <c r="AG150" i="4"/>
  <c r="AH150" i="4" s="1"/>
  <c r="AA150" i="4"/>
  <c r="T150" i="4"/>
  <c r="O150" i="4"/>
  <c r="M150" i="4"/>
  <c r="G150" i="4"/>
  <c r="F150" i="4"/>
  <c r="E150" i="4"/>
  <c r="AG149" i="4"/>
  <c r="AH149" i="4" s="1"/>
  <c r="AA149" i="4"/>
  <c r="T149" i="4"/>
  <c r="O149" i="4"/>
  <c r="M149" i="4"/>
  <c r="G149" i="4"/>
  <c r="F149" i="4"/>
  <c r="E149" i="4"/>
  <c r="AG148" i="4"/>
  <c r="AH148" i="4" s="1"/>
  <c r="AA148" i="4"/>
  <c r="T148" i="4"/>
  <c r="O148" i="4"/>
  <c r="M148" i="4"/>
  <c r="G148" i="4"/>
  <c r="F148" i="4"/>
  <c r="E148" i="4"/>
  <c r="AG147" i="4"/>
  <c r="AH147" i="4" s="1"/>
  <c r="AA147" i="4"/>
  <c r="T147" i="4"/>
  <c r="O147" i="4"/>
  <c r="M147" i="4"/>
  <c r="G147" i="4"/>
  <c r="F147" i="4"/>
  <c r="E147" i="4"/>
  <c r="AG146" i="4"/>
  <c r="AH146" i="4" s="1"/>
  <c r="AA146" i="4"/>
  <c r="T146" i="4"/>
  <c r="O146" i="4"/>
  <c r="M146" i="4"/>
  <c r="G146" i="4"/>
  <c r="F146" i="4"/>
  <c r="E146" i="4"/>
  <c r="AG145" i="4"/>
  <c r="AH145" i="4" s="1"/>
  <c r="AA145" i="4"/>
  <c r="T145" i="4"/>
  <c r="O145" i="4"/>
  <c r="M145" i="4"/>
  <c r="G145" i="4"/>
  <c r="F145" i="4"/>
  <c r="E145" i="4"/>
  <c r="AG144" i="4"/>
  <c r="AH144" i="4" s="1"/>
  <c r="AA144" i="4"/>
  <c r="T144" i="4"/>
  <c r="O144" i="4"/>
  <c r="M144" i="4"/>
  <c r="G144" i="4"/>
  <c r="F144" i="4"/>
  <c r="E144" i="4"/>
  <c r="AG143" i="4"/>
  <c r="AH143" i="4" s="1"/>
  <c r="AA143" i="4"/>
  <c r="T143" i="4"/>
  <c r="O143" i="4"/>
  <c r="M143" i="4"/>
  <c r="G143" i="4"/>
  <c r="F143" i="4"/>
  <c r="E143" i="4"/>
  <c r="AG142" i="4"/>
  <c r="AH142" i="4" s="1"/>
  <c r="AA142" i="4"/>
  <c r="T142" i="4"/>
  <c r="O142" i="4"/>
  <c r="M142" i="4"/>
  <c r="G142" i="4"/>
  <c r="F142" i="4"/>
  <c r="E142" i="4"/>
  <c r="AG141" i="4"/>
  <c r="AH141" i="4" s="1"/>
  <c r="AA141" i="4"/>
  <c r="T141" i="4"/>
  <c r="O141" i="4"/>
  <c r="M141" i="4"/>
  <c r="G141" i="4"/>
  <c r="F141" i="4"/>
  <c r="E141" i="4"/>
  <c r="AG140" i="4"/>
  <c r="AH140" i="4" s="1"/>
  <c r="AA140" i="4"/>
  <c r="T140" i="4"/>
  <c r="O140" i="4"/>
  <c r="M140" i="4"/>
  <c r="G140" i="4"/>
  <c r="F140" i="4"/>
  <c r="E140" i="4"/>
  <c r="AG139" i="4"/>
  <c r="AH139" i="4" s="1"/>
  <c r="AA139" i="4"/>
  <c r="T139" i="4"/>
  <c r="O139" i="4"/>
  <c r="M139" i="4"/>
  <c r="G139" i="4"/>
  <c r="F139" i="4"/>
  <c r="E139" i="4"/>
  <c r="AG138" i="4"/>
  <c r="AH138" i="4" s="1"/>
  <c r="AA138" i="4"/>
  <c r="T138" i="4"/>
  <c r="O138" i="4"/>
  <c r="M138" i="4"/>
  <c r="G138" i="4"/>
  <c r="F138" i="4"/>
  <c r="E138" i="4"/>
  <c r="AG137" i="4"/>
  <c r="AH137" i="4" s="1"/>
  <c r="AA137" i="4"/>
  <c r="T137" i="4"/>
  <c r="O137" i="4"/>
  <c r="M137" i="4"/>
  <c r="G137" i="4"/>
  <c r="F137" i="4"/>
  <c r="E137" i="4"/>
  <c r="AG136" i="4"/>
  <c r="AH136" i="4" s="1"/>
  <c r="AA136" i="4"/>
  <c r="T136" i="4"/>
  <c r="O136" i="4"/>
  <c r="M136" i="4"/>
  <c r="G136" i="4"/>
  <c r="F136" i="4"/>
  <c r="E136" i="4"/>
  <c r="AG135" i="4"/>
  <c r="AH135" i="4" s="1"/>
  <c r="AA135" i="4"/>
  <c r="T135" i="4"/>
  <c r="O135" i="4"/>
  <c r="M135" i="4"/>
  <c r="G135" i="4"/>
  <c r="F135" i="4"/>
  <c r="E135" i="4"/>
  <c r="AG134" i="4"/>
  <c r="AH134" i="4" s="1"/>
  <c r="AA134" i="4"/>
  <c r="T134" i="4"/>
  <c r="O134" i="4"/>
  <c r="M134" i="4"/>
  <c r="G134" i="4"/>
  <c r="F134" i="4"/>
  <c r="E134" i="4"/>
  <c r="AG133" i="4"/>
  <c r="AH133" i="4" s="1"/>
  <c r="AA133" i="4"/>
  <c r="T133" i="4"/>
  <c r="O133" i="4"/>
  <c r="M133" i="4"/>
  <c r="G133" i="4"/>
  <c r="F133" i="4"/>
  <c r="E133" i="4"/>
  <c r="AG132" i="4"/>
  <c r="AH132" i="4" s="1"/>
  <c r="AA132" i="4"/>
  <c r="T132" i="4"/>
  <c r="O132" i="4"/>
  <c r="M132" i="4"/>
  <c r="G132" i="4"/>
  <c r="F132" i="4"/>
  <c r="E132" i="4"/>
  <c r="AG131" i="4"/>
  <c r="AH131" i="4" s="1"/>
  <c r="AA131" i="4"/>
  <c r="T131" i="4"/>
  <c r="O131" i="4"/>
  <c r="M131" i="4"/>
  <c r="G131" i="4"/>
  <c r="F131" i="4"/>
  <c r="E131" i="4"/>
  <c r="AG130" i="4"/>
  <c r="AH130" i="4" s="1"/>
  <c r="AA130" i="4"/>
  <c r="T130" i="4"/>
  <c r="O130" i="4"/>
  <c r="M130" i="4"/>
  <c r="G130" i="4"/>
  <c r="F130" i="4"/>
  <c r="E130" i="4"/>
  <c r="AG129" i="4"/>
  <c r="AH129" i="4" s="1"/>
  <c r="AA129" i="4"/>
  <c r="T129" i="4"/>
  <c r="O129" i="4"/>
  <c r="M129" i="4"/>
  <c r="G129" i="4"/>
  <c r="F129" i="4"/>
  <c r="E129" i="4"/>
  <c r="AG128" i="4"/>
  <c r="AH128" i="4" s="1"/>
  <c r="AA128" i="4"/>
  <c r="T128" i="4"/>
  <c r="O128" i="4"/>
  <c r="M128" i="4"/>
  <c r="G128" i="4"/>
  <c r="F128" i="4"/>
  <c r="E128" i="4"/>
  <c r="AG127" i="4"/>
  <c r="AH127" i="4" s="1"/>
  <c r="AA127" i="4"/>
  <c r="T127" i="4"/>
  <c r="O127" i="4"/>
  <c r="M127" i="4"/>
  <c r="G127" i="4"/>
  <c r="F127" i="4"/>
  <c r="E127" i="4"/>
  <c r="AG126" i="4"/>
  <c r="AH126" i="4" s="1"/>
  <c r="AA126" i="4"/>
  <c r="T126" i="4"/>
  <c r="O126" i="4"/>
  <c r="M126" i="4"/>
  <c r="G126" i="4"/>
  <c r="F126" i="4"/>
  <c r="E126" i="4"/>
  <c r="AG125" i="4"/>
  <c r="AH125" i="4" s="1"/>
  <c r="AA125" i="4"/>
  <c r="T125" i="4"/>
  <c r="O125" i="4"/>
  <c r="M125" i="4"/>
  <c r="G125" i="4"/>
  <c r="F125" i="4"/>
  <c r="E125" i="4"/>
  <c r="AG124" i="4"/>
  <c r="AH124" i="4" s="1"/>
  <c r="AA124" i="4"/>
  <c r="T124" i="4"/>
  <c r="O124" i="4"/>
  <c r="M124" i="4"/>
  <c r="G124" i="4"/>
  <c r="F124" i="4"/>
  <c r="E124" i="4"/>
  <c r="AG123" i="4"/>
  <c r="AH123" i="4" s="1"/>
  <c r="AA123" i="4"/>
  <c r="T123" i="4"/>
  <c r="O123" i="4"/>
  <c r="M123" i="4"/>
  <c r="G123" i="4"/>
  <c r="F123" i="4"/>
  <c r="E123" i="4"/>
  <c r="AG122" i="4"/>
  <c r="AH122" i="4" s="1"/>
  <c r="AA122" i="4"/>
  <c r="T122" i="4"/>
  <c r="O122" i="4"/>
  <c r="M122" i="4"/>
  <c r="G122" i="4"/>
  <c r="F122" i="4"/>
  <c r="E122" i="4"/>
  <c r="AG121" i="4"/>
  <c r="AH121" i="4" s="1"/>
  <c r="AA121" i="4"/>
  <c r="T121" i="4"/>
  <c r="O121" i="4"/>
  <c r="M121" i="4"/>
  <c r="G121" i="4"/>
  <c r="F121" i="4"/>
  <c r="E121" i="4"/>
  <c r="AG120" i="4"/>
  <c r="AH120" i="4" s="1"/>
  <c r="AA120" i="4"/>
  <c r="T120" i="4"/>
  <c r="O120" i="4"/>
  <c r="M120" i="4"/>
  <c r="G120" i="4"/>
  <c r="F120" i="4"/>
  <c r="E120" i="4"/>
  <c r="AG119" i="4"/>
  <c r="AH119" i="4" s="1"/>
  <c r="AA119" i="4"/>
  <c r="T119" i="4"/>
  <c r="O119" i="4"/>
  <c r="M119" i="4"/>
  <c r="G119" i="4"/>
  <c r="F119" i="4"/>
  <c r="E119" i="4"/>
  <c r="AG118" i="4"/>
  <c r="AH118" i="4" s="1"/>
  <c r="AA118" i="4"/>
  <c r="T118" i="4"/>
  <c r="O118" i="4"/>
  <c r="M118" i="4"/>
  <c r="G118" i="4"/>
  <c r="F118" i="4"/>
  <c r="E118" i="4"/>
  <c r="AG117" i="4"/>
  <c r="AH117" i="4" s="1"/>
  <c r="AA117" i="4"/>
  <c r="T117" i="4"/>
  <c r="O117" i="4"/>
  <c r="M117" i="4"/>
  <c r="G117" i="4"/>
  <c r="F117" i="4"/>
  <c r="E117" i="4"/>
  <c r="AG116" i="4"/>
  <c r="AH116" i="4" s="1"/>
  <c r="AA116" i="4"/>
  <c r="T116" i="4"/>
  <c r="O116" i="4"/>
  <c r="M116" i="4"/>
  <c r="G116" i="4"/>
  <c r="F116" i="4"/>
  <c r="E116" i="4"/>
  <c r="AG115" i="4"/>
  <c r="AH115" i="4" s="1"/>
  <c r="AA115" i="4"/>
  <c r="T115" i="4"/>
  <c r="O115" i="4"/>
  <c r="M115" i="4"/>
  <c r="G115" i="4"/>
  <c r="F115" i="4"/>
  <c r="E115" i="4"/>
  <c r="AG114" i="4"/>
  <c r="AH114" i="4" s="1"/>
  <c r="AA114" i="4"/>
  <c r="T114" i="4"/>
  <c r="O114" i="4"/>
  <c r="M114" i="4"/>
  <c r="G114" i="4"/>
  <c r="F114" i="4"/>
  <c r="E114" i="4"/>
  <c r="AG113" i="4"/>
  <c r="AH113" i="4" s="1"/>
  <c r="AA113" i="4"/>
  <c r="T113" i="4"/>
  <c r="O113" i="4"/>
  <c r="M113" i="4"/>
  <c r="G113" i="4"/>
  <c r="F113" i="4"/>
  <c r="E113" i="4"/>
  <c r="AG112" i="4"/>
  <c r="AH112" i="4" s="1"/>
  <c r="AA112" i="4"/>
  <c r="T112" i="4"/>
  <c r="O112" i="4"/>
  <c r="M112" i="4"/>
  <c r="G112" i="4"/>
  <c r="F112" i="4"/>
  <c r="E112" i="4"/>
  <c r="AG111" i="4"/>
  <c r="AH111" i="4" s="1"/>
  <c r="AA111" i="4"/>
  <c r="T111" i="4"/>
  <c r="O111" i="4"/>
  <c r="M111" i="4"/>
  <c r="K111" i="4" s="1"/>
  <c r="G111" i="4"/>
  <c r="F111" i="4"/>
  <c r="E111" i="4"/>
  <c r="AG110" i="4"/>
  <c r="AH110" i="4" s="1"/>
  <c r="AA110" i="4"/>
  <c r="T110" i="4"/>
  <c r="O110" i="4"/>
  <c r="M110" i="4"/>
  <c r="K110" i="4" s="1"/>
  <c r="G110" i="4"/>
  <c r="F110" i="4"/>
  <c r="E110" i="4"/>
  <c r="AG109" i="4"/>
  <c r="AH109" i="4" s="1"/>
  <c r="AA109" i="4"/>
  <c r="T109" i="4"/>
  <c r="O109" i="4"/>
  <c r="M109" i="4"/>
  <c r="K109" i="4" s="1"/>
  <c r="AB109" i="4" s="1"/>
  <c r="AC109" i="4" s="1"/>
  <c r="G109" i="4"/>
  <c r="F109" i="4"/>
  <c r="E109" i="4"/>
  <c r="AG108" i="4"/>
  <c r="AH108" i="4" s="1"/>
  <c r="AA108" i="4"/>
  <c r="T108" i="4"/>
  <c r="O108" i="4"/>
  <c r="M108" i="4"/>
  <c r="K108" i="4" s="1"/>
  <c r="G108" i="4"/>
  <c r="F108" i="4"/>
  <c r="E108" i="4"/>
  <c r="AG107" i="4"/>
  <c r="AH107" i="4" s="1"/>
  <c r="AA107" i="4"/>
  <c r="T107" i="4"/>
  <c r="O107" i="4"/>
  <c r="M107" i="4"/>
  <c r="K107" i="4" s="1"/>
  <c r="AB107" i="4" s="1"/>
  <c r="AC107" i="4" s="1"/>
  <c r="G107" i="4"/>
  <c r="F107" i="4"/>
  <c r="E107" i="4"/>
  <c r="AG106" i="4"/>
  <c r="AH106" i="4" s="1"/>
  <c r="AA106" i="4"/>
  <c r="T106" i="4"/>
  <c r="O106" i="4"/>
  <c r="M106" i="4"/>
  <c r="G106" i="4"/>
  <c r="F106" i="4"/>
  <c r="E106" i="4"/>
  <c r="AG105" i="4"/>
  <c r="AH105" i="4" s="1"/>
  <c r="AA105" i="4"/>
  <c r="T105" i="4"/>
  <c r="O105" i="4"/>
  <c r="M105" i="4"/>
  <c r="G105" i="4"/>
  <c r="F105" i="4"/>
  <c r="E105" i="4"/>
  <c r="AH104" i="4"/>
  <c r="AG104" i="4"/>
  <c r="AA104" i="4"/>
  <c r="T104" i="4"/>
  <c r="O104" i="4"/>
  <c r="M104" i="4"/>
  <c r="K104" i="4"/>
  <c r="V104" i="4" s="1"/>
  <c r="G104" i="4"/>
  <c r="F104" i="4"/>
  <c r="E104" i="4"/>
  <c r="W104" i="4"/>
  <c r="X104" i="4" s="1"/>
  <c r="AG103" i="4"/>
  <c r="AH103" i="4" s="1"/>
  <c r="AA103" i="4"/>
  <c r="T103" i="4"/>
  <c r="O103" i="4"/>
  <c r="M103" i="4"/>
  <c r="G103" i="4"/>
  <c r="F103" i="4"/>
  <c r="E103" i="4"/>
  <c r="AG102" i="4"/>
  <c r="AH102" i="4" s="1"/>
  <c r="AA102" i="4"/>
  <c r="T102" i="4"/>
  <c r="O102" i="4"/>
  <c r="M102" i="4"/>
  <c r="K102" i="4" s="1"/>
  <c r="V102" i="4" s="1"/>
  <c r="W102" i="4" s="1"/>
  <c r="X102" i="4" s="1"/>
  <c r="G102" i="4"/>
  <c r="F102" i="4"/>
  <c r="E102" i="4"/>
  <c r="AG101" i="4"/>
  <c r="AH101" i="4" s="1"/>
  <c r="AA101" i="4"/>
  <c r="T101" i="4"/>
  <c r="O101" i="4"/>
  <c r="M101" i="4"/>
  <c r="G101" i="4"/>
  <c r="F101" i="4"/>
  <c r="E101" i="4"/>
  <c r="AH100" i="4"/>
  <c r="AG100" i="4"/>
  <c r="AA100" i="4"/>
  <c r="T100" i="4"/>
  <c r="O100" i="4"/>
  <c r="M100" i="4"/>
  <c r="K100" i="4"/>
  <c r="V100" i="4" s="1"/>
  <c r="G100" i="4"/>
  <c r="F100" i="4"/>
  <c r="E100" i="4"/>
  <c r="W100" i="4"/>
  <c r="X100" i="4" s="1"/>
  <c r="AG99" i="4"/>
  <c r="AH99" i="4" s="1"/>
  <c r="AA99" i="4"/>
  <c r="T99" i="4"/>
  <c r="O99" i="4"/>
  <c r="M99" i="4"/>
  <c r="G99" i="4"/>
  <c r="F99" i="4"/>
  <c r="E99" i="4"/>
  <c r="AG98" i="4"/>
  <c r="AH98" i="4" s="1"/>
  <c r="AA98" i="4"/>
  <c r="T98" i="4"/>
  <c r="O98" i="4"/>
  <c r="M98" i="4"/>
  <c r="K98" i="4" s="1"/>
  <c r="V98" i="4" s="1"/>
  <c r="W98" i="4" s="1"/>
  <c r="X98" i="4" s="1"/>
  <c r="G98" i="4"/>
  <c r="F98" i="4"/>
  <c r="E98" i="4"/>
  <c r="AG97" i="4"/>
  <c r="AH97" i="4" s="1"/>
  <c r="AA97" i="4"/>
  <c r="T97" i="4"/>
  <c r="O97" i="4"/>
  <c r="M97" i="4"/>
  <c r="G97" i="4"/>
  <c r="F97" i="4"/>
  <c r="E97" i="4"/>
  <c r="AH96" i="4"/>
  <c r="AG96" i="4"/>
  <c r="AA96" i="4"/>
  <c r="T96" i="4"/>
  <c r="O96" i="4"/>
  <c r="M96" i="4"/>
  <c r="K96" i="4"/>
  <c r="V96" i="4" s="1"/>
  <c r="W96" i="4" s="1"/>
  <c r="X96" i="4" s="1"/>
  <c r="G96" i="4"/>
  <c r="F96" i="4"/>
  <c r="E96" i="4"/>
  <c r="AG95" i="4"/>
  <c r="AH95" i="4" s="1"/>
  <c r="AA95" i="4"/>
  <c r="T95" i="4"/>
  <c r="O95" i="4"/>
  <c r="M95" i="4"/>
  <c r="G95" i="4"/>
  <c r="F95" i="4"/>
  <c r="E95" i="4"/>
  <c r="AG94" i="4"/>
  <c r="AH94" i="4" s="1"/>
  <c r="AA94" i="4"/>
  <c r="T94" i="4"/>
  <c r="O94" i="4"/>
  <c r="M94" i="4"/>
  <c r="K94" i="4" s="1"/>
  <c r="V94" i="4" s="1"/>
  <c r="W94" i="4" s="1"/>
  <c r="X94" i="4" s="1"/>
  <c r="G94" i="4"/>
  <c r="F94" i="4"/>
  <c r="E94" i="4"/>
  <c r="AG93" i="4"/>
  <c r="AH93" i="4" s="1"/>
  <c r="AA93" i="4"/>
  <c r="T93" i="4"/>
  <c r="O93" i="4"/>
  <c r="M93" i="4"/>
  <c r="G93" i="4"/>
  <c r="F93" i="4"/>
  <c r="E93" i="4"/>
  <c r="AH92" i="4"/>
  <c r="AG92" i="4"/>
  <c r="AA92" i="4"/>
  <c r="T92" i="4"/>
  <c r="O92" i="4"/>
  <c r="M92" i="4"/>
  <c r="K92" i="4"/>
  <c r="V92" i="4" s="1"/>
  <c r="G92" i="4"/>
  <c r="F92" i="4"/>
  <c r="E92" i="4"/>
  <c r="W92" i="4"/>
  <c r="X92" i="4" s="1"/>
  <c r="AG91" i="4"/>
  <c r="AH91" i="4" s="1"/>
  <c r="AA91" i="4"/>
  <c r="T91" i="4"/>
  <c r="O91" i="4"/>
  <c r="M91" i="4"/>
  <c r="G91" i="4"/>
  <c r="F91" i="4"/>
  <c r="E91" i="4"/>
  <c r="AG90" i="4"/>
  <c r="AH90" i="4" s="1"/>
  <c r="AA90" i="4"/>
  <c r="T90" i="4"/>
  <c r="O90" i="4"/>
  <c r="M90" i="4"/>
  <c r="K90" i="4" s="1"/>
  <c r="V90" i="4" s="1"/>
  <c r="W90" i="4" s="1"/>
  <c r="X90" i="4" s="1"/>
  <c r="G90" i="4"/>
  <c r="F90" i="4"/>
  <c r="E90" i="4"/>
  <c r="AG89" i="4"/>
  <c r="AH89" i="4" s="1"/>
  <c r="AA89" i="4"/>
  <c r="T89" i="4"/>
  <c r="O89" i="4"/>
  <c r="M89" i="4"/>
  <c r="G89" i="4"/>
  <c r="F89" i="4"/>
  <c r="E89" i="4"/>
  <c r="AH88" i="4"/>
  <c r="AG88" i="4"/>
  <c r="AA88" i="4"/>
  <c r="T88" i="4"/>
  <c r="O88" i="4"/>
  <c r="M88" i="4"/>
  <c r="K88" i="4"/>
  <c r="V88" i="4" s="1"/>
  <c r="W88" i="4" s="1"/>
  <c r="X88" i="4" s="1"/>
  <c r="G88" i="4"/>
  <c r="F88" i="4"/>
  <c r="E88" i="4"/>
  <c r="AG87" i="4"/>
  <c r="AH87" i="4" s="1"/>
  <c r="AA87" i="4"/>
  <c r="T87" i="4"/>
  <c r="O87" i="4"/>
  <c r="M87" i="4"/>
  <c r="G87" i="4"/>
  <c r="F87" i="4"/>
  <c r="E87" i="4"/>
  <c r="AG86" i="4"/>
  <c r="AH86" i="4" s="1"/>
  <c r="AA86" i="4"/>
  <c r="T86" i="4"/>
  <c r="O86" i="4"/>
  <c r="M86" i="4"/>
  <c r="K86" i="4" s="1"/>
  <c r="V86" i="4" s="1"/>
  <c r="W86" i="4" s="1"/>
  <c r="X86" i="4" s="1"/>
  <c r="G86" i="4"/>
  <c r="F86" i="4"/>
  <c r="E86" i="4"/>
  <c r="AG85" i="4"/>
  <c r="AH85" i="4" s="1"/>
  <c r="AA85" i="4"/>
  <c r="T85" i="4"/>
  <c r="O85" i="4"/>
  <c r="M85" i="4"/>
  <c r="G85" i="4"/>
  <c r="F85" i="4"/>
  <c r="E85" i="4"/>
  <c r="AH84" i="4"/>
  <c r="AG84" i="4"/>
  <c r="AA84" i="4"/>
  <c r="T84" i="4"/>
  <c r="O84" i="4"/>
  <c r="M84" i="4"/>
  <c r="K84" i="4"/>
  <c r="V84" i="4" s="1"/>
  <c r="G84" i="4"/>
  <c r="F84" i="4"/>
  <c r="E84" i="4"/>
  <c r="W84" i="4"/>
  <c r="X84" i="4" s="1"/>
  <c r="AG83" i="4"/>
  <c r="AH83" i="4" s="1"/>
  <c r="AA83" i="4"/>
  <c r="T83" i="4"/>
  <c r="O83" i="4"/>
  <c r="M83" i="4"/>
  <c r="G83" i="4"/>
  <c r="F83" i="4"/>
  <c r="E83" i="4"/>
  <c r="AG82" i="4"/>
  <c r="AH82" i="4" s="1"/>
  <c r="AA82" i="4"/>
  <c r="T82" i="4"/>
  <c r="O82" i="4"/>
  <c r="M82" i="4"/>
  <c r="K82" i="4" s="1"/>
  <c r="V82" i="4" s="1"/>
  <c r="W82" i="4" s="1"/>
  <c r="X82" i="4" s="1"/>
  <c r="G82" i="4"/>
  <c r="F82" i="4"/>
  <c r="E82" i="4"/>
  <c r="AG81" i="4"/>
  <c r="AH81" i="4" s="1"/>
  <c r="AA81" i="4"/>
  <c r="T81" i="4"/>
  <c r="O81" i="4"/>
  <c r="M81" i="4"/>
  <c r="G81" i="4"/>
  <c r="F81" i="4"/>
  <c r="E81" i="4"/>
  <c r="AH80" i="4"/>
  <c r="AG80" i="4"/>
  <c r="AA80" i="4"/>
  <c r="T80" i="4"/>
  <c r="O80" i="4"/>
  <c r="M80" i="4"/>
  <c r="K80" i="4"/>
  <c r="V80" i="4" s="1"/>
  <c r="W80" i="4" s="1"/>
  <c r="X80" i="4" s="1"/>
  <c r="G80" i="4"/>
  <c r="F80" i="4"/>
  <c r="E80" i="4"/>
  <c r="AG79" i="4"/>
  <c r="AH79" i="4" s="1"/>
  <c r="AA79" i="4"/>
  <c r="T79" i="4"/>
  <c r="O79" i="4"/>
  <c r="M79" i="4"/>
  <c r="G79" i="4"/>
  <c r="F79" i="4"/>
  <c r="E79" i="4"/>
  <c r="AG78" i="4"/>
  <c r="AH78" i="4" s="1"/>
  <c r="AA78" i="4"/>
  <c r="T78" i="4"/>
  <c r="O78" i="4"/>
  <c r="M78" i="4"/>
  <c r="K78" i="4" s="1"/>
  <c r="V78" i="4" s="1"/>
  <c r="W78" i="4" s="1"/>
  <c r="X78" i="4" s="1"/>
  <c r="G78" i="4"/>
  <c r="F78" i="4"/>
  <c r="E78" i="4"/>
  <c r="AG77" i="4"/>
  <c r="AH77" i="4" s="1"/>
  <c r="AA77" i="4"/>
  <c r="T77" i="4"/>
  <c r="O77" i="4"/>
  <c r="M77" i="4"/>
  <c r="G77" i="4"/>
  <c r="F77" i="4"/>
  <c r="E77" i="4"/>
  <c r="AH76" i="4"/>
  <c r="AG76" i="4"/>
  <c r="AA76" i="4"/>
  <c r="T76" i="4"/>
  <c r="O76" i="4"/>
  <c r="M76" i="4"/>
  <c r="K76" i="4"/>
  <c r="V76" i="4" s="1"/>
  <c r="G76" i="4"/>
  <c r="F76" i="4"/>
  <c r="E76" i="4"/>
  <c r="W76" i="4"/>
  <c r="X76" i="4" s="1"/>
  <c r="AG75" i="4"/>
  <c r="AH75" i="4" s="1"/>
  <c r="AA75" i="4"/>
  <c r="T75" i="4"/>
  <c r="O75" i="4"/>
  <c r="M75" i="4"/>
  <c r="G75" i="4"/>
  <c r="F75" i="4"/>
  <c r="E75" i="4"/>
  <c r="AG74" i="4"/>
  <c r="AH74" i="4" s="1"/>
  <c r="AA74" i="4"/>
  <c r="T74" i="4"/>
  <c r="O74" i="4"/>
  <c r="M74" i="4"/>
  <c r="K74" i="4" s="1"/>
  <c r="V74" i="4" s="1"/>
  <c r="W74" i="4" s="1"/>
  <c r="X74" i="4" s="1"/>
  <c r="G74" i="4"/>
  <c r="F74" i="4"/>
  <c r="E74" i="4"/>
  <c r="AG73" i="4"/>
  <c r="AH73" i="4" s="1"/>
  <c r="AA73" i="4"/>
  <c r="T73" i="4"/>
  <c r="O73" i="4"/>
  <c r="M73" i="4"/>
  <c r="G73" i="4"/>
  <c r="F73" i="4"/>
  <c r="E73" i="4"/>
  <c r="AH72" i="4"/>
  <c r="AG72" i="4"/>
  <c r="AA72" i="4"/>
  <c r="T72" i="4"/>
  <c r="O72" i="4"/>
  <c r="M72" i="4"/>
  <c r="K72" i="4"/>
  <c r="V72" i="4" s="1"/>
  <c r="W72" i="4" s="1"/>
  <c r="X72" i="4" s="1"/>
  <c r="G72" i="4"/>
  <c r="F72" i="4"/>
  <c r="E72" i="4"/>
  <c r="AG71" i="4"/>
  <c r="AH71" i="4" s="1"/>
  <c r="AA71" i="4"/>
  <c r="T71" i="4"/>
  <c r="O71" i="4"/>
  <c r="M71" i="4"/>
  <c r="G71" i="4"/>
  <c r="F71" i="4"/>
  <c r="E71" i="4"/>
  <c r="AG70" i="4"/>
  <c r="AH70" i="4" s="1"/>
  <c r="AA70" i="4"/>
  <c r="T70" i="4"/>
  <c r="O70" i="4"/>
  <c r="M70" i="4"/>
  <c r="K70" i="4" s="1"/>
  <c r="V70" i="4" s="1"/>
  <c r="G70" i="4"/>
  <c r="F70" i="4"/>
  <c r="E70" i="4"/>
  <c r="L67" i="4"/>
  <c r="J67" i="4"/>
  <c r="O63" i="4" s="1"/>
  <c r="AG66" i="4"/>
  <c r="AH66" i="4" s="1"/>
  <c r="AA66" i="4"/>
  <c r="T66" i="4"/>
  <c r="M66" i="4"/>
  <c r="K66" i="4" s="1"/>
  <c r="V66" i="4" s="1"/>
  <c r="W66" i="4" s="1"/>
  <c r="X66" i="4" s="1"/>
  <c r="G66" i="4"/>
  <c r="F66" i="4"/>
  <c r="E66" i="4"/>
  <c r="AG65" i="4"/>
  <c r="AH65" i="4" s="1"/>
  <c r="AA65" i="4"/>
  <c r="T65" i="4"/>
  <c r="M65" i="4"/>
  <c r="K65" i="4" s="1"/>
  <c r="V65" i="4" s="1"/>
  <c r="W65" i="4" s="1"/>
  <c r="X65" i="4" s="1"/>
  <c r="G65" i="4"/>
  <c r="F65" i="4"/>
  <c r="E65" i="4"/>
  <c r="AH64" i="4"/>
  <c r="AG64" i="4"/>
  <c r="AA64" i="4"/>
  <c r="T64" i="4"/>
  <c r="M64" i="4"/>
  <c r="K64" i="4"/>
  <c r="V64" i="4" s="1"/>
  <c r="W64" i="4" s="1"/>
  <c r="X64" i="4" s="1"/>
  <c r="G64" i="4"/>
  <c r="F64" i="4"/>
  <c r="E64" i="4"/>
  <c r="AG63" i="4"/>
  <c r="AH63" i="4" s="1"/>
  <c r="AA63" i="4"/>
  <c r="T63" i="4"/>
  <c r="M63" i="4"/>
  <c r="K63" i="4" s="1"/>
  <c r="V63" i="4" s="1"/>
  <c r="W63" i="4" s="1"/>
  <c r="X63" i="4" s="1"/>
  <c r="G63" i="4"/>
  <c r="F63" i="4"/>
  <c r="E63" i="4"/>
  <c r="AG62" i="4"/>
  <c r="AH62" i="4" s="1"/>
  <c r="AA62" i="4"/>
  <c r="T62" i="4"/>
  <c r="M62" i="4"/>
  <c r="K62" i="4" s="1"/>
  <c r="V62" i="4" s="1"/>
  <c r="W62" i="4" s="1"/>
  <c r="X62" i="4" s="1"/>
  <c r="G62" i="4"/>
  <c r="F62" i="4"/>
  <c r="E62" i="4"/>
  <c r="AG61" i="4"/>
  <c r="AH61" i="4" s="1"/>
  <c r="AA61" i="4"/>
  <c r="T61" i="4"/>
  <c r="M61" i="4"/>
  <c r="K61" i="4" s="1"/>
  <c r="V61" i="4" s="1"/>
  <c r="W61" i="4" s="1"/>
  <c r="X61" i="4" s="1"/>
  <c r="G61" i="4"/>
  <c r="F61" i="4"/>
  <c r="E61" i="4"/>
  <c r="AH60" i="4"/>
  <c r="AG60" i="4"/>
  <c r="AA60" i="4"/>
  <c r="T60" i="4"/>
  <c r="M60" i="4"/>
  <c r="G60" i="4"/>
  <c r="F60" i="4"/>
  <c r="E60" i="4"/>
  <c r="AG59" i="4"/>
  <c r="AH59" i="4" s="1"/>
  <c r="AA59" i="4"/>
  <c r="T59" i="4"/>
  <c r="M59" i="4"/>
  <c r="G59" i="4"/>
  <c r="F59" i="4"/>
  <c r="E59" i="4"/>
  <c r="AG58" i="4"/>
  <c r="AH58" i="4" s="1"/>
  <c r="AA58" i="4"/>
  <c r="T58" i="4"/>
  <c r="M58" i="4"/>
  <c r="G58" i="4"/>
  <c r="F58" i="4"/>
  <c r="E58" i="4"/>
  <c r="AG57" i="4"/>
  <c r="AH57" i="4" s="1"/>
  <c r="AA57" i="4"/>
  <c r="T57" i="4"/>
  <c r="M57" i="4"/>
  <c r="G57" i="4"/>
  <c r="F57" i="4"/>
  <c r="E57" i="4"/>
  <c r="AG56" i="4"/>
  <c r="AH56" i="4" s="1"/>
  <c r="AA56" i="4"/>
  <c r="T56" i="4"/>
  <c r="M56" i="4"/>
  <c r="G56" i="4"/>
  <c r="F56" i="4"/>
  <c r="E56" i="4"/>
  <c r="AG55" i="4"/>
  <c r="AH55" i="4" s="1"/>
  <c r="AA55" i="4"/>
  <c r="T55" i="4"/>
  <c r="M55" i="4"/>
  <c r="G55" i="4"/>
  <c r="F55" i="4"/>
  <c r="E55" i="4"/>
  <c r="AG54" i="4"/>
  <c r="AH54" i="4" s="1"/>
  <c r="AA54" i="4"/>
  <c r="T54" i="4"/>
  <c r="M54" i="4"/>
  <c r="G54" i="4"/>
  <c r="F54" i="4"/>
  <c r="E54" i="4"/>
  <c r="AG53" i="4"/>
  <c r="AH53" i="4" s="1"/>
  <c r="AA53" i="4"/>
  <c r="T53" i="4"/>
  <c r="M53" i="4"/>
  <c r="G53" i="4"/>
  <c r="F53" i="4"/>
  <c r="E53" i="4"/>
  <c r="AG52" i="4"/>
  <c r="AH52" i="4" s="1"/>
  <c r="AA52" i="4"/>
  <c r="T52" i="4"/>
  <c r="M52" i="4"/>
  <c r="G52" i="4"/>
  <c r="F52" i="4"/>
  <c r="E52" i="4"/>
  <c r="AG51" i="4"/>
  <c r="AH51" i="4" s="1"/>
  <c r="AA51" i="4"/>
  <c r="T51" i="4"/>
  <c r="M51" i="4"/>
  <c r="G51" i="4"/>
  <c r="F51" i="4"/>
  <c r="E51" i="4"/>
  <c r="AG50" i="4"/>
  <c r="AH50" i="4" s="1"/>
  <c r="AA50" i="4"/>
  <c r="T50" i="4"/>
  <c r="M50" i="4"/>
  <c r="G50" i="4"/>
  <c r="F50" i="4"/>
  <c r="E50" i="4"/>
  <c r="AG49" i="4"/>
  <c r="AH49" i="4" s="1"/>
  <c r="AA49" i="4"/>
  <c r="T49" i="4"/>
  <c r="O49" i="4"/>
  <c r="M49" i="4"/>
  <c r="G49" i="4"/>
  <c r="F49" i="4"/>
  <c r="E49" i="4"/>
  <c r="AG48" i="4"/>
  <c r="AH48" i="4" s="1"/>
  <c r="AA48" i="4"/>
  <c r="T48" i="4"/>
  <c r="O48" i="4"/>
  <c r="M48" i="4"/>
  <c r="G48" i="4"/>
  <c r="F48" i="4"/>
  <c r="E48" i="4"/>
  <c r="AG47" i="4"/>
  <c r="AH47" i="4" s="1"/>
  <c r="AA47" i="4"/>
  <c r="T47" i="4"/>
  <c r="O47" i="4"/>
  <c r="M47" i="4"/>
  <c r="G47" i="4"/>
  <c r="F47" i="4"/>
  <c r="E47" i="4"/>
  <c r="AG46" i="4"/>
  <c r="AH46" i="4" s="1"/>
  <c r="AA46" i="4"/>
  <c r="T46" i="4"/>
  <c r="O46" i="4"/>
  <c r="M46" i="4"/>
  <c r="G46" i="4"/>
  <c r="F46" i="4"/>
  <c r="E46" i="4"/>
  <c r="AG45" i="4"/>
  <c r="AH45" i="4" s="1"/>
  <c r="AA45" i="4"/>
  <c r="T45" i="4"/>
  <c r="O45" i="4"/>
  <c r="M45" i="4"/>
  <c r="G45" i="4"/>
  <c r="F45" i="4"/>
  <c r="E45" i="4"/>
  <c r="AG44" i="4"/>
  <c r="AH44" i="4" s="1"/>
  <c r="AA44" i="4"/>
  <c r="T44" i="4"/>
  <c r="O44" i="4"/>
  <c r="M44" i="4"/>
  <c r="G44" i="4"/>
  <c r="F44" i="4"/>
  <c r="E44" i="4"/>
  <c r="AG43" i="4"/>
  <c r="AH43" i="4" s="1"/>
  <c r="AA43" i="4"/>
  <c r="T43" i="4"/>
  <c r="O43" i="4"/>
  <c r="M43" i="4"/>
  <c r="G43" i="4"/>
  <c r="F43" i="4"/>
  <c r="E43" i="4"/>
  <c r="AG42" i="4"/>
  <c r="AH42" i="4" s="1"/>
  <c r="AA42" i="4"/>
  <c r="T42" i="4"/>
  <c r="O42" i="4"/>
  <c r="M42" i="4"/>
  <c r="G42" i="4"/>
  <c r="F42" i="4"/>
  <c r="E42" i="4"/>
  <c r="AG41" i="4"/>
  <c r="AH41" i="4" s="1"/>
  <c r="AA41" i="4"/>
  <c r="T41" i="4"/>
  <c r="O41" i="4"/>
  <c r="M41" i="4"/>
  <c r="G41" i="4"/>
  <c r="F41" i="4"/>
  <c r="E41" i="4"/>
  <c r="AG40" i="4"/>
  <c r="AH40" i="4" s="1"/>
  <c r="AA40" i="4"/>
  <c r="T40" i="4"/>
  <c r="O40" i="4"/>
  <c r="M40" i="4"/>
  <c r="G40" i="4"/>
  <c r="F40" i="4"/>
  <c r="E40" i="4"/>
  <c r="AG39" i="4"/>
  <c r="AH39" i="4" s="1"/>
  <c r="AA39" i="4"/>
  <c r="T39" i="4"/>
  <c r="O39" i="4"/>
  <c r="M39" i="4"/>
  <c r="G39" i="4"/>
  <c r="F39" i="4"/>
  <c r="E39" i="4"/>
  <c r="AG38" i="4"/>
  <c r="AH38" i="4" s="1"/>
  <c r="AA38" i="4"/>
  <c r="T38" i="4"/>
  <c r="O38" i="4"/>
  <c r="M38" i="4"/>
  <c r="G38" i="4"/>
  <c r="F38" i="4"/>
  <c r="E38" i="4"/>
  <c r="AG37" i="4"/>
  <c r="AH37" i="4" s="1"/>
  <c r="AA37" i="4"/>
  <c r="T37" i="4"/>
  <c r="O37" i="4"/>
  <c r="M37" i="4"/>
  <c r="G37" i="4"/>
  <c r="F37" i="4"/>
  <c r="E37" i="4"/>
  <c r="AG36" i="4"/>
  <c r="AH36" i="4" s="1"/>
  <c r="AA36" i="4"/>
  <c r="T36" i="4"/>
  <c r="O36" i="4"/>
  <c r="M36" i="4"/>
  <c r="G36" i="4"/>
  <c r="F36" i="4"/>
  <c r="E36" i="4"/>
  <c r="AG35" i="4"/>
  <c r="AH35" i="4" s="1"/>
  <c r="AA35" i="4"/>
  <c r="T35" i="4"/>
  <c r="O35" i="4"/>
  <c r="M35" i="4"/>
  <c r="G35" i="4"/>
  <c r="F35" i="4"/>
  <c r="E35" i="4"/>
  <c r="AG34" i="4"/>
  <c r="AH34" i="4" s="1"/>
  <c r="AA34" i="4"/>
  <c r="T34" i="4"/>
  <c r="O34" i="4"/>
  <c r="M34" i="4"/>
  <c r="G34" i="4"/>
  <c r="F34" i="4"/>
  <c r="E34" i="4"/>
  <c r="AG33" i="4"/>
  <c r="AH33" i="4" s="1"/>
  <c r="AA33" i="4"/>
  <c r="T33" i="4"/>
  <c r="O33" i="4"/>
  <c r="M33" i="4"/>
  <c r="G33" i="4"/>
  <c r="F33" i="4"/>
  <c r="E33" i="4"/>
  <c r="AG32" i="4"/>
  <c r="AH32" i="4" s="1"/>
  <c r="AA32" i="4"/>
  <c r="T32" i="4"/>
  <c r="O32" i="4"/>
  <c r="M32" i="4"/>
  <c r="G32" i="4"/>
  <c r="F32" i="4"/>
  <c r="E32" i="4"/>
  <c r="AG31" i="4"/>
  <c r="AH31" i="4" s="1"/>
  <c r="AA31" i="4"/>
  <c r="T31" i="4"/>
  <c r="O31" i="4"/>
  <c r="M31" i="4"/>
  <c r="G31" i="4"/>
  <c r="F31" i="4"/>
  <c r="E31" i="4"/>
  <c r="AG30" i="4"/>
  <c r="AH30" i="4" s="1"/>
  <c r="AA30" i="4"/>
  <c r="T30" i="4"/>
  <c r="O30" i="4"/>
  <c r="M30" i="4"/>
  <c r="G30" i="4"/>
  <c r="F30" i="4"/>
  <c r="E30" i="4"/>
  <c r="AG29" i="4"/>
  <c r="AH29" i="4" s="1"/>
  <c r="AA29" i="4"/>
  <c r="T29" i="4"/>
  <c r="O29" i="4"/>
  <c r="M29" i="4"/>
  <c r="G29" i="4"/>
  <c r="F29" i="4"/>
  <c r="E29" i="4"/>
  <c r="AG28" i="4"/>
  <c r="AH28" i="4" s="1"/>
  <c r="AA28" i="4"/>
  <c r="T28" i="4"/>
  <c r="O28" i="4"/>
  <c r="M28" i="4"/>
  <c r="G28" i="4"/>
  <c r="F28" i="4"/>
  <c r="E28" i="4"/>
  <c r="AG27" i="4"/>
  <c r="AH27" i="4" s="1"/>
  <c r="AA27" i="4"/>
  <c r="T27" i="4"/>
  <c r="O27" i="4"/>
  <c r="M27" i="4"/>
  <c r="G27" i="4"/>
  <c r="F27" i="4"/>
  <c r="E27" i="4"/>
  <c r="AG26" i="4"/>
  <c r="AH26" i="4" s="1"/>
  <c r="AA26" i="4"/>
  <c r="T26" i="4"/>
  <c r="O26" i="4"/>
  <c r="M26" i="4"/>
  <c r="G26" i="4"/>
  <c r="F26" i="4"/>
  <c r="E26" i="4"/>
  <c r="AG25" i="4"/>
  <c r="AH25" i="4" s="1"/>
  <c r="AA25" i="4"/>
  <c r="T25" i="4"/>
  <c r="O25" i="4"/>
  <c r="M25" i="4"/>
  <c r="G25" i="4"/>
  <c r="F25" i="4"/>
  <c r="E25" i="4"/>
  <c r="AG24" i="4"/>
  <c r="AH24" i="4" s="1"/>
  <c r="AA24" i="4"/>
  <c r="T24" i="4"/>
  <c r="O24" i="4"/>
  <c r="M24" i="4"/>
  <c r="G24" i="4"/>
  <c r="F24" i="4"/>
  <c r="E24" i="4"/>
  <c r="AG23" i="4"/>
  <c r="AH23" i="4" s="1"/>
  <c r="AA23" i="4"/>
  <c r="T23" i="4"/>
  <c r="O23" i="4"/>
  <c r="M23" i="4"/>
  <c r="G23" i="4"/>
  <c r="F23" i="4"/>
  <c r="E23" i="4"/>
  <c r="AG22" i="4"/>
  <c r="AH22" i="4" s="1"/>
  <c r="AA22" i="4"/>
  <c r="T22" i="4"/>
  <c r="O22" i="4"/>
  <c r="M22" i="4"/>
  <c r="G22" i="4"/>
  <c r="F22" i="4"/>
  <c r="E22" i="4"/>
  <c r="AG21" i="4"/>
  <c r="AH21" i="4" s="1"/>
  <c r="AA21" i="4"/>
  <c r="T21" i="4"/>
  <c r="O21" i="4"/>
  <c r="M21" i="4"/>
  <c r="G21" i="4"/>
  <c r="F21" i="4"/>
  <c r="E21" i="4"/>
  <c r="L18" i="4"/>
  <c r="J18" i="4"/>
  <c r="O14" i="4" s="1"/>
  <c r="AG17" i="4"/>
  <c r="AH17" i="4" s="1"/>
  <c r="AA17" i="4"/>
  <c r="T17" i="4"/>
  <c r="M17" i="4"/>
  <c r="K17" i="4"/>
  <c r="AB17" i="4" s="1"/>
  <c r="AC17" i="4" s="1"/>
  <c r="G17" i="4"/>
  <c r="F17" i="4"/>
  <c r="E17" i="4"/>
  <c r="AG16" i="4"/>
  <c r="AH16" i="4" s="1"/>
  <c r="AA16" i="4"/>
  <c r="T16" i="4"/>
  <c r="M16" i="4"/>
  <c r="G16" i="4"/>
  <c r="F16" i="4"/>
  <c r="E16" i="4"/>
  <c r="AG15" i="4"/>
  <c r="AH15" i="4" s="1"/>
  <c r="AA15" i="4"/>
  <c r="T15" i="4"/>
  <c r="M15" i="4"/>
  <c r="K15" i="4" s="1"/>
  <c r="AB15" i="4" s="1"/>
  <c r="AC15" i="4" s="1"/>
  <c r="G15" i="4"/>
  <c r="F15" i="4"/>
  <c r="E15" i="4"/>
  <c r="AG14" i="4"/>
  <c r="AH14" i="4" s="1"/>
  <c r="AA14" i="4"/>
  <c r="T14" i="4"/>
  <c r="M14" i="4"/>
  <c r="G14" i="4"/>
  <c r="F14" i="4"/>
  <c r="E14" i="4"/>
  <c r="AG13" i="4"/>
  <c r="AH13" i="4" s="1"/>
  <c r="AA13" i="4"/>
  <c r="T13" i="4"/>
  <c r="M13" i="4"/>
  <c r="K13" i="4" s="1"/>
  <c r="AB13" i="4" s="1"/>
  <c r="AC13" i="4" s="1"/>
  <c r="G13" i="4"/>
  <c r="F13" i="4"/>
  <c r="E13" i="4"/>
  <c r="AG12" i="4"/>
  <c r="AH12" i="4" s="1"/>
  <c r="AA12" i="4"/>
  <c r="T12" i="4"/>
  <c r="M12" i="4"/>
  <c r="G12" i="4"/>
  <c r="F12" i="4"/>
  <c r="E12" i="4"/>
  <c r="AG11" i="4"/>
  <c r="AH11" i="4" s="1"/>
  <c r="AA11" i="4"/>
  <c r="T11" i="4"/>
  <c r="M11" i="4"/>
  <c r="K11" i="4"/>
  <c r="AB11" i="4" s="1"/>
  <c r="AC11" i="4" s="1"/>
  <c r="G11" i="4"/>
  <c r="F11" i="4"/>
  <c r="E11" i="4"/>
  <c r="AH10" i="4"/>
  <c r="AG10" i="4"/>
  <c r="AA10" i="4"/>
  <c r="T10" i="4"/>
  <c r="O10" i="4"/>
  <c r="M10" i="4"/>
  <c r="G10" i="4"/>
  <c r="F10" i="4"/>
  <c r="E10" i="4"/>
  <c r="AG9" i="4"/>
  <c r="AH9" i="4" s="1"/>
  <c r="AA9" i="4"/>
  <c r="T9" i="4"/>
  <c r="O9" i="4"/>
  <c r="M9" i="4"/>
  <c r="K9" i="4" s="1"/>
  <c r="G9" i="4"/>
  <c r="F9" i="4"/>
  <c r="E9" i="4"/>
  <c r="AG8" i="4"/>
  <c r="AH8" i="4" s="1"/>
  <c r="AA8" i="4"/>
  <c r="T8" i="4"/>
  <c r="M8" i="4"/>
  <c r="G8" i="4"/>
  <c r="F8" i="4"/>
  <c r="E8" i="4"/>
  <c r="AG7" i="4"/>
  <c r="AH7" i="4" s="1"/>
  <c r="AA7" i="4"/>
  <c r="T7" i="4"/>
  <c r="M7" i="4"/>
  <c r="K7" i="4" s="1"/>
  <c r="P7" i="4" s="1"/>
  <c r="G7" i="4"/>
  <c r="F7" i="4"/>
  <c r="E7" i="4"/>
  <c r="AG6" i="4"/>
  <c r="AH6" i="4" s="1"/>
  <c r="AA6" i="4"/>
  <c r="T6" i="4"/>
  <c r="M6" i="4"/>
  <c r="G6" i="4"/>
  <c r="F6" i="4"/>
  <c r="E6" i="4"/>
  <c r="AG5" i="4"/>
  <c r="AH5" i="4" s="1"/>
  <c r="AA5" i="4"/>
  <c r="T5" i="4"/>
  <c r="M5" i="4"/>
  <c r="K5" i="4"/>
  <c r="P5" i="4" s="1"/>
  <c r="Q5" i="4" s="1"/>
  <c r="G5" i="4"/>
  <c r="F5" i="4"/>
  <c r="E5" i="4"/>
  <c r="AH4" i="4"/>
  <c r="AG4" i="4"/>
  <c r="AA4" i="4"/>
  <c r="T4" i="4"/>
  <c r="O4" i="4"/>
  <c r="M4" i="4"/>
  <c r="G4" i="4"/>
  <c r="F4" i="4"/>
  <c r="E4" i="4"/>
  <c r="AG3" i="4"/>
  <c r="AA3" i="4"/>
  <c r="T3" i="4"/>
  <c r="O3" i="4"/>
  <c r="M3" i="4"/>
  <c r="K3" i="4"/>
  <c r="P3" i="4" s="1"/>
  <c r="G3" i="4"/>
  <c r="F3" i="4"/>
  <c r="E3" i="4"/>
  <c r="T2" i="4"/>
  <c r="M2" i="4"/>
  <c r="K2" i="4" s="1"/>
  <c r="G2" i="4"/>
  <c r="F2" i="4"/>
  <c r="E2" i="4"/>
  <c r="O17" i="4" l="1"/>
  <c r="AB76" i="4"/>
  <c r="AC76" i="4" s="1"/>
  <c r="AB84" i="4"/>
  <c r="AC84" i="4" s="1"/>
  <c r="AK84" i="4" s="1"/>
  <c r="AB92" i="4"/>
  <c r="AC92" i="4" s="1"/>
  <c r="AK92" i="4" s="1"/>
  <c r="AB100" i="4"/>
  <c r="AC100" i="4" s="1"/>
  <c r="AK100" i="4" s="1"/>
  <c r="AB178" i="4"/>
  <c r="AC178" i="4" s="1"/>
  <c r="AK178" i="4" s="1"/>
  <c r="AB186" i="4"/>
  <c r="AC186" i="4" s="1"/>
  <c r="AK186" i="4" s="1"/>
  <c r="AK76" i="4"/>
  <c r="AB9" i="4"/>
  <c r="AC9" i="4" s="1"/>
  <c r="O62" i="4"/>
  <c r="O66" i="4"/>
  <c r="AB74" i="4"/>
  <c r="AC74" i="4" s="1"/>
  <c r="AB82" i="4"/>
  <c r="AC82" i="4" s="1"/>
  <c r="AB110" i="4"/>
  <c r="AC110" i="4" s="1"/>
  <c r="O50" i="4"/>
  <c r="O51" i="4"/>
  <c r="O52" i="4"/>
  <c r="O53" i="4"/>
  <c r="O54" i="4"/>
  <c r="O55" i="4"/>
  <c r="O56" i="4"/>
  <c r="O57" i="4"/>
  <c r="O58" i="4"/>
  <c r="O59" i="4"/>
  <c r="O60" i="4"/>
  <c r="O64" i="4"/>
  <c r="O6" i="4"/>
  <c r="Q7" i="4"/>
  <c r="O61" i="4"/>
  <c r="O65" i="4"/>
  <c r="V109" i="4"/>
  <c r="V221" i="4"/>
  <c r="AB61" i="6"/>
  <c r="AC61" i="6" s="1"/>
  <c r="V61" i="6"/>
  <c r="AB230" i="4"/>
  <c r="AC230" i="4" s="1"/>
  <c r="AB14" i="5"/>
  <c r="AC14" i="5" s="1"/>
  <c r="AB15" i="6"/>
  <c r="AC15" i="6" s="1"/>
  <c r="V57" i="6"/>
  <c r="W23" i="8"/>
  <c r="X23" i="8" s="1"/>
  <c r="W36" i="8"/>
  <c r="X36" i="8" s="1"/>
  <c r="W39" i="8"/>
  <c r="X39" i="8" s="1"/>
  <c r="W58" i="8"/>
  <c r="X58" i="8" s="1"/>
  <c r="W71" i="8"/>
  <c r="X71" i="8" s="1"/>
  <c r="W79" i="8"/>
  <c r="X79" i="8" s="1"/>
  <c r="W83" i="8"/>
  <c r="X83" i="8" s="1"/>
  <c r="W87" i="8"/>
  <c r="X87" i="8" s="1"/>
  <c r="W91" i="8"/>
  <c r="X91" i="8" s="1"/>
  <c r="W95" i="8"/>
  <c r="X95" i="8" s="1"/>
  <c r="W101" i="8"/>
  <c r="X101" i="8" s="1"/>
  <c r="W117" i="8"/>
  <c r="X117" i="8" s="1"/>
  <c r="AB10" i="5"/>
  <c r="AC10" i="5" s="1"/>
  <c r="AB31" i="5"/>
  <c r="AC31" i="5" s="1"/>
  <c r="AK31" i="5" s="1"/>
  <c r="AB160" i="5"/>
  <c r="AC160" i="5" s="1"/>
  <c r="AB161" i="5"/>
  <c r="AC161" i="5" s="1"/>
  <c r="AB3" i="6"/>
  <c r="AB5" i="6"/>
  <c r="AC5" i="6" s="1"/>
  <c r="AB7" i="6"/>
  <c r="AC7" i="6" s="1"/>
  <c r="AB9" i="6"/>
  <c r="AC9" i="6" s="1"/>
  <c r="AB11" i="6"/>
  <c r="AC11" i="6" s="1"/>
  <c r="O13" i="6"/>
  <c r="O14" i="6"/>
  <c r="O15" i="6"/>
  <c r="W22" i="8"/>
  <c r="X22" i="8" s="1"/>
  <c r="W30" i="8"/>
  <c r="X30" i="8" s="1"/>
  <c r="W34" i="8"/>
  <c r="X34" i="8" s="1"/>
  <c r="W38" i="8"/>
  <c r="X38" i="8" s="1"/>
  <c r="W52" i="8"/>
  <c r="X52" i="8" s="1"/>
  <c r="W55" i="8"/>
  <c r="X55" i="8" s="1"/>
  <c r="AB66" i="8"/>
  <c r="AC66" i="8" s="1"/>
  <c r="W73" i="8"/>
  <c r="X73" i="8" s="1"/>
  <c r="W76" i="8"/>
  <c r="X76" i="8" s="1"/>
  <c r="W81" i="8"/>
  <c r="X81" i="8" s="1"/>
  <c r="W89" i="8"/>
  <c r="X89" i="8" s="1"/>
  <c r="W93" i="8"/>
  <c r="X93" i="8" s="1"/>
  <c r="W97" i="8"/>
  <c r="X97" i="8" s="1"/>
  <c r="W113" i="8"/>
  <c r="X113" i="8" s="1"/>
  <c r="W99" i="8"/>
  <c r="X99" i="8" s="1"/>
  <c r="W103" i="8"/>
  <c r="X103" i="8" s="1"/>
  <c r="W107" i="8"/>
  <c r="X107" i="8" s="1"/>
  <c r="W111" i="8"/>
  <c r="X111" i="8" s="1"/>
  <c r="W115" i="8"/>
  <c r="X115" i="8" s="1"/>
  <c r="W119" i="8"/>
  <c r="X119" i="8" s="1"/>
  <c r="W123" i="8"/>
  <c r="X123" i="8" s="1"/>
  <c r="W127" i="8"/>
  <c r="X127" i="8" s="1"/>
  <c r="W152" i="8"/>
  <c r="X152" i="8" s="1"/>
  <c r="W156" i="8"/>
  <c r="X156" i="8" s="1"/>
  <c r="W160" i="8"/>
  <c r="X160" i="8" s="1"/>
  <c r="W162" i="8"/>
  <c r="X162" i="8" s="1"/>
  <c r="W166" i="8"/>
  <c r="X166" i="8" s="1"/>
  <c r="W169" i="8"/>
  <c r="X169" i="8" s="1"/>
  <c r="W171" i="8"/>
  <c r="X171" i="8" s="1"/>
  <c r="W173" i="8"/>
  <c r="X173" i="8" s="1"/>
  <c r="W175" i="8"/>
  <c r="X175" i="8" s="1"/>
  <c r="W177" i="8"/>
  <c r="X177" i="8" s="1"/>
  <c r="W179" i="8"/>
  <c r="X179" i="8" s="1"/>
  <c r="W181" i="8"/>
  <c r="X181" i="8" s="1"/>
  <c r="W183" i="8"/>
  <c r="X183" i="8" s="1"/>
  <c r="W185" i="8"/>
  <c r="X185" i="8" s="1"/>
  <c r="W187" i="8"/>
  <c r="X187" i="8" s="1"/>
  <c r="W189" i="8"/>
  <c r="X189" i="8" s="1"/>
  <c r="W191" i="8"/>
  <c r="X191" i="8" s="1"/>
  <c r="W193" i="8"/>
  <c r="X193" i="8" s="1"/>
  <c r="W195" i="8"/>
  <c r="X195" i="8" s="1"/>
  <c r="W197" i="8"/>
  <c r="X197" i="8" s="1"/>
  <c r="W199" i="8"/>
  <c r="X199" i="8" s="1"/>
  <c r="W201" i="8"/>
  <c r="X201" i="8" s="1"/>
  <c r="W203" i="8"/>
  <c r="X203" i="8" s="1"/>
  <c r="W205" i="8"/>
  <c r="X205" i="8" s="1"/>
  <c r="W215" i="8"/>
  <c r="X215" i="8" s="1"/>
  <c r="W217" i="8"/>
  <c r="X217" i="8" s="1"/>
  <c r="W219" i="8"/>
  <c r="X219" i="8" s="1"/>
  <c r="W221" i="8"/>
  <c r="X221" i="8" s="1"/>
  <c r="W223" i="8"/>
  <c r="X223" i="8" s="1"/>
  <c r="W225" i="8"/>
  <c r="X225" i="8" s="1"/>
  <c r="W227" i="8"/>
  <c r="X227" i="8" s="1"/>
  <c r="W229" i="8"/>
  <c r="X229" i="8" s="1"/>
  <c r="N18" i="4"/>
  <c r="N17" i="4"/>
  <c r="N9" i="4"/>
  <c r="N7" i="4"/>
  <c r="N5" i="4"/>
  <c r="N3" i="4"/>
  <c r="K89" i="4"/>
  <c r="V89" i="4" s="1"/>
  <c r="W89" i="4" s="1"/>
  <c r="X89" i="4" s="1"/>
  <c r="K97" i="4"/>
  <c r="K105" i="4"/>
  <c r="V105" i="4" s="1"/>
  <c r="W105" i="4" s="1"/>
  <c r="X105" i="4" s="1"/>
  <c r="AB23" i="5"/>
  <c r="AC23" i="5" s="1"/>
  <c r="AK23" i="5" s="1"/>
  <c r="K59" i="5"/>
  <c r="V59" i="5" s="1"/>
  <c r="W59" i="5" s="1"/>
  <c r="X59" i="5" s="1"/>
  <c r="O7" i="4"/>
  <c r="R7" i="4" s="1"/>
  <c r="O15" i="4"/>
  <c r="F246" i="4"/>
  <c r="AK74" i="4"/>
  <c r="K79" i="4"/>
  <c r="V79" i="4" s="1"/>
  <c r="W79" i="4" s="1"/>
  <c r="X79" i="4" s="1"/>
  <c r="AK82" i="4"/>
  <c r="AB111" i="4"/>
  <c r="AC111" i="4" s="1"/>
  <c r="V111" i="4"/>
  <c r="K183" i="4"/>
  <c r="K191" i="4"/>
  <c r="V191" i="4" s="1"/>
  <c r="W191" i="4" s="1"/>
  <c r="X191" i="4" s="1"/>
  <c r="AB219" i="4"/>
  <c r="AC219" i="4" s="1"/>
  <c r="V219" i="4"/>
  <c r="K35" i="5"/>
  <c r="V35" i="5" s="1"/>
  <c r="W35" i="5" s="1"/>
  <c r="X35" i="5" s="1"/>
  <c r="K55" i="5"/>
  <c r="K70" i="5"/>
  <c r="V70" i="5" s="1"/>
  <c r="AB73" i="5"/>
  <c r="AC73" i="5" s="1"/>
  <c r="AK73" i="5" s="1"/>
  <c r="K78" i="5"/>
  <c r="V78" i="5" s="1"/>
  <c r="W78" i="5" s="1"/>
  <c r="X78" i="5" s="1"/>
  <c r="AB81" i="5"/>
  <c r="AC81" i="5" s="1"/>
  <c r="AK81" i="5" s="1"/>
  <c r="K86" i="5"/>
  <c r="V86" i="5" s="1"/>
  <c r="W86" i="5" s="1"/>
  <c r="X86" i="5" s="1"/>
  <c r="AB89" i="5"/>
  <c r="AC89" i="5" s="1"/>
  <c r="AK89" i="5" s="1"/>
  <c r="K94" i="5"/>
  <c r="V94" i="5" s="1"/>
  <c r="W94" i="5" s="1"/>
  <c r="X94" i="5" s="1"/>
  <c r="AB97" i="5"/>
  <c r="AC97" i="5" s="1"/>
  <c r="AK97" i="5" s="1"/>
  <c r="K102" i="5"/>
  <c r="V102" i="5" s="1"/>
  <c r="W102" i="5" s="1"/>
  <c r="X102" i="5" s="1"/>
  <c r="AB105" i="5"/>
  <c r="AC105" i="5" s="1"/>
  <c r="AK105" i="5" s="1"/>
  <c r="AB121" i="5"/>
  <c r="AC121" i="5" s="1"/>
  <c r="AK121" i="5" s="1"/>
  <c r="K126" i="5"/>
  <c r="AB129" i="5"/>
  <c r="AC129" i="5" s="1"/>
  <c r="AK129" i="5" s="1"/>
  <c r="K134" i="5"/>
  <c r="AB137" i="5"/>
  <c r="AC137" i="5" s="1"/>
  <c r="AK137" i="5" s="1"/>
  <c r="K142" i="5"/>
  <c r="AB145" i="5"/>
  <c r="AC145" i="5" s="1"/>
  <c r="AK145" i="5" s="1"/>
  <c r="AB148" i="5"/>
  <c r="AC148" i="5" s="1"/>
  <c r="AK148" i="5" s="1"/>
  <c r="K73" i="4"/>
  <c r="V73" i="4" s="1"/>
  <c r="W73" i="4" s="1"/>
  <c r="X73" i="4" s="1"/>
  <c r="P81" i="4"/>
  <c r="Q81" i="4" s="1"/>
  <c r="R81" i="4" s="1"/>
  <c r="K81" i="4"/>
  <c r="V81" i="4" s="1"/>
  <c r="W81" i="4" s="1"/>
  <c r="X81" i="4" s="1"/>
  <c r="N18" i="5"/>
  <c r="N11" i="5"/>
  <c r="N10" i="5"/>
  <c r="N3" i="5"/>
  <c r="N15" i="5"/>
  <c r="N14" i="5"/>
  <c r="N7" i="5"/>
  <c r="N6" i="5"/>
  <c r="N17" i="5"/>
  <c r="N16" i="5"/>
  <c r="N9" i="5"/>
  <c r="N8" i="5"/>
  <c r="K28" i="5"/>
  <c r="V28" i="5" s="1"/>
  <c r="W28" i="5" s="1"/>
  <c r="X28" i="5" s="1"/>
  <c r="N8" i="4"/>
  <c r="N13" i="4"/>
  <c r="O16" i="4"/>
  <c r="K71" i="4"/>
  <c r="K175" i="4"/>
  <c r="V175" i="4" s="1"/>
  <c r="W175" i="4" s="1"/>
  <c r="X175" i="4" s="1"/>
  <c r="O5" i="4"/>
  <c r="R5" i="4" s="1"/>
  <c r="N6" i="4"/>
  <c r="O8" i="4"/>
  <c r="N11" i="4"/>
  <c r="O13" i="4"/>
  <c r="AB72" i="4"/>
  <c r="AC72" i="4" s="1"/>
  <c r="AK72" i="4" s="1"/>
  <c r="P77" i="4"/>
  <c r="Q77" i="4" s="1"/>
  <c r="R77" i="4" s="1"/>
  <c r="K77" i="4"/>
  <c r="V77" i="4" s="1"/>
  <c r="W77" i="4" s="1"/>
  <c r="X77" i="4" s="1"/>
  <c r="AB80" i="4"/>
  <c r="AC80" i="4" s="1"/>
  <c r="AK80" i="4" s="1"/>
  <c r="P85" i="4"/>
  <c r="Q85" i="4" s="1"/>
  <c r="R85" i="4" s="1"/>
  <c r="K85" i="4"/>
  <c r="V85" i="4" s="1"/>
  <c r="W85" i="4" s="1"/>
  <c r="X85" i="4" s="1"/>
  <c r="AB88" i="4"/>
  <c r="AC88" i="4" s="1"/>
  <c r="AK88" i="4" s="1"/>
  <c r="P93" i="4"/>
  <c r="Q93" i="4" s="1"/>
  <c r="R93" i="4" s="1"/>
  <c r="K93" i="4"/>
  <c r="V93" i="4" s="1"/>
  <c r="W93" i="4" s="1"/>
  <c r="X93" i="4" s="1"/>
  <c r="AB96" i="4"/>
  <c r="AC96" i="4" s="1"/>
  <c r="AK96" i="4" s="1"/>
  <c r="P101" i="4"/>
  <c r="Q101" i="4" s="1"/>
  <c r="R101" i="4" s="1"/>
  <c r="K101" i="4"/>
  <c r="V101" i="4" s="1"/>
  <c r="W101" i="4" s="1"/>
  <c r="X101" i="4" s="1"/>
  <c r="AB104" i="4"/>
  <c r="AC104" i="4" s="1"/>
  <c r="AK104" i="4" s="1"/>
  <c r="N4" i="5"/>
  <c r="N5" i="5"/>
  <c r="AB16" i="5"/>
  <c r="AC16" i="5" s="1"/>
  <c r="K24" i="5"/>
  <c r="V24" i="5" s="1"/>
  <c r="W24" i="5" s="1"/>
  <c r="X24" i="5" s="1"/>
  <c r="AB27" i="5"/>
  <c r="AC27" i="5" s="1"/>
  <c r="AK27" i="5" s="1"/>
  <c r="K32" i="5"/>
  <c r="V32" i="5" s="1"/>
  <c r="W32" i="5" s="1"/>
  <c r="X32" i="5" s="1"/>
  <c r="K39" i="5"/>
  <c r="K51" i="5"/>
  <c r="V51" i="5" s="1"/>
  <c r="W51" i="5" s="1"/>
  <c r="X51" i="5" s="1"/>
  <c r="N15" i="4"/>
  <c r="N4" i="4"/>
  <c r="O12" i="4"/>
  <c r="O11" i="4"/>
  <c r="AB70" i="4"/>
  <c r="P75" i="4"/>
  <c r="Q75" i="4" s="1"/>
  <c r="R75" i="4" s="1"/>
  <c r="K75" i="4"/>
  <c r="V75" i="4" s="1"/>
  <c r="W75" i="4" s="1"/>
  <c r="X75" i="4" s="1"/>
  <c r="AB78" i="4"/>
  <c r="AC78" i="4" s="1"/>
  <c r="AK78" i="4" s="1"/>
  <c r="AK174" i="4"/>
  <c r="AB174" i="4"/>
  <c r="AC174" i="4" s="1"/>
  <c r="K179" i="4"/>
  <c r="V179" i="4" s="1"/>
  <c r="W179" i="4" s="1"/>
  <c r="X179" i="4" s="1"/>
  <c r="AK182" i="4"/>
  <c r="AB182" i="4"/>
  <c r="AC182" i="4" s="1"/>
  <c r="K187" i="4"/>
  <c r="V187" i="4" s="1"/>
  <c r="W187" i="4" s="1"/>
  <c r="X187" i="4" s="1"/>
  <c r="AK190" i="4"/>
  <c r="AB190" i="4"/>
  <c r="AC190" i="4" s="1"/>
  <c r="N12" i="5"/>
  <c r="N13" i="5"/>
  <c r="P43" i="5"/>
  <c r="Q43" i="5" s="1"/>
  <c r="R43" i="5" s="1"/>
  <c r="K43" i="5"/>
  <c r="V43" i="5" s="1"/>
  <c r="W43" i="5" s="1"/>
  <c r="X43" i="5" s="1"/>
  <c r="K47" i="5"/>
  <c r="V47" i="5" s="1"/>
  <c r="W47" i="5" s="1"/>
  <c r="X47" i="5" s="1"/>
  <c r="P63" i="5"/>
  <c r="Q63" i="5" s="1"/>
  <c r="K63" i="5"/>
  <c r="V63" i="5" s="1"/>
  <c r="W63" i="5" s="1"/>
  <c r="X63" i="5" s="1"/>
  <c r="AB86" i="4"/>
  <c r="AC86" i="4" s="1"/>
  <c r="AK86" i="4" s="1"/>
  <c r="AK90" i="4"/>
  <c r="AB90" i="4"/>
  <c r="AC90" i="4" s="1"/>
  <c r="AB94" i="4"/>
  <c r="AC94" i="4" s="1"/>
  <c r="AK94" i="4" s="1"/>
  <c r="AB98" i="4"/>
  <c r="AC98" i="4" s="1"/>
  <c r="AK98" i="4" s="1"/>
  <c r="AB102" i="4"/>
  <c r="AC102" i="4" s="1"/>
  <c r="AK102" i="4" s="1"/>
  <c r="AB176" i="4"/>
  <c r="AC176" i="4" s="1"/>
  <c r="AK176" i="4" s="1"/>
  <c r="AB180" i="4"/>
  <c r="AC180" i="4" s="1"/>
  <c r="AK180" i="4" s="1"/>
  <c r="AB184" i="4"/>
  <c r="AC184" i="4" s="1"/>
  <c r="AK184" i="4" s="1"/>
  <c r="AB188" i="4"/>
  <c r="AC188" i="4" s="1"/>
  <c r="AK188" i="4" s="1"/>
  <c r="AB21" i="5"/>
  <c r="AB25" i="5"/>
  <c r="AC25" i="5" s="1"/>
  <c r="AK25" i="5" s="1"/>
  <c r="AK29" i="5"/>
  <c r="AB29" i="5"/>
  <c r="AC29" i="5" s="1"/>
  <c r="AB33" i="5"/>
  <c r="AC33" i="5" s="1"/>
  <c r="AK33" i="5" s="1"/>
  <c r="K74" i="5"/>
  <c r="V74" i="5" s="1"/>
  <c r="W74" i="5" s="1"/>
  <c r="X74" i="5" s="1"/>
  <c r="AB77" i="5"/>
  <c r="AC77" i="5" s="1"/>
  <c r="AK77" i="5" s="1"/>
  <c r="K82" i="5"/>
  <c r="V82" i="5" s="1"/>
  <c r="W82" i="5" s="1"/>
  <c r="X82" i="5" s="1"/>
  <c r="AB85" i="5"/>
  <c r="AC85" i="5" s="1"/>
  <c r="AK85" i="5" s="1"/>
  <c r="K90" i="5"/>
  <c r="V90" i="5" s="1"/>
  <c r="W90" i="5" s="1"/>
  <c r="X90" i="5" s="1"/>
  <c r="AB93" i="5"/>
  <c r="AC93" i="5" s="1"/>
  <c r="AK93" i="5" s="1"/>
  <c r="K98" i="5"/>
  <c r="V98" i="5" s="1"/>
  <c r="W98" i="5" s="1"/>
  <c r="X98" i="5" s="1"/>
  <c r="AB101" i="5"/>
  <c r="AC101" i="5" s="1"/>
  <c r="AK101" i="5" s="1"/>
  <c r="K106" i="5"/>
  <c r="V106" i="5" s="1"/>
  <c r="W106" i="5" s="1"/>
  <c r="X106" i="5" s="1"/>
  <c r="AB109" i="5"/>
  <c r="AC109" i="5" s="1"/>
  <c r="AK109" i="5" s="1"/>
  <c r="K122" i="5"/>
  <c r="V122" i="5" s="1"/>
  <c r="W122" i="5" s="1"/>
  <c r="X122" i="5" s="1"/>
  <c r="AB125" i="5"/>
  <c r="AC125" i="5" s="1"/>
  <c r="AK125" i="5" s="1"/>
  <c r="K130" i="5"/>
  <c r="V130" i="5" s="1"/>
  <c r="W130" i="5" s="1"/>
  <c r="X130" i="5" s="1"/>
  <c r="AB133" i="5"/>
  <c r="AC133" i="5" s="1"/>
  <c r="AK133" i="5" s="1"/>
  <c r="K138" i="5"/>
  <c r="V138" i="5" s="1"/>
  <c r="W138" i="5" s="1"/>
  <c r="X138" i="5" s="1"/>
  <c r="AB141" i="5"/>
  <c r="AC141" i="5" s="1"/>
  <c r="AK141" i="5" s="1"/>
  <c r="AB155" i="5"/>
  <c r="AC155" i="5" s="1"/>
  <c r="AK155" i="5" s="1"/>
  <c r="K157" i="5"/>
  <c r="K90" i="8"/>
  <c r="K94" i="8"/>
  <c r="V94" i="8" s="1"/>
  <c r="K98" i="8"/>
  <c r="K102" i="8"/>
  <c r="V102" i="8" s="1"/>
  <c r="K106" i="8"/>
  <c r="K110" i="8"/>
  <c r="V110" i="8" s="1"/>
  <c r="K114" i="8"/>
  <c r="K118" i="8"/>
  <c r="V118" i="8" s="1"/>
  <c r="K122" i="8"/>
  <c r="K126" i="8"/>
  <c r="V126" i="8" s="1"/>
  <c r="AB168" i="8"/>
  <c r="AC168" i="8" s="1"/>
  <c r="AK168" i="8" s="1"/>
  <c r="AG20" i="4"/>
  <c r="E246" i="4"/>
  <c r="P70" i="4"/>
  <c r="Q70" i="4" s="1"/>
  <c r="R70" i="4" s="1"/>
  <c r="AB73" i="4"/>
  <c r="AC73" i="4" s="1"/>
  <c r="P74" i="4"/>
  <c r="Q74" i="4" s="1"/>
  <c r="R74" i="4" s="1"/>
  <c r="AB77" i="4"/>
  <c r="AC77" i="4" s="1"/>
  <c r="P78" i="4"/>
  <c r="Q78" i="4" s="1"/>
  <c r="R78" i="4" s="1"/>
  <c r="AB81" i="4"/>
  <c r="AC81" i="4" s="1"/>
  <c r="P82" i="4"/>
  <c r="Q82" i="4" s="1"/>
  <c r="R82" i="4" s="1"/>
  <c r="AB85" i="4"/>
  <c r="AC85" i="4" s="1"/>
  <c r="P86" i="4"/>
  <c r="Q86" i="4" s="1"/>
  <c r="R86" i="4" s="1"/>
  <c r="AB89" i="4"/>
  <c r="AC89" i="4" s="1"/>
  <c r="P90" i="4"/>
  <c r="Q90" i="4" s="1"/>
  <c r="R90" i="4" s="1"/>
  <c r="AB93" i="4"/>
  <c r="AC93" i="4" s="1"/>
  <c r="P94" i="4"/>
  <c r="Q94" i="4" s="1"/>
  <c r="R94" i="4" s="1"/>
  <c r="P98" i="4"/>
  <c r="Q98" i="4" s="1"/>
  <c r="R98" i="4" s="1"/>
  <c r="AB101" i="4"/>
  <c r="AC101" i="4" s="1"/>
  <c r="P102" i="4"/>
  <c r="Q102" i="4" s="1"/>
  <c r="R102" i="4" s="1"/>
  <c r="AB105" i="4"/>
  <c r="AC105" i="4" s="1"/>
  <c r="AB108" i="4"/>
  <c r="AC108" i="4" s="1"/>
  <c r="AB175" i="4"/>
  <c r="AC175" i="4" s="1"/>
  <c r="P176" i="4"/>
  <c r="Q176" i="4" s="1"/>
  <c r="R176" i="4" s="1"/>
  <c r="AB179" i="4"/>
  <c r="AC179" i="4" s="1"/>
  <c r="P180" i="4"/>
  <c r="Q180" i="4" s="1"/>
  <c r="R180" i="4" s="1"/>
  <c r="P184" i="4"/>
  <c r="Q184" i="4" s="1"/>
  <c r="R184" i="4" s="1"/>
  <c r="AB187" i="4"/>
  <c r="AC187" i="4" s="1"/>
  <c r="P188" i="4"/>
  <c r="Q188" i="4" s="1"/>
  <c r="R188" i="4" s="1"/>
  <c r="AB191" i="4"/>
  <c r="AC191" i="4" s="1"/>
  <c r="P21" i="5"/>
  <c r="Q21" i="5" s="1"/>
  <c r="R21" i="5" s="1"/>
  <c r="AG68" i="5"/>
  <c r="AB24" i="5"/>
  <c r="AC24" i="5" s="1"/>
  <c r="P25" i="5"/>
  <c r="Q25" i="5" s="1"/>
  <c r="R25" i="5" s="1"/>
  <c r="AB28" i="5"/>
  <c r="AC28" i="5" s="1"/>
  <c r="P29" i="5"/>
  <c r="Q29" i="5" s="1"/>
  <c r="R29" i="5" s="1"/>
  <c r="AB32" i="5"/>
  <c r="AC32" i="5" s="1"/>
  <c r="P33" i="5"/>
  <c r="Q33" i="5" s="1"/>
  <c r="R33" i="5" s="1"/>
  <c r="AB35" i="5"/>
  <c r="AC35" i="5" s="1"/>
  <c r="AB37" i="5"/>
  <c r="AC37" i="5" s="1"/>
  <c r="AK37" i="5" s="1"/>
  <c r="P38" i="5"/>
  <c r="Q38" i="5" s="1"/>
  <c r="AB41" i="5"/>
  <c r="AC41" i="5" s="1"/>
  <c r="AK41" i="5" s="1"/>
  <c r="P42" i="5"/>
  <c r="Q42" i="5" s="1"/>
  <c r="R42" i="5" s="1"/>
  <c r="AB43" i="5"/>
  <c r="AC43" i="5" s="1"/>
  <c r="AB45" i="5"/>
  <c r="AC45" i="5" s="1"/>
  <c r="AK45" i="5" s="1"/>
  <c r="P46" i="5"/>
  <c r="Q46" i="5" s="1"/>
  <c r="AB47" i="5"/>
  <c r="AC47" i="5" s="1"/>
  <c r="AB49" i="5"/>
  <c r="AC49" i="5" s="1"/>
  <c r="AK49" i="5" s="1"/>
  <c r="P50" i="5"/>
  <c r="Q50" i="5" s="1"/>
  <c r="AB51" i="5"/>
  <c r="AC51" i="5" s="1"/>
  <c r="AB53" i="5"/>
  <c r="AC53" i="5" s="1"/>
  <c r="AK53" i="5" s="1"/>
  <c r="P54" i="5"/>
  <c r="Q54" i="5" s="1"/>
  <c r="AK57" i="5"/>
  <c r="AB57" i="5"/>
  <c r="AC57" i="5" s="1"/>
  <c r="P58" i="5"/>
  <c r="Q58" i="5" s="1"/>
  <c r="AB59" i="5"/>
  <c r="AC59" i="5" s="1"/>
  <c r="AK61" i="5"/>
  <c r="AB61" i="5"/>
  <c r="AC61" i="5" s="1"/>
  <c r="P62" i="5"/>
  <c r="Q62" i="5" s="1"/>
  <c r="AB63" i="5"/>
  <c r="AC63" i="5" s="1"/>
  <c r="P66" i="5"/>
  <c r="Q66" i="5" s="1"/>
  <c r="K66" i="5"/>
  <c r="V66" i="5" s="1"/>
  <c r="W66" i="5" s="1"/>
  <c r="X66" i="5" s="1"/>
  <c r="O64" i="5"/>
  <c r="O66" i="5"/>
  <c r="O62" i="5"/>
  <c r="O58" i="5"/>
  <c r="O54" i="5"/>
  <c r="O50" i="5"/>
  <c r="O46" i="5"/>
  <c r="O42" i="5"/>
  <c r="O38" i="5"/>
  <c r="G246" i="5"/>
  <c r="P72" i="5"/>
  <c r="Q72" i="5" s="1"/>
  <c r="R72" i="5" s="1"/>
  <c r="K72" i="5"/>
  <c r="V72" i="5" s="1"/>
  <c r="W72" i="5" s="1"/>
  <c r="X72" i="5" s="1"/>
  <c r="AB75" i="5"/>
  <c r="AC75" i="5" s="1"/>
  <c r="AK75" i="5" s="1"/>
  <c r="P80" i="5"/>
  <c r="Q80" i="5" s="1"/>
  <c r="R80" i="5" s="1"/>
  <c r="K80" i="5"/>
  <c r="V80" i="5" s="1"/>
  <c r="W80" i="5" s="1"/>
  <c r="X80" i="5" s="1"/>
  <c r="AB83" i="5"/>
  <c r="AC83" i="5" s="1"/>
  <c r="AK83" i="5" s="1"/>
  <c r="P88" i="5"/>
  <c r="Q88" i="5" s="1"/>
  <c r="R88" i="5" s="1"/>
  <c r="K88" i="5"/>
  <c r="V88" i="5" s="1"/>
  <c r="W88" i="5" s="1"/>
  <c r="X88" i="5" s="1"/>
  <c r="AB91" i="5"/>
  <c r="AC91" i="5" s="1"/>
  <c r="AK91" i="5" s="1"/>
  <c r="P96" i="5"/>
  <c r="Q96" i="5" s="1"/>
  <c r="R96" i="5" s="1"/>
  <c r="K96" i="5"/>
  <c r="V96" i="5" s="1"/>
  <c r="W96" i="5" s="1"/>
  <c r="X96" i="5" s="1"/>
  <c r="AB99" i="5"/>
  <c r="AC99" i="5" s="1"/>
  <c r="AK99" i="5" s="1"/>
  <c r="P104" i="5"/>
  <c r="Q104" i="5" s="1"/>
  <c r="R104" i="5" s="1"/>
  <c r="K104" i="5"/>
  <c r="V104" i="5" s="1"/>
  <c r="W104" i="5" s="1"/>
  <c r="X104" i="5" s="1"/>
  <c r="AB107" i="5"/>
  <c r="AC107" i="5" s="1"/>
  <c r="AK107" i="5" s="1"/>
  <c r="AK150" i="5"/>
  <c r="AB150" i="5"/>
  <c r="AC150" i="5" s="1"/>
  <c r="P201" i="5"/>
  <c r="Q201" i="5" s="1"/>
  <c r="R201" i="5" s="1"/>
  <c r="K201" i="5"/>
  <c r="V201" i="5" s="1"/>
  <c r="W201" i="5" s="1"/>
  <c r="X201" i="5" s="1"/>
  <c r="AK204" i="5"/>
  <c r="AB204" i="5"/>
  <c r="AC204" i="5" s="1"/>
  <c r="P209" i="5"/>
  <c r="Q209" i="5" s="1"/>
  <c r="R209" i="5" s="1"/>
  <c r="K209" i="5"/>
  <c r="V209" i="5" s="1"/>
  <c r="W209" i="5" s="1"/>
  <c r="X209" i="5" s="1"/>
  <c r="AK212" i="5"/>
  <c r="AB212" i="5"/>
  <c r="AC212" i="5" s="1"/>
  <c r="P217" i="5"/>
  <c r="Q217" i="5" s="1"/>
  <c r="R217" i="5" s="1"/>
  <c r="K217" i="5"/>
  <c r="V217" i="5" s="1"/>
  <c r="W217" i="5" s="1"/>
  <c r="X217" i="5" s="1"/>
  <c r="P218" i="5"/>
  <c r="Q218" i="5" s="1"/>
  <c r="R218" i="5" s="1"/>
  <c r="K218" i="5"/>
  <c r="V218" i="5" s="1"/>
  <c r="AB59" i="6"/>
  <c r="AC59" i="6" s="1"/>
  <c r="V59" i="6"/>
  <c r="AK126" i="6"/>
  <c r="AB126" i="6"/>
  <c r="AC126" i="6" s="1"/>
  <c r="P135" i="6"/>
  <c r="Q135" i="6" s="1"/>
  <c r="R135" i="6" s="1"/>
  <c r="K135" i="6"/>
  <c r="V135" i="6" s="1"/>
  <c r="W135" i="6" s="1"/>
  <c r="X135" i="6" s="1"/>
  <c r="P151" i="6"/>
  <c r="Q151" i="6" s="1"/>
  <c r="R151" i="6" s="1"/>
  <c r="K151" i="6"/>
  <c r="V151" i="6" s="1"/>
  <c r="W151" i="6" s="1"/>
  <c r="X151" i="6" s="1"/>
  <c r="AB158" i="6"/>
  <c r="AC158" i="6" s="1"/>
  <c r="AK158" i="6" s="1"/>
  <c r="K167" i="6"/>
  <c r="V167" i="6" s="1"/>
  <c r="W167" i="6" s="1"/>
  <c r="X167" i="6" s="1"/>
  <c r="AK174" i="6"/>
  <c r="AB174" i="6"/>
  <c r="AC174" i="6" s="1"/>
  <c r="P183" i="6"/>
  <c r="Q183" i="6" s="1"/>
  <c r="R183" i="6" s="1"/>
  <c r="K183" i="6"/>
  <c r="V183" i="6" s="1"/>
  <c r="W183" i="6" s="1"/>
  <c r="X183" i="6" s="1"/>
  <c r="AB190" i="6"/>
  <c r="AC190" i="6" s="1"/>
  <c r="AK190" i="6" s="1"/>
  <c r="G246" i="4"/>
  <c r="AB71" i="4"/>
  <c r="AC71" i="4" s="1"/>
  <c r="P72" i="4"/>
  <c r="Q72" i="4" s="1"/>
  <c r="R72" i="4" s="1"/>
  <c r="AB75" i="4"/>
  <c r="AC75" i="4" s="1"/>
  <c r="P76" i="4"/>
  <c r="Q76" i="4" s="1"/>
  <c r="R76" i="4" s="1"/>
  <c r="AB79" i="4"/>
  <c r="AC79" i="4" s="1"/>
  <c r="P80" i="4"/>
  <c r="Q80" i="4" s="1"/>
  <c r="R80" i="4" s="1"/>
  <c r="K83" i="4"/>
  <c r="V83" i="4" s="1"/>
  <c r="W83" i="4" s="1"/>
  <c r="X83" i="4" s="1"/>
  <c r="P84" i="4"/>
  <c r="Q84" i="4" s="1"/>
  <c r="R84" i="4" s="1"/>
  <c r="K87" i="4"/>
  <c r="V87" i="4" s="1"/>
  <c r="W87" i="4" s="1"/>
  <c r="X87" i="4" s="1"/>
  <c r="P88" i="4"/>
  <c r="Q88" i="4" s="1"/>
  <c r="R88" i="4" s="1"/>
  <c r="K91" i="4"/>
  <c r="P92" i="4"/>
  <c r="Q92" i="4" s="1"/>
  <c r="R92" i="4" s="1"/>
  <c r="K95" i="4"/>
  <c r="V95" i="4" s="1"/>
  <c r="W95" i="4" s="1"/>
  <c r="X95" i="4" s="1"/>
  <c r="P96" i="4"/>
  <c r="Q96" i="4" s="1"/>
  <c r="R96" i="4" s="1"/>
  <c r="K99" i="4"/>
  <c r="V99" i="4" s="1"/>
  <c r="W99" i="4" s="1"/>
  <c r="X99" i="4" s="1"/>
  <c r="P100" i="4"/>
  <c r="Q100" i="4" s="1"/>
  <c r="R100" i="4" s="1"/>
  <c r="K103" i="4"/>
  <c r="V103" i="4" s="1"/>
  <c r="W103" i="4" s="1"/>
  <c r="X103" i="4" s="1"/>
  <c r="AB103" i="4"/>
  <c r="AC103" i="4" s="1"/>
  <c r="P104" i="4"/>
  <c r="Q104" i="4" s="1"/>
  <c r="R104" i="4" s="1"/>
  <c r="K106" i="4"/>
  <c r="V107" i="4"/>
  <c r="P174" i="4"/>
  <c r="Q174" i="4" s="1"/>
  <c r="R174" i="4" s="1"/>
  <c r="K177" i="4"/>
  <c r="V177" i="4" s="1"/>
  <c r="W177" i="4" s="1"/>
  <c r="X177" i="4" s="1"/>
  <c r="P178" i="4"/>
  <c r="Q178" i="4" s="1"/>
  <c r="R178" i="4" s="1"/>
  <c r="K181" i="4"/>
  <c r="V181" i="4" s="1"/>
  <c r="W181" i="4" s="1"/>
  <c r="X181" i="4" s="1"/>
  <c r="P182" i="4"/>
  <c r="Q182" i="4" s="1"/>
  <c r="R182" i="4" s="1"/>
  <c r="K185" i="4"/>
  <c r="V185" i="4" s="1"/>
  <c r="W185" i="4" s="1"/>
  <c r="X185" i="4" s="1"/>
  <c r="P186" i="4"/>
  <c r="Q186" i="4" s="1"/>
  <c r="R186" i="4" s="1"/>
  <c r="K189" i="4"/>
  <c r="P190" i="4"/>
  <c r="Q190" i="4" s="1"/>
  <c r="R190" i="4" s="1"/>
  <c r="AB220" i="4"/>
  <c r="AC220" i="4" s="1"/>
  <c r="V230" i="4"/>
  <c r="AG20" i="5"/>
  <c r="O5" i="5"/>
  <c r="K22" i="5"/>
  <c r="V22" i="5" s="1"/>
  <c r="W22" i="5" s="1"/>
  <c r="X22" i="5" s="1"/>
  <c r="AB22" i="5"/>
  <c r="AC22" i="5" s="1"/>
  <c r="P23" i="5"/>
  <c r="Q23" i="5" s="1"/>
  <c r="R23" i="5" s="1"/>
  <c r="K26" i="5"/>
  <c r="V26" i="5" s="1"/>
  <c r="W26" i="5" s="1"/>
  <c r="X26" i="5" s="1"/>
  <c r="P27" i="5"/>
  <c r="Q27" i="5" s="1"/>
  <c r="R27" i="5" s="1"/>
  <c r="K30" i="5"/>
  <c r="V30" i="5" s="1"/>
  <c r="W30" i="5" s="1"/>
  <c r="X30" i="5" s="1"/>
  <c r="P31" i="5"/>
  <c r="Q31" i="5" s="1"/>
  <c r="R31" i="5" s="1"/>
  <c r="K34" i="5"/>
  <c r="P36" i="5"/>
  <c r="Q36" i="5" s="1"/>
  <c r="R36" i="5" s="1"/>
  <c r="K36" i="5"/>
  <c r="V36" i="5" s="1"/>
  <c r="W36" i="5" s="1"/>
  <c r="X36" i="5" s="1"/>
  <c r="AB38" i="5"/>
  <c r="AC38" i="5" s="1"/>
  <c r="AK38" i="5" s="1"/>
  <c r="K40" i="5"/>
  <c r="V40" i="5" s="1"/>
  <c r="W40" i="5" s="1"/>
  <c r="X40" i="5" s="1"/>
  <c r="AB42" i="5"/>
  <c r="AC42" i="5" s="1"/>
  <c r="AK42" i="5" s="1"/>
  <c r="P44" i="5"/>
  <c r="Q44" i="5" s="1"/>
  <c r="R44" i="5" s="1"/>
  <c r="K44" i="5"/>
  <c r="V44" i="5" s="1"/>
  <c r="W44" i="5" s="1"/>
  <c r="X44" i="5" s="1"/>
  <c r="O45" i="5"/>
  <c r="AB46" i="5"/>
  <c r="AC46" i="5" s="1"/>
  <c r="AK46" i="5" s="1"/>
  <c r="O47" i="5"/>
  <c r="K48" i="5"/>
  <c r="V48" i="5" s="1"/>
  <c r="W48" i="5" s="1"/>
  <c r="X48" i="5" s="1"/>
  <c r="O49" i="5"/>
  <c r="AB50" i="5"/>
  <c r="AC50" i="5" s="1"/>
  <c r="AK50" i="5" s="1"/>
  <c r="O51" i="5"/>
  <c r="K52" i="5"/>
  <c r="V52" i="5" s="1"/>
  <c r="W52" i="5" s="1"/>
  <c r="X52" i="5" s="1"/>
  <c r="O53" i="5"/>
  <c r="AB54" i="5"/>
  <c r="AC54" i="5" s="1"/>
  <c r="AK54" i="5" s="1"/>
  <c r="O55" i="5"/>
  <c r="K56" i="5"/>
  <c r="O57" i="5"/>
  <c r="AB58" i="5"/>
  <c r="AC58" i="5" s="1"/>
  <c r="AK58" i="5" s="1"/>
  <c r="O59" i="5"/>
  <c r="P60" i="5"/>
  <c r="Q60" i="5" s="1"/>
  <c r="R60" i="5" s="1"/>
  <c r="K60" i="5"/>
  <c r="V60" i="5" s="1"/>
  <c r="W60" i="5" s="1"/>
  <c r="X60" i="5" s="1"/>
  <c r="O61" i="5"/>
  <c r="AB62" i="5"/>
  <c r="AC62" i="5" s="1"/>
  <c r="AK62" i="5" s="1"/>
  <c r="O63" i="5"/>
  <c r="K64" i="5"/>
  <c r="V64" i="5" s="1"/>
  <c r="W64" i="5" s="1"/>
  <c r="X64" i="5" s="1"/>
  <c r="AB65" i="5"/>
  <c r="AC65" i="5" s="1"/>
  <c r="AK65" i="5" s="1"/>
  <c r="E246" i="5"/>
  <c r="AB71" i="5"/>
  <c r="AC71" i="5" s="1"/>
  <c r="AK71" i="5" s="1"/>
  <c r="P76" i="5"/>
  <c r="Q76" i="5" s="1"/>
  <c r="R76" i="5" s="1"/>
  <c r="K76" i="5"/>
  <c r="V76" i="5" s="1"/>
  <c r="W76" i="5" s="1"/>
  <c r="X76" i="5" s="1"/>
  <c r="AB79" i="5"/>
  <c r="AC79" i="5" s="1"/>
  <c r="AK79" i="5" s="1"/>
  <c r="K84" i="5"/>
  <c r="V84" i="5" s="1"/>
  <c r="W84" i="5" s="1"/>
  <c r="X84" i="5" s="1"/>
  <c r="AB87" i="5"/>
  <c r="AC87" i="5" s="1"/>
  <c r="AK87" i="5" s="1"/>
  <c r="P92" i="5"/>
  <c r="Q92" i="5" s="1"/>
  <c r="R92" i="5" s="1"/>
  <c r="K92" i="5"/>
  <c r="V92" i="5" s="1"/>
  <c r="W92" i="5" s="1"/>
  <c r="X92" i="5" s="1"/>
  <c r="AB95" i="5"/>
  <c r="AC95" i="5" s="1"/>
  <c r="AK95" i="5" s="1"/>
  <c r="P100" i="5"/>
  <c r="Q100" i="5" s="1"/>
  <c r="R100" i="5" s="1"/>
  <c r="K100" i="5"/>
  <c r="V100" i="5" s="1"/>
  <c r="W100" i="5" s="1"/>
  <c r="X100" i="5" s="1"/>
  <c r="AB103" i="5"/>
  <c r="AC103" i="5" s="1"/>
  <c r="AK103" i="5" s="1"/>
  <c r="P108" i="5"/>
  <c r="Q108" i="5" s="1"/>
  <c r="R108" i="5" s="1"/>
  <c r="K108" i="5"/>
  <c r="V108" i="5" s="1"/>
  <c r="W108" i="5" s="1"/>
  <c r="X108" i="5" s="1"/>
  <c r="K151" i="5"/>
  <c r="V151" i="5" s="1"/>
  <c r="W151" i="5" s="1"/>
  <c r="X151" i="5" s="1"/>
  <c r="AB36" i="5"/>
  <c r="AC36" i="5" s="1"/>
  <c r="P37" i="5"/>
  <c r="Q37" i="5" s="1"/>
  <c r="R37" i="5" s="1"/>
  <c r="AB40" i="5"/>
  <c r="AC40" i="5" s="1"/>
  <c r="P41" i="5"/>
  <c r="Q41" i="5" s="1"/>
  <c r="R41" i="5" s="1"/>
  <c r="AB44" i="5"/>
  <c r="AC44" i="5" s="1"/>
  <c r="P45" i="5"/>
  <c r="Q45" i="5" s="1"/>
  <c r="R45" i="5" s="1"/>
  <c r="AB48" i="5"/>
  <c r="AC48" i="5" s="1"/>
  <c r="P49" i="5"/>
  <c r="Q49" i="5" s="1"/>
  <c r="R49" i="5" s="1"/>
  <c r="AB52" i="5"/>
  <c r="AC52" i="5" s="1"/>
  <c r="P53" i="5"/>
  <c r="Q53" i="5" s="1"/>
  <c r="P57" i="5"/>
  <c r="Q57" i="5" s="1"/>
  <c r="AB60" i="5"/>
  <c r="AC60" i="5" s="1"/>
  <c r="P61" i="5"/>
  <c r="Q61" i="5" s="1"/>
  <c r="P65" i="5"/>
  <c r="Q65" i="5" s="1"/>
  <c r="R65" i="5" s="1"/>
  <c r="F246" i="5"/>
  <c r="AB72" i="5"/>
  <c r="AC72" i="5" s="1"/>
  <c r="P73" i="5"/>
  <c r="Q73" i="5" s="1"/>
  <c r="R73" i="5" s="1"/>
  <c r="P77" i="5"/>
  <c r="Q77" i="5" s="1"/>
  <c r="R77" i="5" s="1"/>
  <c r="AB80" i="5"/>
  <c r="AC80" i="5" s="1"/>
  <c r="P81" i="5"/>
  <c r="Q81" i="5" s="1"/>
  <c r="R81" i="5" s="1"/>
  <c r="P85" i="5"/>
  <c r="Q85" i="5" s="1"/>
  <c r="R85" i="5" s="1"/>
  <c r="AB88" i="5"/>
  <c r="AC88" i="5" s="1"/>
  <c r="P89" i="5"/>
  <c r="Q89" i="5" s="1"/>
  <c r="R89" i="5" s="1"/>
  <c r="P93" i="5"/>
  <c r="Q93" i="5" s="1"/>
  <c r="R93" i="5" s="1"/>
  <c r="AB96" i="5"/>
  <c r="AC96" i="5" s="1"/>
  <c r="P97" i="5"/>
  <c r="Q97" i="5" s="1"/>
  <c r="R97" i="5" s="1"/>
  <c r="P101" i="5"/>
  <c r="Q101" i="5" s="1"/>
  <c r="R101" i="5" s="1"/>
  <c r="AB104" i="5"/>
  <c r="AC104" i="5" s="1"/>
  <c r="P105" i="5"/>
  <c r="Q105" i="5" s="1"/>
  <c r="R105" i="5" s="1"/>
  <c r="P109" i="5"/>
  <c r="Q109" i="5" s="1"/>
  <c r="R109" i="5" s="1"/>
  <c r="AB120" i="5"/>
  <c r="AC120" i="5" s="1"/>
  <c r="AK120" i="5" s="1"/>
  <c r="P121" i="5"/>
  <c r="Q121" i="5" s="1"/>
  <c r="R121" i="5" s="1"/>
  <c r="AB124" i="5"/>
  <c r="AC124" i="5" s="1"/>
  <c r="AK124" i="5" s="1"/>
  <c r="P125" i="5"/>
  <c r="Q125" i="5" s="1"/>
  <c r="R125" i="5" s="1"/>
  <c r="AB128" i="5"/>
  <c r="AC128" i="5" s="1"/>
  <c r="AK128" i="5" s="1"/>
  <c r="P129" i="5"/>
  <c r="Q129" i="5" s="1"/>
  <c r="R129" i="5" s="1"/>
  <c r="AB132" i="5"/>
  <c r="AC132" i="5" s="1"/>
  <c r="AK132" i="5" s="1"/>
  <c r="P133" i="5"/>
  <c r="Q133" i="5" s="1"/>
  <c r="R133" i="5" s="1"/>
  <c r="AB136" i="5"/>
  <c r="AC136" i="5" s="1"/>
  <c r="AK136" i="5" s="1"/>
  <c r="P137" i="5"/>
  <c r="Q137" i="5" s="1"/>
  <c r="R137" i="5" s="1"/>
  <c r="AB140" i="5"/>
  <c r="AC140" i="5" s="1"/>
  <c r="AK140" i="5" s="1"/>
  <c r="P141" i="5"/>
  <c r="Q141" i="5" s="1"/>
  <c r="R141" i="5" s="1"/>
  <c r="AB144" i="5"/>
  <c r="AC144" i="5" s="1"/>
  <c r="AK144" i="5" s="1"/>
  <c r="P145" i="5"/>
  <c r="Q145" i="5" s="1"/>
  <c r="R145" i="5" s="1"/>
  <c r="P148" i="5"/>
  <c r="Q148" i="5" s="1"/>
  <c r="R148" i="5" s="1"/>
  <c r="AB152" i="5"/>
  <c r="AC152" i="5" s="1"/>
  <c r="AK152" i="5" s="1"/>
  <c r="AK154" i="5"/>
  <c r="AB154" i="5"/>
  <c r="AC154" i="5" s="1"/>
  <c r="P155" i="5"/>
  <c r="Q155" i="5" s="1"/>
  <c r="R155" i="5" s="1"/>
  <c r="AB158" i="5"/>
  <c r="AC158" i="5" s="1"/>
  <c r="V161" i="5"/>
  <c r="K199" i="5"/>
  <c r="V199" i="5" s="1"/>
  <c r="W199" i="5" s="1"/>
  <c r="X199" i="5" s="1"/>
  <c r="AK202" i="5"/>
  <c r="AB202" i="5"/>
  <c r="AC202" i="5" s="1"/>
  <c r="K207" i="5"/>
  <c r="V207" i="5" s="1"/>
  <c r="W207" i="5" s="1"/>
  <c r="X207" i="5" s="1"/>
  <c r="AK210" i="5"/>
  <c r="AB210" i="5"/>
  <c r="AC210" i="5" s="1"/>
  <c r="K215" i="5"/>
  <c r="V215" i="5" s="1"/>
  <c r="W215" i="5" s="1"/>
  <c r="X215" i="5" s="1"/>
  <c r="AK123" i="6"/>
  <c r="P124" i="6"/>
  <c r="Q124" i="6" s="1"/>
  <c r="R124" i="6" s="1"/>
  <c r="K124" i="6"/>
  <c r="V124" i="6" s="1"/>
  <c r="W124" i="6" s="1"/>
  <c r="X124" i="6" s="1"/>
  <c r="AB153" i="6"/>
  <c r="AC153" i="6" s="1"/>
  <c r="AK153" i="6" s="1"/>
  <c r="K156" i="6"/>
  <c r="V156" i="6" s="1"/>
  <c r="W156" i="6" s="1"/>
  <c r="X156" i="6" s="1"/>
  <c r="AK169" i="6"/>
  <c r="AB169" i="6"/>
  <c r="AC169" i="6" s="1"/>
  <c r="K172" i="6"/>
  <c r="AK185" i="6"/>
  <c r="AB185" i="6"/>
  <c r="AC185" i="6" s="1"/>
  <c r="P188" i="6"/>
  <c r="Q188" i="6" s="1"/>
  <c r="R188" i="6" s="1"/>
  <c r="K188" i="6"/>
  <c r="V188" i="6" s="1"/>
  <c r="W188" i="6" s="1"/>
  <c r="X188" i="6" s="1"/>
  <c r="P120" i="5"/>
  <c r="Q120" i="5" s="1"/>
  <c r="R120" i="5" s="1"/>
  <c r="AK123" i="5"/>
  <c r="AB123" i="5"/>
  <c r="AC123" i="5" s="1"/>
  <c r="P124" i="5"/>
  <c r="Q124" i="5" s="1"/>
  <c r="R124" i="5" s="1"/>
  <c r="AB127" i="5"/>
  <c r="AC127" i="5" s="1"/>
  <c r="AK127" i="5" s="1"/>
  <c r="P128" i="5"/>
  <c r="Q128" i="5" s="1"/>
  <c r="R128" i="5" s="1"/>
  <c r="AB131" i="5"/>
  <c r="AC131" i="5" s="1"/>
  <c r="AK131" i="5" s="1"/>
  <c r="P132" i="5"/>
  <c r="Q132" i="5" s="1"/>
  <c r="R132" i="5" s="1"/>
  <c r="AK135" i="5"/>
  <c r="AB135" i="5"/>
  <c r="AC135" i="5" s="1"/>
  <c r="P136" i="5"/>
  <c r="Q136" i="5" s="1"/>
  <c r="R136" i="5" s="1"/>
  <c r="AB139" i="5"/>
  <c r="AC139" i="5" s="1"/>
  <c r="AK139" i="5" s="1"/>
  <c r="P140" i="5"/>
  <c r="Q140" i="5" s="1"/>
  <c r="R140" i="5" s="1"/>
  <c r="AB143" i="5"/>
  <c r="AC143" i="5" s="1"/>
  <c r="AK143" i="5" s="1"/>
  <c r="P144" i="5"/>
  <c r="Q144" i="5" s="1"/>
  <c r="R144" i="5" s="1"/>
  <c r="AB147" i="5"/>
  <c r="AC147" i="5" s="1"/>
  <c r="AK147" i="5" s="1"/>
  <c r="P149" i="5"/>
  <c r="Q149" i="5" s="1"/>
  <c r="R149" i="5" s="1"/>
  <c r="K149" i="5"/>
  <c r="V149" i="5" s="1"/>
  <c r="W149" i="5" s="1"/>
  <c r="X149" i="5" s="1"/>
  <c r="P152" i="5"/>
  <c r="Q152" i="5" s="1"/>
  <c r="R152" i="5" s="1"/>
  <c r="AB156" i="5"/>
  <c r="AC156" i="5" s="1"/>
  <c r="AK156" i="5" s="1"/>
  <c r="AK200" i="5"/>
  <c r="AB200" i="5"/>
  <c r="AC200" i="5" s="1"/>
  <c r="K205" i="5"/>
  <c r="AK208" i="5"/>
  <c r="AB208" i="5"/>
  <c r="AC208" i="5" s="1"/>
  <c r="K213" i="5"/>
  <c r="AB216" i="5"/>
  <c r="AC216" i="5" s="1"/>
  <c r="AK216" i="5" s="1"/>
  <c r="N18" i="6"/>
  <c r="N15" i="6"/>
  <c r="N17" i="6"/>
  <c r="N10" i="6"/>
  <c r="N8" i="6"/>
  <c r="N6" i="6"/>
  <c r="N4" i="6"/>
  <c r="N11" i="6"/>
  <c r="N9" i="6"/>
  <c r="N7" i="6"/>
  <c r="N5" i="6"/>
  <c r="N3" i="6"/>
  <c r="AB51" i="6"/>
  <c r="AC51" i="6" s="1"/>
  <c r="V51" i="6"/>
  <c r="W51" i="6" s="1"/>
  <c r="X51" i="6" s="1"/>
  <c r="K127" i="6"/>
  <c r="V127" i="6" s="1"/>
  <c r="W127" i="6" s="1"/>
  <c r="X127" i="6" s="1"/>
  <c r="AK134" i="6"/>
  <c r="AB134" i="6"/>
  <c r="AC134" i="6" s="1"/>
  <c r="AB150" i="6"/>
  <c r="AC150" i="6" s="1"/>
  <c r="AK150" i="6" s="1"/>
  <c r="P159" i="6"/>
  <c r="Q159" i="6" s="1"/>
  <c r="R159" i="6" s="1"/>
  <c r="K159" i="6"/>
  <c r="V159" i="6" s="1"/>
  <c r="W159" i="6" s="1"/>
  <c r="X159" i="6" s="1"/>
  <c r="AB166" i="6"/>
  <c r="AC166" i="6" s="1"/>
  <c r="AK166" i="6" s="1"/>
  <c r="K175" i="6"/>
  <c r="V175" i="6" s="1"/>
  <c r="W175" i="6" s="1"/>
  <c r="X175" i="6" s="1"/>
  <c r="AB182" i="6"/>
  <c r="AC182" i="6" s="1"/>
  <c r="AK182" i="6" s="1"/>
  <c r="P191" i="6"/>
  <c r="Q191" i="6" s="1"/>
  <c r="R191" i="6" s="1"/>
  <c r="K191" i="6"/>
  <c r="V191" i="6" s="1"/>
  <c r="W191" i="6" s="1"/>
  <c r="X191" i="6" s="1"/>
  <c r="K193" i="6"/>
  <c r="AK207" i="6"/>
  <c r="AB207" i="6"/>
  <c r="AC207" i="6" s="1"/>
  <c r="AB217" i="6"/>
  <c r="AC217" i="6" s="1"/>
  <c r="AK217" i="6" s="1"/>
  <c r="AB66" i="5"/>
  <c r="AC66" i="5" s="1"/>
  <c r="AB70" i="5"/>
  <c r="P71" i="5"/>
  <c r="Q71" i="5" s="1"/>
  <c r="R71" i="5" s="1"/>
  <c r="AB74" i="5"/>
  <c r="AC74" i="5" s="1"/>
  <c r="P75" i="5"/>
  <c r="Q75" i="5" s="1"/>
  <c r="R75" i="5" s="1"/>
  <c r="AB78" i="5"/>
  <c r="AC78" i="5" s="1"/>
  <c r="P79" i="5"/>
  <c r="Q79" i="5" s="1"/>
  <c r="R79" i="5" s="1"/>
  <c r="AB82" i="5"/>
  <c r="AC82" i="5" s="1"/>
  <c r="P83" i="5"/>
  <c r="Q83" i="5" s="1"/>
  <c r="R83" i="5" s="1"/>
  <c r="AB86" i="5"/>
  <c r="AC86" i="5" s="1"/>
  <c r="P87" i="5"/>
  <c r="Q87" i="5" s="1"/>
  <c r="R87" i="5" s="1"/>
  <c r="AB90" i="5"/>
  <c r="AC90" i="5" s="1"/>
  <c r="P91" i="5"/>
  <c r="Q91" i="5" s="1"/>
  <c r="R91" i="5" s="1"/>
  <c r="AB94" i="5"/>
  <c r="AC94" i="5" s="1"/>
  <c r="P95" i="5"/>
  <c r="Q95" i="5" s="1"/>
  <c r="R95" i="5" s="1"/>
  <c r="AB98" i="5"/>
  <c r="AC98" i="5" s="1"/>
  <c r="P99" i="5"/>
  <c r="Q99" i="5" s="1"/>
  <c r="R99" i="5" s="1"/>
  <c r="AB102" i="5"/>
  <c r="AC102" i="5" s="1"/>
  <c r="P103" i="5"/>
  <c r="Q103" i="5" s="1"/>
  <c r="R103" i="5" s="1"/>
  <c r="AB106" i="5"/>
  <c r="AC106" i="5" s="1"/>
  <c r="P107" i="5"/>
  <c r="Q107" i="5" s="1"/>
  <c r="R107" i="5" s="1"/>
  <c r="AB122" i="5"/>
  <c r="AC122" i="5" s="1"/>
  <c r="P123" i="5"/>
  <c r="Q123" i="5" s="1"/>
  <c r="R123" i="5" s="1"/>
  <c r="P127" i="5"/>
  <c r="Q127" i="5" s="1"/>
  <c r="R127" i="5" s="1"/>
  <c r="AB130" i="5"/>
  <c r="AC130" i="5" s="1"/>
  <c r="P131" i="5"/>
  <c r="Q131" i="5" s="1"/>
  <c r="R131" i="5" s="1"/>
  <c r="P135" i="5"/>
  <c r="Q135" i="5" s="1"/>
  <c r="R135" i="5" s="1"/>
  <c r="AB138" i="5"/>
  <c r="AC138" i="5" s="1"/>
  <c r="P139" i="5"/>
  <c r="Q139" i="5" s="1"/>
  <c r="R139" i="5" s="1"/>
  <c r="P143" i="5"/>
  <c r="Q143" i="5" s="1"/>
  <c r="R143" i="5" s="1"/>
  <c r="AB146" i="5"/>
  <c r="AC146" i="5" s="1"/>
  <c r="AK146" i="5" s="1"/>
  <c r="P147" i="5"/>
  <c r="Q147" i="5" s="1"/>
  <c r="R147" i="5" s="1"/>
  <c r="AB151" i="5"/>
  <c r="AC151" i="5" s="1"/>
  <c r="K153" i="5"/>
  <c r="P156" i="5"/>
  <c r="Q156" i="5" s="1"/>
  <c r="R156" i="5" s="1"/>
  <c r="AB198" i="5"/>
  <c r="AC198" i="5" s="1"/>
  <c r="AK198" i="5" s="1"/>
  <c r="P203" i="5"/>
  <c r="Q203" i="5" s="1"/>
  <c r="R203" i="5" s="1"/>
  <c r="K203" i="5"/>
  <c r="V203" i="5" s="1"/>
  <c r="W203" i="5" s="1"/>
  <c r="X203" i="5" s="1"/>
  <c r="AB206" i="5"/>
  <c r="AC206" i="5" s="1"/>
  <c r="AK206" i="5" s="1"/>
  <c r="P211" i="5"/>
  <c r="Q211" i="5" s="1"/>
  <c r="R211" i="5" s="1"/>
  <c r="K211" i="5"/>
  <c r="V211" i="5" s="1"/>
  <c r="W211" i="5" s="1"/>
  <c r="X211" i="5" s="1"/>
  <c r="AB214" i="5"/>
  <c r="AC214" i="5" s="1"/>
  <c r="AK214" i="5" s="1"/>
  <c r="AB129" i="6"/>
  <c r="AC129" i="6" s="1"/>
  <c r="AK129" i="6" s="1"/>
  <c r="K132" i="6"/>
  <c r="AK145" i="6"/>
  <c r="AB145" i="6"/>
  <c r="AC145" i="6" s="1"/>
  <c r="P148" i="6"/>
  <c r="Q148" i="6" s="1"/>
  <c r="R148" i="6" s="1"/>
  <c r="K148" i="6"/>
  <c r="V148" i="6" s="1"/>
  <c r="W148" i="6" s="1"/>
  <c r="X148" i="6" s="1"/>
  <c r="AB161" i="6"/>
  <c r="AC161" i="6" s="1"/>
  <c r="AK161" i="6" s="1"/>
  <c r="P164" i="6"/>
  <c r="Q164" i="6" s="1"/>
  <c r="R164" i="6" s="1"/>
  <c r="K164" i="6"/>
  <c r="V164" i="6" s="1"/>
  <c r="W164" i="6" s="1"/>
  <c r="X164" i="6" s="1"/>
  <c r="AB177" i="6"/>
  <c r="AC177" i="6" s="1"/>
  <c r="AK177" i="6" s="1"/>
  <c r="K180" i="6"/>
  <c r="V180" i="6" s="1"/>
  <c r="W180" i="6" s="1"/>
  <c r="X180" i="6" s="1"/>
  <c r="P198" i="6"/>
  <c r="Q198" i="6" s="1"/>
  <c r="R198" i="6" s="1"/>
  <c r="K198" i="6"/>
  <c r="V198" i="6" s="1"/>
  <c r="W198" i="6" s="1"/>
  <c r="X198" i="6" s="1"/>
  <c r="K204" i="6"/>
  <c r="AB211" i="6"/>
  <c r="AC211" i="6" s="1"/>
  <c r="AK211" i="6" s="1"/>
  <c r="K213" i="6"/>
  <c r="K215" i="6"/>
  <c r="V215" i="6" s="1"/>
  <c r="W215" i="6" s="1"/>
  <c r="X215" i="6" s="1"/>
  <c r="P198" i="5"/>
  <c r="Q198" i="5" s="1"/>
  <c r="R198" i="5" s="1"/>
  <c r="AB201" i="5"/>
  <c r="AC201" i="5" s="1"/>
  <c r="P202" i="5"/>
  <c r="Q202" i="5" s="1"/>
  <c r="R202" i="5" s="1"/>
  <c r="P206" i="5"/>
  <c r="Q206" i="5" s="1"/>
  <c r="R206" i="5" s="1"/>
  <c r="AB209" i="5"/>
  <c r="AC209" i="5" s="1"/>
  <c r="P210" i="5"/>
  <c r="Q210" i="5" s="1"/>
  <c r="R210" i="5" s="1"/>
  <c r="P214" i="5"/>
  <c r="Q214" i="5" s="1"/>
  <c r="R214" i="5" s="1"/>
  <c r="AB217" i="5"/>
  <c r="AC217" i="5" s="1"/>
  <c r="AG19" i="6"/>
  <c r="V55" i="6"/>
  <c r="E246" i="6"/>
  <c r="AB123" i="6"/>
  <c r="AC123" i="6" s="1"/>
  <c r="P126" i="6"/>
  <c r="Q126" i="6" s="1"/>
  <c r="R126" i="6" s="1"/>
  <c r="AB128" i="6"/>
  <c r="AC128" i="6" s="1"/>
  <c r="AK128" i="6" s="1"/>
  <c r="P129" i="6"/>
  <c r="Q129" i="6" s="1"/>
  <c r="R129" i="6" s="1"/>
  <c r="AB131" i="6"/>
  <c r="AC131" i="6" s="1"/>
  <c r="AK131" i="6" s="1"/>
  <c r="P134" i="6"/>
  <c r="Q134" i="6" s="1"/>
  <c r="R134" i="6" s="1"/>
  <c r="AB144" i="6"/>
  <c r="AC144" i="6" s="1"/>
  <c r="AK144" i="6" s="1"/>
  <c r="P145" i="6"/>
  <c r="Q145" i="6" s="1"/>
  <c r="R145" i="6" s="1"/>
  <c r="AB147" i="6"/>
  <c r="AC147" i="6" s="1"/>
  <c r="AK147" i="6" s="1"/>
  <c r="P150" i="6"/>
  <c r="Q150" i="6" s="1"/>
  <c r="R150" i="6" s="1"/>
  <c r="AB152" i="6"/>
  <c r="AC152" i="6" s="1"/>
  <c r="AK152" i="6" s="1"/>
  <c r="P153" i="6"/>
  <c r="Q153" i="6" s="1"/>
  <c r="R153" i="6" s="1"/>
  <c r="AB155" i="6"/>
  <c r="AC155" i="6" s="1"/>
  <c r="AK155" i="6" s="1"/>
  <c r="P158" i="6"/>
  <c r="Q158" i="6" s="1"/>
  <c r="R158" i="6" s="1"/>
  <c r="AB160" i="6"/>
  <c r="AC160" i="6" s="1"/>
  <c r="AK160" i="6" s="1"/>
  <c r="P161" i="6"/>
  <c r="Q161" i="6" s="1"/>
  <c r="R161" i="6" s="1"/>
  <c r="AB163" i="6"/>
  <c r="AC163" i="6" s="1"/>
  <c r="AK163" i="6" s="1"/>
  <c r="P166" i="6"/>
  <c r="Q166" i="6" s="1"/>
  <c r="R166" i="6" s="1"/>
  <c r="AB168" i="6"/>
  <c r="AC168" i="6" s="1"/>
  <c r="AK168" i="6" s="1"/>
  <c r="P169" i="6"/>
  <c r="Q169" i="6" s="1"/>
  <c r="R169" i="6" s="1"/>
  <c r="AB171" i="6"/>
  <c r="AC171" i="6" s="1"/>
  <c r="AK171" i="6" s="1"/>
  <c r="P174" i="6"/>
  <c r="Q174" i="6" s="1"/>
  <c r="R174" i="6" s="1"/>
  <c r="AB176" i="6"/>
  <c r="AC176" i="6" s="1"/>
  <c r="AK176" i="6" s="1"/>
  <c r="P177" i="6"/>
  <c r="Q177" i="6" s="1"/>
  <c r="R177" i="6" s="1"/>
  <c r="AB179" i="6"/>
  <c r="AC179" i="6" s="1"/>
  <c r="AK179" i="6" s="1"/>
  <c r="P182" i="6"/>
  <c r="Q182" i="6" s="1"/>
  <c r="R182" i="6" s="1"/>
  <c r="AB184" i="6"/>
  <c r="AC184" i="6" s="1"/>
  <c r="AK184" i="6" s="1"/>
  <c r="P185" i="6"/>
  <c r="Q185" i="6" s="1"/>
  <c r="R185" i="6" s="1"/>
  <c r="AB187" i="6"/>
  <c r="AC187" i="6" s="1"/>
  <c r="AK187" i="6" s="1"/>
  <c r="P190" i="6"/>
  <c r="Q190" i="6" s="1"/>
  <c r="R190" i="6" s="1"/>
  <c r="AB199" i="6"/>
  <c r="AC199" i="6" s="1"/>
  <c r="AK199" i="6" s="1"/>
  <c r="AK203" i="6"/>
  <c r="AB203" i="6"/>
  <c r="AC203" i="6" s="1"/>
  <c r="K205" i="6"/>
  <c r="V205" i="6" s="1"/>
  <c r="W205" i="6" s="1"/>
  <c r="X205" i="6" s="1"/>
  <c r="P207" i="6"/>
  <c r="Q207" i="6" s="1"/>
  <c r="R207" i="6" s="1"/>
  <c r="AB209" i="6"/>
  <c r="AC209" i="6" s="1"/>
  <c r="AK209" i="6" s="1"/>
  <c r="AB214" i="6"/>
  <c r="AC214" i="6" s="1"/>
  <c r="AK214" i="6" s="1"/>
  <c r="AB216" i="6"/>
  <c r="AC216" i="6" s="1"/>
  <c r="AK216" i="6" s="1"/>
  <c r="P217" i="6"/>
  <c r="Q217" i="6" s="1"/>
  <c r="R217" i="6" s="1"/>
  <c r="K218" i="6"/>
  <c r="O17" i="8"/>
  <c r="O12" i="8"/>
  <c r="O16" i="8"/>
  <c r="O14" i="8"/>
  <c r="O6" i="8"/>
  <c r="O4" i="8"/>
  <c r="K48" i="8"/>
  <c r="P57" i="8"/>
  <c r="Q57" i="8" s="1"/>
  <c r="K57" i="8"/>
  <c r="V57" i="8" s="1"/>
  <c r="K64" i="8"/>
  <c r="F246" i="6"/>
  <c r="AK122" i="6"/>
  <c r="AB122" i="6"/>
  <c r="AC122" i="6" s="1"/>
  <c r="P123" i="6"/>
  <c r="Q123" i="6" s="1"/>
  <c r="R123" i="6" s="1"/>
  <c r="AK125" i="6"/>
  <c r="AB125" i="6"/>
  <c r="AC125" i="6" s="1"/>
  <c r="P128" i="6"/>
  <c r="Q128" i="6" s="1"/>
  <c r="R128" i="6" s="1"/>
  <c r="AB130" i="6"/>
  <c r="AC130" i="6" s="1"/>
  <c r="AK130" i="6" s="1"/>
  <c r="P131" i="6"/>
  <c r="Q131" i="6" s="1"/>
  <c r="R131" i="6" s="1"/>
  <c r="AB133" i="6"/>
  <c r="AC133" i="6" s="1"/>
  <c r="AK133" i="6" s="1"/>
  <c r="P136" i="6"/>
  <c r="Q136" i="6" s="1"/>
  <c r="R136" i="6" s="1"/>
  <c r="P144" i="6"/>
  <c r="Q144" i="6" s="1"/>
  <c r="R144" i="6" s="1"/>
  <c r="AB146" i="6"/>
  <c r="AC146" i="6" s="1"/>
  <c r="AK146" i="6" s="1"/>
  <c r="P147" i="6"/>
  <c r="Q147" i="6" s="1"/>
  <c r="R147" i="6" s="1"/>
  <c r="AB149" i="6"/>
  <c r="AC149" i="6" s="1"/>
  <c r="AK149" i="6" s="1"/>
  <c r="P152" i="6"/>
  <c r="Q152" i="6" s="1"/>
  <c r="R152" i="6" s="1"/>
  <c r="AK154" i="6"/>
  <c r="AB154" i="6"/>
  <c r="AC154" i="6" s="1"/>
  <c r="P155" i="6"/>
  <c r="Q155" i="6" s="1"/>
  <c r="R155" i="6" s="1"/>
  <c r="AB157" i="6"/>
  <c r="AC157" i="6" s="1"/>
  <c r="AK157" i="6" s="1"/>
  <c r="P160" i="6"/>
  <c r="Q160" i="6" s="1"/>
  <c r="R160" i="6" s="1"/>
  <c r="AB162" i="6"/>
  <c r="AC162" i="6" s="1"/>
  <c r="AK162" i="6" s="1"/>
  <c r="P163" i="6"/>
  <c r="Q163" i="6" s="1"/>
  <c r="R163" i="6" s="1"/>
  <c r="AK165" i="6"/>
  <c r="AB165" i="6"/>
  <c r="AC165" i="6" s="1"/>
  <c r="P168" i="6"/>
  <c r="Q168" i="6" s="1"/>
  <c r="R168" i="6" s="1"/>
  <c r="AK170" i="6"/>
  <c r="AB170" i="6"/>
  <c r="AC170" i="6" s="1"/>
  <c r="P171" i="6"/>
  <c r="Q171" i="6" s="1"/>
  <c r="R171" i="6" s="1"/>
  <c r="AB173" i="6"/>
  <c r="AC173" i="6" s="1"/>
  <c r="AK173" i="6" s="1"/>
  <c r="P176" i="6"/>
  <c r="Q176" i="6" s="1"/>
  <c r="R176" i="6" s="1"/>
  <c r="AB178" i="6"/>
  <c r="AC178" i="6" s="1"/>
  <c r="AK178" i="6" s="1"/>
  <c r="P179" i="6"/>
  <c r="Q179" i="6" s="1"/>
  <c r="R179" i="6" s="1"/>
  <c r="AK181" i="6"/>
  <c r="AB181" i="6"/>
  <c r="AC181" i="6" s="1"/>
  <c r="P184" i="6"/>
  <c r="Q184" i="6" s="1"/>
  <c r="R184" i="6" s="1"/>
  <c r="AB186" i="6"/>
  <c r="AC186" i="6" s="1"/>
  <c r="AK186" i="6" s="1"/>
  <c r="P187" i="6"/>
  <c r="Q187" i="6" s="1"/>
  <c r="R187" i="6" s="1"/>
  <c r="AB189" i="6"/>
  <c r="AC189" i="6" s="1"/>
  <c r="AK189" i="6" s="1"/>
  <c r="P192" i="6"/>
  <c r="Q192" i="6" s="1"/>
  <c r="R192" i="6" s="1"/>
  <c r="P195" i="6"/>
  <c r="Q195" i="6" s="1"/>
  <c r="R195" i="6" s="1"/>
  <c r="P199" i="6"/>
  <c r="Q199" i="6" s="1"/>
  <c r="R199" i="6" s="1"/>
  <c r="AK201" i="6"/>
  <c r="AB201" i="6"/>
  <c r="AC201" i="6" s="1"/>
  <c r="AB206" i="6"/>
  <c r="AC206" i="6" s="1"/>
  <c r="AK206" i="6" s="1"/>
  <c r="AK208" i="6"/>
  <c r="AB208" i="6"/>
  <c r="AC208" i="6" s="1"/>
  <c r="P209" i="6"/>
  <c r="Q209" i="6" s="1"/>
  <c r="R209" i="6" s="1"/>
  <c r="K210" i="6"/>
  <c r="AB212" i="6"/>
  <c r="AC212" i="6" s="1"/>
  <c r="AK212" i="6" s="1"/>
  <c r="P214" i="6"/>
  <c r="Q214" i="6" s="1"/>
  <c r="R214" i="6" s="1"/>
  <c r="K51" i="8"/>
  <c r="V51" i="8" s="1"/>
  <c r="W51" i="8" s="1"/>
  <c r="X51" i="8" s="1"/>
  <c r="AK52" i="8"/>
  <c r="AB52" i="8"/>
  <c r="AC52" i="8" s="1"/>
  <c r="AB59" i="8"/>
  <c r="AC59" i="8" s="1"/>
  <c r="G246" i="8"/>
  <c r="AB73" i="8"/>
  <c r="AC73" i="8" s="1"/>
  <c r="AK73" i="8" s="1"/>
  <c r="AK76" i="8"/>
  <c r="AB76" i="8"/>
  <c r="AC76" i="8" s="1"/>
  <c r="AB81" i="8"/>
  <c r="AC81" i="8" s="1"/>
  <c r="AK81" i="8" s="1"/>
  <c r="P146" i="5"/>
  <c r="Q146" i="5" s="1"/>
  <c r="R146" i="5" s="1"/>
  <c r="AB149" i="5"/>
  <c r="AC149" i="5" s="1"/>
  <c r="P150" i="5"/>
  <c r="Q150" i="5" s="1"/>
  <c r="R150" i="5" s="1"/>
  <c r="AB153" i="5"/>
  <c r="AC153" i="5" s="1"/>
  <c r="P154" i="5"/>
  <c r="Q154" i="5" s="1"/>
  <c r="R154" i="5" s="1"/>
  <c r="AB162" i="5"/>
  <c r="AC162" i="5" s="1"/>
  <c r="AB199" i="5"/>
  <c r="AC199" i="5" s="1"/>
  <c r="P200" i="5"/>
  <c r="Q200" i="5" s="1"/>
  <c r="R200" i="5" s="1"/>
  <c r="AB203" i="5"/>
  <c r="AC203" i="5" s="1"/>
  <c r="P204" i="5"/>
  <c r="Q204" i="5" s="1"/>
  <c r="R204" i="5" s="1"/>
  <c r="AB207" i="5"/>
  <c r="AC207" i="5" s="1"/>
  <c r="P208" i="5"/>
  <c r="Q208" i="5" s="1"/>
  <c r="R208" i="5" s="1"/>
  <c r="AB211" i="5"/>
  <c r="AC211" i="5" s="1"/>
  <c r="P212" i="5"/>
  <c r="Q212" i="5" s="1"/>
  <c r="R212" i="5" s="1"/>
  <c r="AB215" i="5"/>
  <c r="AC215" i="5" s="1"/>
  <c r="P216" i="5"/>
  <c r="Q216" i="5" s="1"/>
  <c r="R216" i="5" s="1"/>
  <c r="G246" i="6"/>
  <c r="P122" i="6"/>
  <c r="Q122" i="6" s="1"/>
  <c r="R122" i="6" s="1"/>
  <c r="AB124" i="6"/>
  <c r="AC124" i="6" s="1"/>
  <c r="P125" i="6"/>
  <c r="Q125" i="6" s="1"/>
  <c r="R125" i="6" s="1"/>
  <c r="AB127" i="6"/>
  <c r="AC127" i="6" s="1"/>
  <c r="P130" i="6"/>
  <c r="Q130" i="6" s="1"/>
  <c r="R130" i="6" s="1"/>
  <c r="AB132" i="6"/>
  <c r="AC132" i="6" s="1"/>
  <c r="P133" i="6"/>
  <c r="Q133" i="6" s="1"/>
  <c r="R133" i="6" s="1"/>
  <c r="AB135" i="6"/>
  <c r="AC135" i="6" s="1"/>
  <c r="P146" i="6"/>
  <c r="Q146" i="6" s="1"/>
  <c r="R146" i="6" s="1"/>
  <c r="AB148" i="6"/>
  <c r="AC148" i="6" s="1"/>
  <c r="P149" i="6"/>
  <c r="Q149" i="6" s="1"/>
  <c r="R149" i="6" s="1"/>
  <c r="AB151" i="6"/>
  <c r="AC151" i="6" s="1"/>
  <c r="P154" i="6"/>
  <c r="Q154" i="6" s="1"/>
  <c r="R154" i="6" s="1"/>
  <c r="AB156" i="6"/>
  <c r="AC156" i="6" s="1"/>
  <c r="P157" i="6"/>
  <c r="Q157" i="6" s="1"/>
  <c r="R157" i="6" s="1"/>
  <c r="AB159" i="6"/>
  <c r="AC159" i="6" s="1"/>
  <c r="P162" i="6"/>
  <c r="Q162" i="6" s="1"/>
  <c r="R162" i="6" s="1"/>
  <c r="AB164" i="6"/>
  <c r="AC164" i="6" s="1"/>
  <c r="P165" i="6"/>
  <c r="Q165" i="6" s="1"/>
  <c r="R165" i="6" s="1"/>
  <c r="AB167" i="6"/>
  <c r="AC167" i="6" s="1"/>
  <c r="P170" i="6"/>
  <c r="Q170" i="6" s="1"/>
  <c r="R170" i="6" s="1"/>
  <c r="AB172" i="6"/>
  <c r="AC172" i="6" s="1"/>
  <c r="P173" i="6"/>
  <c r="Q173" i="6" s="1"/>
  <c r="R173" i="6" s="1"/>
  <c r="AB175" i="6"/>
  <c r="AC175" i="6" s="1"/>
  <c r="P178" i="6"/>
  <c r="Q178" i="6" s="1"/>
  <c r="R178" i="6" s="1"/>
  <c r="AB180" i="6"/>
  <c r="AC180" i="6" s="1"/>
  <c r="P181" i="6"/>
  <c r="Q181" i="6" s="1"/>
  <c r="R181" i="6" s="1"/>
  <c r="AB183" i="6"/>
  <c r="AC183" i="6" s="1"/>
  <c r="P186" i="6"/>
  <c r="Q186" i="6" s="1"/>
  <c r="R186" i="6" s="1"/>
  <c r="AB188" i="6"/>
  <c r="AC188" i="6" s="1"/>
  <c r="P189" i="6"/>
  <c r="Q189" i="6" s="1"/>
  <c r="R189" i="6" s="1"/>
  <c r="AB191" i="6"/>
  <c r="AC191" i="6" s="1"/>
  <c r="P194" i="6"/>
  <c r="Q194" i="6" s="1"/>
  <c r="R194" i="6" s="1"/>
  <c r="K196" i="6"/>
  <c r="AB198" i="6"/>
  <c r="AC198" i="6" s="1"/>
  <c r="AB200" i="6"/>
  <c r="AC200" i="6" s="1"/>
  <c r="AK200" i="6" s="1"/>
  <c r="P201" i="6"/>
  <c r="Q201" i="6" s="1"/>
  <c r="R201" i="6" s="1"/>
  <c r="K202" i="6"/>
  <c r="V202" i="6" s="1"/>
  <c r="W202" i="6" s="1"/>
  <c r="X202" i="6" s="1"/>
  <c r="P206" i="6"/>
  <c r="Q206" i="6" s="1"/>
  <c r="R206" i="6" s="1"/>
  <c r="P212" i="6"/>
  <c r="Q212" i="6" s="1"/>
  <c r="R212" i="6" s="1"/>
  <c r="AB215" i="6"/>
  <c r="AC215" i="6" s="1"/>
  <c r="O10" i="8"/>
  <c r="AK50" i="8"/>
  <c r="AB50" i="8"/>
  <c r="AC50" i="8" s="1"/>
  <c r="AK66" i="8"/>
  <c r="P197" i="6"/>
  <c r="Q197" i="6" s="1"/>
  <c r="R197" i="6" s="1"/>
  <c r="P200" i="6"/>
  <c r="Q200" i="6" s="1"/>
  <c r="R200" i="6" s="1"/>
  <c r="P203" i="6"/>
  <c r="Q203" i="6" s="1"/>
  <c r="R203" i="6" s="1"/>
  <c r="AB205" i="6"/>
  <c r="AC205" i="6" s="1"/>
  <c r="P208" i="6"/>
  <c r="Q208" i="6" s="1"/>
  <c r="R208" i="6" s="1"/>
  <c r="P211" i="6"/>
  <c r="Q211" i="6" s="1"/>
  <c r="R211" i="6" s="1"/>
  <c r="P216" i="6"/>
  <c r="Q216" i="6" s="1"/>
  <c r="R216" i="6" s="1"/>
  <c r="N15" i="8"/>
  <c r="N14" i="8"/>
  <c r="W24" i="8"/>
  <c r="O25" i="8"/>
  <c r="W27" i="8"/>
  <c r="X27" i="8" s="1"/>
  <c r="O30" i="8"/>
  <c r="O32" i="8"/>
  <c r="W40" i="8"/>
  <c r="X40" i="8" s="1"/>
  <c r="O41" i="8"/>
  <c r="W43" i="8"/>
  <c r="X43" i="8" s="1"/>
  <c r="K45" i="8"/>
  <c r="O46" i="8"/>
  <c r="AB47" i="8"/>
  <c r="AC47" i="8" s="1"/>
  <c r="O48" i="8"/>
  <c r="P52" i="8"/>
  <c r="Q52" i="8" s="1"/>
  <c r="R52" i="8" s="1"/>
  <c r="AB54" i="8"/>
  <c r="AC54" i="8" s="1"/>
  <c r="AK54" i="8" s="1"/>
  <c r="P55" i="8"/>
  <c r="Q55" i="8" s="1"/>
  <c r="W56" i="8"/>
  <c r="X56" i="8" s="1"/>
  <c r="AK56" i="8" s="1"/>
  <c r="AB56" i="8"/>
  <c r="AC56" i="8" s="1"/>
  <c r="O57" i="8"/>
  <c r="W59" i="8"/>
  <c r="X59" i="8" s="1"/>
  <c r="P61" i="8"/>
  <c r="Q61" i="8" s="1"/>
  <c r="K61" i="8"/>
  <c r="V61" i="8" s="1"/>
  <c r="O62" i="8"/>
  <c r="AB63" i="8"/>
  <c r="AC63" i="8" s="1"/>
  <c r="O64" i="8"/>
  <c r="K70" i="8"/>
  <c r="V70" i="8" s="1"/>
  <c r="P73" i="8"/>
  <c r="Q73" i="8" s="1"/>
  <c r="R73" i="8" s="1"/>
  <c r="AK75" i="8"/>
  <c r="AB75" i="8"/>
  <c r="AC75" i="8" s="1"/>
  <c r="P76" i="8"/>
  <c r="Q76" i="8" s="1"/>
  <c r="R76" i="8" s="1"/>
  <c r="K78" i="8"/>
  <c r="P81" i="8"/>
  <c r="Q81" i="8" s="1"/>
  <c r="R81" i="8" s="1"/>
  <c r="W85" i="8"/>
  <c r="X85" i="8" s="1"/>
  <c r="AB85" i="8"/>
  <c r="AC85" i="8" s="1"/>
  <c r="AG20" i="8"/>
  <c r="W28" i="8"/>
  <c r="X28" i="8" s="1"/>
  <c r="W31" i="8"/>
  <c r="X31" i="8" s="1"/>
  <c r="W44" i="8"/>
  <c r="X44" i="8" s="1"/>
  <c r="AB44" i="8"/>
  <c r="AC44" i="8" s="1"/>
  <c r="W47" i="8"/>
  <c r="X47" i="8" s="1"/>
  <c r="K49" i="8"/>
  <c r="P56" i="8"/>
  <c r="Q56" i="8" s="1"/>
  <c r="R56" i="8" s="1"/>
  <c r="AB58" i="8"/>
  <c r="AC58" i="8" s="1"/>
  <c r="AK58" i="8" s="1"/>
  <c r="P59" i="8"/>
  <c r="Q59" i="8" s="1"/>
  <c r="W60" i="8"/>
  <c r="X60" i="8" s="1"/>
  <c r="AB60" i="8"/>
  <c r="AC60" i="8" s="1"/>
  <c r="O61" i="8"/>
  <c r="W63" i="8"/>
  <c r="X63" i="8" s="1"/>
  <c r="K65" i="8"/>
  <c r="V65" i="8" s="1"/>
  <c r="W65" i="8" s="1"/>
  <c r="X65" i="8" s="1"/>
  <c r="E246" i="8"/>
  <c r="AK72" i="8"/>
  <c r="AB72" i="8"/>
  <c r="AC72" i="8" s="1"/>
  <c r="AB77" i="8"/>
  <c r="AC77" i="8" s="1"/>
  <c r="AK77" i="8" s="1"/>
  <c r="AK80" i="8"/>
  <c r="AB80" i="8"/>
  <c r="AC80" i="8" s="1"/>
  <c r="K82" i="8"/>
  <c r="P85" i="8"/>
  <c r="Q85" i="8" s="1"/>
  <c r="R85" i="8" s="1"/>
  <c r="AK89" i="8"/>
  <c r="AB89" i="8"/>
  <c r="AC89" i="8" s="1"/>
  <c r="AB93" i="8"/>
  <c r="AC93" i="8" s="1"/>
  <c r="AK93" i="8" s="1"/>
  <c r="AK97" i="8"/>
  <c r="AB97" i="8"/>
  <c r="AC97" i="8" s="1"/>
  <c r="AB101" i="8"/>
  <c r="AC101" i="8" s="1"/>
  <c r="AK101" i="8" s="1"/>
  <c r="AB105" i="8"/>
  <c r="AC105" i="8" s="1"/>
  <c r="AK105" i="8" s="1"/>
  <c r="AB109" i="8"/>
  <c r="AC109" i="8" s="1"/>
  <c r="AK109" i="8" s="1"/>
  <c r="AK113" i="8"/>
  <c r="AB113" i="8"/>
  <c r="AC113" i="8" s="1"/>
  <c r="AB117" i="8"/>
  <c r="AC117" i="8" s="1"/>
  <c r="AK117" i="8" s="1"/>
  <c r="AK121" i="8"/>
  <c r="AB121" i="8"/>
  <c r="AC121" i="8" s="1"/>
  <c r="AB125" i="8"/>
  <c r="AC125" i="8" s="1"/>
  <c r="AK125" i="8" s="1"/>
  <c r="AG69" i="8"/>
  <c r="W32" i="8"/>
  <c r="X32" i="8" s="1"/>
  <c r="W35" i="8"/>
  <c r="X35" i="8" s="1"/>
  <c r="P44" i="8"/>
  <c r="Q44" i="8" s="1"/>
  <c r="R44" i="8" s="1"/>
  <c r="AK46" i="8"/>
  <c r="AB46" i="8"/>
  <c r="AC46" i="8" s="1"/>
  <c r="P47" i="8"/>
  <c r="Q47" i="8" s="1"/>
  <c r="K53" i="8"/>
  <c r="AB55" i="8"/>
  <c r="AC55" i="8" s="1"/>
  <c r="AK55" i="8" s="1"/>
  <c r="P60" i="8"/>
  <c r="Q60" i="8" s="1"/>
  <c r="R60" i="8" s="1"/>
  <c r="AB62" i="8"/>
  <c r="AC62" i="8" s="1"/>
  <c r="AK62" i="8" s="1"/>
  <c r="P63" i="8"/>
  <c r="Q63" i="8" s="1"/>
  <c r="O63" i="8"/>
  <c r="O59" i="8"/>
  <c r="O55" i="8"/>
  <c r="O51" i="8"/>
  <c r="O47" i="8"/>
  <c r="O43" i="8"/>
  <c r="O39" i="8"/>
  <c r="O35" i="8"/>
  <c r="O31" i="8"/>
  <c r="O27" i="8"/>
  <c r="O23" i="8"/>
  <c r="F246" i="8"/>
  <c r="AK71" i="8"/>
  <c r="AB71" i="8"/>
  <c r="AC71" i="8" s="1"/>
  <c r="P72" i="8"/>
  <c r="Q72" i="8" s="1"/>
  <c r="R72" i="8" s="1"/>
  <c r="K74" i="8"/>
  <c r="P77" i="8"/>
  <c r="Q77" i="8" s="1"/>
  <c r="R77" i="8" s="1"/>
  <c r="AB84" i="8"/>
  <c r="AC84" i="8" s="1"/>
  <c r="AK84" i="8" s="1"/>
  <c r="P86" i="8"/>
  <c r="Q86" i="8" s="1"/>
  <c r="R86" i="8" s="1"/>
  <c r="K86" i="8"/>
  <c r="V86" i="8" s="1"/>
  <c r="AB88" i="8"/>
  <c r="AC88" i="8" s="1"/>
  <c r="AK88" i="8" s="1"/>
  <c r="P89" i="8"/>
  <c r="Q89" i="8" s="1"/>
  <c r="R89" i="8" s="1"/>
  <c r="AB92" i="8"/>
  <c r="AC92" i="8" s="1"/>
  <c r="AK92" i="8" s="1"/>
  <c r="P93" i="8"/>
  <c r="Q93" i="8" s="1"/>
  <c r="R93" i="8" s="1"/>
  <c r="AK96" i="8"/>
  <c r="AB96" i="8"/>
  <c r="AC96" i="8" s="1"/>
  <c r="P97" i="8"/>
  <c r="Q97" i="8" s="1"/>
  <c r="R97" i="8" s="1"/>
  <c r="AB100" i="8"/>
  <c r="AC100" i="8" s="1"/>
  <c r="AK100" i="8" s="1"/>
  <c r="P101" i="8"/>
  <c r="Q101" i="8" s="1"/>
  <c r="R101" i="8" s="1"/>
  <c r="AK104" i="8"/>
  <c r="AB104" i="8"/>
  <c r="AC104" i="8" s="1"/>
  <c r="P105" i="8"/>
  <c r="Q105" i="8" s="1"/>
  <c r="R105" i="8" s="1"/>
  <c r="AB108" i="8"/>
  <c r="AC108" i="8" s="1"/>
  <c r="AK108" i="8" s="1"/>
  <c r="P109" i="8"/>
  <c r="Q109" i="8" s="1"/>
  <c r="R109" i="8" s="1"/>
  <c r="AB112" i="8"/>
  <c r="AC112" i="8" s="1"/>
  <c r="AK112" i="8" s="1"/>
  <c r="P113" i="8"/>
  <c r="Q113" i="8" s="1"/>
  <c r="R113" i="8" s="1"/>
  <c r="AK116" i="8"/>
  <c r="AB116" i="8"/>
  <c r="AC116" i="8" s="1"/>
  <c r="P117" i="8"/>
  <c r="Q117" i="8" s="1"/>
  <c r="R117" i="8" s="1"/>
  <c r="AB120" i="8"/>
  <c r="AC120" i="8" s="1"/>
  <c r="AK120" i="8" s="1"/>
  <c r="P121" i="8"/>
  <c r="Q121" i="8" s="1"/>
  <c r="R121" i="8" s="1"/>
  <c r="AB124" i="8"/>
  <c r="AC124" i="8" s="1"/>
  <c r="AK124" i="8" s="1"/>
  <c r="P125" i="8"/>
  <c r="Q125" i="8" s="1"/>
  <c r="R125" i="8" s="1"/>
  <c r="AK128" i="8"/>
  <c r="AB128" i="8"/>
  <c r="AC128" i="8" s="1"/>
  <c r="P129" i="8"/>
  <c r="Q129" i="8" s="1"/>
  <c r="R129" i="8" s="1"/>
  <c r="P163" i="8"/>
  <c r="Q163" i="8" s="1"/>
  <c r="R163" i="8" s="1"/>
  <c r="P164" i="8"/>
  <c r="Q164" i="8" s="1"/>
  <c r="R164" i="8" s="1"/>
  <c r="P165" i="8"/>
  <c r="Q165" i="8" s="1"/>
  <c r="R165" i="8" s="1"/>
  <c r="P166" i="8"/>
  <c r="Q166" i="8" s="1"/>
  <c r="R166" i="8" s="1"/>
  <c r="P167" i="8"/>
  <c r="Q167" i="8" s="1"/>
  <c r="R167" i="8" s="1"/>
  <c r="P168" i="8"/>
  <c r="Q168" i="8" s="1"/>
  <c r="R168" i="8" s="1"/>
  <c r="K170" i="8"/>
  <c r="K172" i="8"/>
  <c r="V172" i="8" s="1"/>
  <c r="W172" i="8" s="1"/>
  <c r="X172" i="8" s="1"/>
  <c r="K174" i="8"/>
  <c r="P176" i="8"/>
  <c r="Q176" i="8" s="1"/>
  <c r="R176" i="8" s="1"/>
  <c r="K176" i="8"/>
  <c r="V176" i="8" s="1"/>
  <c r="K178" i="8"/>
  <c r="P180" i="8"/>
  <c r="Q180" i="8" s="1"/>
  <c r="R180" i="8" s="1"/>
  <c r="K180" i="8"/>
  <c r="V180" i="8" s="1"/>
  <c r="K182" i="8"/>
  <c r="P186" i="8"/>
  <c r="Q186" i="8" s="1"/>
  <c r="R186" i="8" s="1"/>
  <c r="K186" i="8"/>
  <c r="V186" i="8" s="1"/>
  <c r="K190" i="8"/>
  <c r="K194" i="8"/>
  <c r="V194" i="8" s="1"/>
  <c r="W194" i="8" s="1"/>
  <c r="X194" i="8" s="1"/>
  <c r="K198" i="8"/>
  <c r="P202" i="8"/>
  <c r="Q202" i="8" s="1"/>
  <c r="R202" i="8" s="1"/>
  <c r="K202" i="8"/>
  <c r="V202" i="8" s="1"/>
  <c r="K206" i="8"/>
  <c r="V206" i="8" s="1"/>
  <c r="W206" i="8" s="1"/>
  <c r="X206" i="8" s="1"/>
  <c r="K208" i="8"/>
  <c r="K210" i="8"/>
  <c r="V210" i="8" s="1"/>
  <c r="W210" i="8" s="1"/>
  <c r="X210" i="8" s="1"/>
  <c r="W212" i="8"/>
  <c r="X212" i="8" s="1"/>
  <c r="P212" i="8"/>
  <c r="Q212" i="8" s="1"/>
  <c r="R212" i="8" s="1"/>
  <c r="K212" i="8"/>
  <c r="V212" i="8" s="1"/>
  <c r="K214" i="8"/>
  <c r="AB214" i="8" s="1"/>
  <c r="AC214" i="8" s="1"/>
  <c r="P218" i="8"/>
  <c r="Q218" i="8" s="1"/>
  <c r="R218" i="8" s="1"/>
  <c r="K218" i="8"/>
  <c r="V218" i="8" s="1"/>
  <c r="W218" i="8" s="1"/>
  <c r="X218" i="8" s="1"/>
  <c r="K222" i="8"/>
  <c r="P226" i="8"/>
  <c r="Q226" i="8" s="1"/>
  <c r="R226" i="8" s="1"/>
  <c r="K226" i="8"/>
  <c r="V226" i="8" s="1"/>
  <c r="AB79" i="8"/>
  <c r="AC79" i="8" s="1"/>
  <c r="AK79" i="8" s="1"/>
  <c r="P80" i="8"/>
  <c r="Q80" i="8" s="1"/>
  <c r="R80" i="8" s="1"/>
  <c r="AK83" i="8"/>
  <c r="AB83" i="8"/>
  <c r="AC83" i="8" s="1"/>
  <c r="P84" i="8"/>
  <c r="Q84" i="8" s="1"/>
  <c r="R84" i="8" s="1"/>
  <c r="AB87" i="8"/>
  <c r="AC87" i="8" s="1"/>
  <c r="AK87" i="8" s="1"/>
  <c r="P88" i="8"/>
  <c r="Q88" i="8" s="1"/>
  <c r="R88" i="8" s="1"/>
  <c r="AB91" i="8"/>
  <c r="AC91" i="8" s="1"/>
  <c r="AK91" i="8" s="1"/>
  <c r="P92" i="8"/>
  <c r="Q92" i="8" s="1"/>
  <c r="R92" i="8" s="1"/>
  <c r="AB95" i="8"/>
  <c r="AC95" i="8" s="1"/>
  <c r="AK95" i="8" s="1"/>
  <c r="P96" i="8"/>
  <c r="Q96" i="8" s="1"/>
  <c r="R96" i="8" s="1"/>
  <c r="AK99" i="8"/>
  <c r="AB99" i="8"/>
  <c r="AC99" i="8" s="1"/>
  <c r="P100" i="8"/>
  <c r="Q100" i="8" s="1"/>
  <c r="R100" i="8" s="1"/>
  <c r="AB103" i="8"/>
  <c r="AC103" i="8" s="1"/>
  <c r="AK103" i="8" s="1"/>
  <c r="P104" i="8"/>
  <c r="Q104" i="8" s="1"/>
  <c r="R104" i="8" s="1"/>
  <c r="AB107" i="8"/>
  <c r="AC107" i="8" s="1"/>
  <c r="AK107" i="8" s="1"/>
  <c r="P108" i="8"/>
  <c r="Q108" i="8" s="1"/>
  <c r="R108" i="8" s="1"/>
  <c r="AK111" i="8"/>
  <c r="AB111" i="8"/>
  <c r="AC111" i="8" s="1"/>
  <c r="P112" i="8"/>
  <c r="Q112" i="8" s="1"/>
  <c r="R112" i="8" s="1"/>
  <c r="AK115" i="8"/>
  <c r="AB115" i="8"/>
  <c r="AC115" i="8" s="1"/>
  <c r="P116" i="8"/>
  <c r="Q116" i="8" s="1"/>
  <c r="R116" i="8" s="1"/>
  <c r="AB119" i="8"/>
  <c r="AC119" i="8" s="1"/>
  <c r="AK119" i="8" s="1"/>
  <c r="P120" i="8"/>
  <c r="Q120" i="8" s="1"/>
  <c r="R120" i="8" s="1"/>
  <c r="AB123" i="8"/>
  <c r="AC123" i="8" s="1"/>
  <c r="AK123" i="8" s="1"/>
  <c r="P124" i="8"/>
  <c r="Q124" i="8" s="1"/>
  <c r="R124" i="8" s="1"/>
  <c r="AB127" i="8"/>
  <c r="AC127" i="8" s="1"/>
  <c r="AK127" i="8" s="1"/>
  <c r="P128" i="8"/>
  <c r="Q128" i="8" s="1"/>
  <c r="R128" i="8" s="1"/>
  <c r="AK169" i="8"/>
  <c r="AB169" i="8"/>
  <c r="AC169" i="8" s="1"/>
  <c r="AB171" i="8"/>
  <c r="AC171" i="8" s="1"/>
  <c r="AK171" i="8" s="1"/>
  <c r="AK173" i="8"/>
  <c r="AB173" i="8"/>
  <c r="AC173" i="8" s="1"/>
  <c r="AB175" i="8"/>
  <c r="AC175" i="8" s="1"/>
  <c r="AK175" i="8" s="1"/>
  <c r="AK177" i="8"/>
  <c r="AB177" i="8"/>
  <c r="AC177" i="8" s="1"/>
  <c r="AB179" i="8"/>
  <c r="AC179" i="8" s="1"/>
  <c r="AK179" i="8" s="1"/>
  <c r="AB181" i="8"/>
  <c r="AC181" i="8" s="1"/>
  <c r="AK181" i="8" s="1"/>
  <c r="AB185" i="8"/>
  <c r="AC185" i="8" s="1"/>
  <c r="AK185" i="8" s="1"/>
  <c r="AK189" i="8"/>
  <c r="AB189" i="8"/>
  <c r="AC189" i="8" s="1"/>
  <c r="AB193" i="8"/>
  <c r="AC193" i="8" s="1"/>
  <c r="AK193" i="8" s="1"/>
  <c r="AK197" i="8"/>
  <c r="AB197" i="8"/>
  <c r="AC197" i="8" s="1"/>
  <c r="AB201" i="8"/>
  <c r="AC201" i="8" s="1"/>
  <c r="AK201" i="8" s="1"/>
  <c r="AK217" i="8"/>
  <c r="AB217" i="8"/>
  <c r="AC217" i="8" s="1"/>
  <c r="AB221" i="8"/>
  <c r="AC221" i="8" s="1"/>
  <c r="AK221" i="8" s="1"/>
  <c r="AB225" i="8"/>
  <c r="AC225" i="8" s="1"/>
  <c r="AK225" i="8" s="1"/>
  <c r="AB229" i="8"/>
  <c r="AC229" i="8" s="1"/>
  <c r="AK229" i="8" s="1"/>
  <c r="AB231" i="8"/>
  <c r="AC231" i="8" s="1"/>
  <c r="V231" i="8"/>
  <c r="W21" i="8"/>
  <c r="X21" i="8" s="1"/>
  <c r="W25" i="8"/>
  <c r="W29" i="8"/>
  <c r="X29" i="8" s="1"/>
  <c r="W33" i="8"/>
  <c r="X33" i="8" s="1"/>
  <c r="W37" i="8"/>
  <c r="X37" i="8" s="1"/>
  <c r="W41" i="8"/>
  <c r="X41" i="8" s="1"/>
  <c r="P46" i="8"/>
  <c r="Q46" i="8" s="1"/>
  <c r="P50" i="8"/>
  <c r="Q50" i="8" s="1"/>
  <c r="R50" i="8" s="1"/>
  <c r="P54" i="8"/>
  <c r="Q54" i="8" s="1"/>
  <c r="R54" i="8" s="1"/>
  <c r="W57" i="8"/>
  <c r="X57" i="8" s="1"/>
  <c r="AK57" i="8" s="1"/>
  <c r="AB57" i="8"/>
  <c r="AC57" i="8" s="1"/>
  <c r="P58" i="8"/>
  <c r="Q58" i="8" s="1"/>
  <c r="R58" i="8" s="1"/>
  <c r="W61" i="8"/>
  <c r="X61" i="8" s="1"/>
  <c r="AK61" i="8" s="1"/>
  <c r="AB61" i="8"/>
  <c r="AC61" i="8" s="1"/>
  <c r="P62" i="8"/>
  <c r="Q62" i="8" s="1"/>
  <c r="R62" i="8" s="1"/>
  <c r="AB65" i="8"/>
  <c r="AC65" i="8" s="1"/>
  <c r="P66" i="8"/>
  <c r="Q66" i="8" s="1"/>
  <c r="R66" i="8" s="1"/>
  <c r="D246" i="8"/>
  <c r="P71" i="8"/>
  <c r="Q71" i="8" s="1"/>
  <c r="R71" i="8" s="1"/>
  <c r="P75" i="8"/>
  <c r="Q75" i="8" s="1"/>
  <c r="R75" i="8" s="1"/>
  <c r="P79" i="8"/>
  <c r="Q79" i="8" s="1"/>
  <c r="R79" i="8" s="1"/>
  <c r="AB82" i="8"/>
  <c r="AC82" i="8" s="1"/>
  <c r="P83" i="8"/>
  <c r="Q83" i="8" s="1"/>
  <c r="R83" i="8" s="1"/>
  <c r="W86" i="8"/>
  <c r="X86" i="8" s="1"/>
  <c r="AB86" i="8"/>
  <c r="AC86" i="8" s="1"/>
  <c r="P87" i="8"/>
  <c r="Q87" i="8" s="1"/>
  <c r="R87" i="8" s="1"/>
  <c r="P91" i="8"/>
  <c r="Q91" i="8" s="1"/>
  <c r="R91" i="8" s="1"/>
  <c r="W94" i="8"/>
  <c r="X94" i="8" s="1"/>
  <c r="AK94" i="8" s="1"/>
  <c r="AB94" i="8"/>
  <c r="AC94" i="8" s="1"/>
  <c r="P95" i="8"/>
  <c r="Q95" i="8" s="1"/>
  <c r="R95" i="8" s="1"/>
  <c r="AB98" i="8"/>
  <c r="AC98" i="8" s="1"/>
  <c r="P99" i="8"/>
  <c r="Q99" i="8" s="1"/>
  <c r="R99" i="8" s="1"/>
  <c r="W102" i="8"/>
  <c r="X102" i="8" s="1"/>
  <c r="AB102" i="8"/>
  <c r="AC102" i="8" s="1"/>
  <c r="P103" i="8"/>
  <c r="Q103" i="8" s="1"/>
  <c r="R103" i="8" s="1"/>
  <c r="P107" i="8"/>
  <c r="Q107" i="8" s="1"/>
  <c r="R107" i="8" s="1"/>
  <c r="W110" i="8"/>
  <c r="X110" i="8" s="1"/>
  <c r="AK110" i="8" s="1"/>
  <c r="AB110" i="8"/>
  <c r="AC110" i="8" s="1"/>
  <c r="P111" i="8"/>
  <c r="Q111" i="8" s="1"/>
  <c r="R111" i="8" s="1"/>
  <c r="AB114" i="8"/>
  <c r="AC114" i="8" s="1"/>
  <c r="P115" i="8"/>
  <c r="Q115" i="8" s="1"/>
  <c r="R115" i="8" s="1"/>
  <c r="W118" i="8"/>
  <c r="X118" i="8" s="1"/>
  <c r="AB118" i="8"/>
  <c r="AC118" i="8" s="1"/>
  <c r="P119" i="8"/>
  <c r="Q119" i="8" s="1"/>
  <c r="R119" i="8" s="1"/>
  <c r="P123" i="8"/>
  <c r="Q123" i="8" s="1"/>
  <c r="R123" i="8" s="1"/>
  <c r="W126" i="8"/>
  <c r="X126" i="8" s="1"/>
  <c r="AB126" i="8"/>
  <c r="AC126" i="8" s="1"/>
  <c r="P127" i="8"/>
  <c r="Q127" i="8" s="1"/>
  <c r="R127" i="8" s="1"/>
  <c r="W153" i="8"/>
  <c r="X153" i="8" s="1"/>
  <c r="W157" i="8"/>
  <c r="X157" i="8" s="1"/>
  <c r="P169" i="8"/>
  <c r="Q169" i="8" s="1"/>
  <c r="R169" i="8" s="1"/>
  <c r="P207" i="8"/>
  <c r="Q207" i="8" s="1"/>
  <c r="R207" i="8" s="1"/>
  <c r="K207" i="8"/>
  <c r="K209" i="8"/>
  <c r="W211" i="8"/>
  <c r="X211" i="8" s="1"/>
  <c r="P211" i="8"/>
  <c r="Q211" i="8" s="1"/>
  <c r="R211" i="8" s="1"/>
  <c r="K211" i="8"/>
  <c r="V211" i="8" s="1"/>
  <c r="P213" i="8"/>
  <c r="Q213" i="8" s="1"/>
  <c r="R213" i="8" s="1"/>
  <c r="K213" i="8"/>
  <c r="V213" i="8" s="1"/>
  <c r="W213" i="8" s="1"/>
  <c r="X213" i="8" s="1"/>
  <c r="P173" i="8"/>
  <c r="Q173" i="8" s="1"/>
  <c r="R173" i="8" s="1"/>
  <c r="W176" i="8"/>
  <c r="X176" i="8" s="1"/>
  <c r="P177" i="8"/>
  <c r="Q177" i="8" s="1"/>
  <c r="R177" i="8" s="1"/>
  <c r="W180" i="8"/>
  <c r="X180" i="8" s="1"/>
  <c r="AK180" i="8" s="1"/>
  <c r="AB180" i="8"/>
  <c r="AC180" i="8" s="1"/>
  <c r="P181" i="8"/>
  <c r="Q181" i="8" s="1"/>
  <c r="R181" i="8" s="1"/>
  <c r="W184" i="8"/>
  <c r="X184" i="8" s="1"/>
  <c r="AK184" i="8" s="1"/>
  <c r="AB184" i="8"/>
  <c r="AC184" i="8" s="1"/>
  <c r="P185" i="8"/>
  <c r="Q185" i="8" s="1"/>
  <c r="R185" i="8" s="1"/>
  <c r="W188" i="8"/>
  <c r="X188" i="8" s="1"/>
  <c r="AB188" i="8"/>
  <c r="AC188" i="8" s="1"/>
  <c r="P189" i="8"/>
  <c r="Q189" i="8" s="1"/>
  <c r="R189" i="8" s="1"/>
  <c r="W192" i="8"/>
  <c r="X192" i="8" s="1"/>
  <c r="AB192" i="8"/>
  <c r="AC192" i="8" s="1"/>
  <c r="P193" i="8"/>
  <c r="Q193" i="8" s="1"/>
  <c r="R193" i="8" s="1"/>
  <c r="W196" i="8"/>
  <c r="X196" i="8" s="1"/>
  <c r="AK196" i="8" s="1"/>
  <c r="AB196" i="8"/>
  <c r="AC196" i="8" s="1"/>
  <c r="P197" i="8"/>
  <c r="Q197" i="8" s="1"/>
  <c r="R197" i="8" s="1"/>
  <c r="W200" i="8"/>
  <c r="X200" i="8" s="1"/>
  <c r="AK200" i="8" s="1"/>
  <c r="AB200" i="8"/>
  <c r="AC200" i="8" s="1"/>
  <c r="P201" i="8"/>
  <c r="Q201" i="8" s="1"/>
  <c r="R201" i="8" s="1"/>
  <c r="W204" i="8"/>
  <c r="X204" i="8" s="1"/>
  <c r="AB204" i="8"/>
  <c r="AC204" i="8" s="1"/>
  <c r="P205" i="8"/>
  <c r="Q205" i="8" s="1"/>
  <c r="R205" i="8" s="1"/>
  <c r="W216" i="8"/>
  <c r="X216" i="8" s="1"/>
  <c r="AB216" i="8"/>
  <c r="AC216" i="8" s="1"/>
  <c r="P217" i="8"/>
  <c r="Q217" i="8" s="1"/>
  <c r="R217" i="8" s="1"/>
  <c r="W220" i="8"/>
  <c r="X220" i="8" s="1"/>
  <c r="AK220" i="8" s="1"/>
  <c r="AB220" i="8"/>
  <c r="AC220" i="8" s="1"/>
  <c r="P221" i="8"/>
  <c r="Q221" i="8" s="1"/>
  <c r="R221" i="8" s="1"/>
  <c r="W224" i="8"/>
  <c r="X224" i="8" s="1"/>
  <c r="AK224" i="8" s="1"/>
  <c r="AB224" i="8"/>
  <c r="AC224" i="8" s="1"/>
  <c r="P225" i="8"/>
  <c r="Q225" i="8" s="1"/>
  <c r="R225" i="8" s="1"/>
  <c r="W228" i="8"/>
  <c r="X228" i="8" s="1"/>
  <c r="AB228" i="8"/>
  <c r="AC228" i="8" s="1"/>
  <c r="P229" i="8"/>
  <c r="Q229" i="8" s="1"/>
  <c r="R229" i="8" s="1"/>
  <c r="AB183" i="8"/>
  <c r="AC183" i="8" s="1"/>
  <c r="AK183" i="8" s="1"/>
  <c r="P184" i="8"/>
  <c r="Q184" i="8" s="1"/>
  <c r="R184" i="8" s="1"/>
  <c r="AK187" i="8"/>
  <c r="AB187" i="8"/>
  <c r="AC187" i="8" s="1"/>
  <c r="P188" i="8"/>
  <c r="Q188" i="8" s="1"/>
  <c r="R188" i="8" s="1"/>
  <c r="AK191" i="8"/>
  <c r="AB191" i="8"/>
  <c r="AC191" i="8" s="1"/>
  <c r="P192" i="8"/>
  <c r="Q192" i="8" s="1"/>
  <c r="R192" i="8" s="1"/>
  <c r="AB195" i="8"/>
  <c r="AC195" i="8" s="1"/>
  <c r="AK195" i="8" s="1"/>
  <c r="P196" i="8"/>
  <c r="Q196" i="8" s="1"/>
  <c r="R196" i="8" s="1"/>
  <c r="AK199" i="8"/>
  <c r="AB199" i="8"/>
  <c r="AC199" i="8" s="1"/>
  <c r="P200" i="8"/>
  <c r="Q200" i="8" s="1"/>
  <c r="R200" i="8" s="1"/>
  <c r="AK203" i="8"/>
  <c r="AB203" i="8"/>
  <c r="AC203" i="8" s="1"/>
  <c r="P204" i="8"/>
  <c r="Q204" i="8" s="1"/>
  <c r="R204" i="8" s="1"/>
  <c r="AB215" i="8"/>
  <c r="AC215" i="8" s="1"/>
  <c r="AK215" i="8" s="1"/>
  <c r="P216" i="8"/>
  <c r="Q216" i="8" s="1"/>
  <c r="R216" i="8" s="1"/>
  <c r="AB219" i="8"/>
  <c r="AC219" i="8" s="1"/>
  <c r="AK219" i="8" s="1"/>
  <c r="P220" i="8"/>
  <c r="Q220" i="8" s="1"/>
  <c r="R220" i="8" s="1"/>
  <c r="AK223" i="8"/>
  <c r="AB223" i="8"/>
  <c r="AC223" i="8" s="1"/>
  <c r="P224" i="8"/>
  <c r="Q224" i="8" s="1"/>
  <c r="R224" i="8" s="1"/>
  <c r="AB227" i="8"/>
  <c r="AC227" i="8" s="1"/>
  <c r="AK227" i="8" s="1"/>
  <c r="P228" i="8"/>
  <c r="Q228" i="8" s="1"/>
  <c r="R228" i="8" s="1"/>
  <c r="P162" i="8"/>
  <c r="Q162" i="8" s="1"/>
  <c r="R162" i="8" s="1"/>
  <c r="P171" i="8"/>
  <c r="Q171" i="8" s="1"/>
  <c r="R171" i="8" s="1"/>
  <c r="P175" i="8"/>
  <c r="Q175" i="8" s="1"/>
  <c r="R175" i="8" s="1"/>
  <c r="AB178" i="8"/>
  <c r="AC178" i="8" s="1"/>
  <c r="P179" i="8"/>
  <c r="Q179" i="8" s="1"/>
  <c r="R179" i="8" s="1"/>
  <c r="P183" i="8"/>
  <c r="Q183" i="8" s="1"/>
  <c r="R183" i="8" s="1"/>
  <c r="W186" i="8"/>
  <c r="X186" i="8" s="1"/>
  <c r="AK186" i="8" s="1"/>
  <c r="AB186" i="8"/>
  <c r="AC186" i="8" s="1"/>
  <c r="P187" i="8"/>
  <c r="Q187" i="8" s="1"/>
  <c r="R187" i="8" s="1"/>
  <c r="AB190" i="8"/>
  <c r="AC190" i="8" s="1"/>
  <c r="P191" i="8"/>
  <c r="Q191" i="8" s="1"/>
  <c r="R191" i="8" s="1"/>
  <c r="AB194" i="8"/>
  <c r="AC194" i="8" s="1"/>
  <c r="P195" i="8"/>
  <c r="Q195" i="8" s="1"/>
  <c r="R195" i="8" s="1"/>
  <c r="P199" i="8"/>
  <c r="Q199" i="8" s="1"/>
  <c r="R199" i="8" s="1"/>
  <c r="W202" i="8"/>
  <c r="X202" i="8" s="1"/>
  <c r="AK202" i="8" s="1"/>
  <c r="AB202" i="8"/>
  <c r="AC202" i="8" s="1"/>
  <c r="P203" i="8"/>
  <c r="Q203" i="8" s="1"/>
  <c r="R203" i="8" s="1"/>
  <c r="P215" i="8"/>
  <c r="Q215" i="8" s="1"/>
  <c r="R215" i="8" s="1"/>
  <c r="AB218" i="8"/>
  <c r="AC218" i="8" s="1"/>
  <c r="P219" i="8"/>
  <c r="Q219" i="8" s="1"/>
  <c r="R219" i="8" s="1"/>
  <c r="P223" i="8"/>
  <c r="Q223" i="8" s="1"/>
  <c r="R223" i="8" s="1"/>
  <c r="W226" i="8"/>
  <c r="X226" i="8" s="1"/>
  <c r="AB226" i="8"/>
  <c r="AC226" i="8" s="1"/>
  <c r="P227" i="8"/>
  <c r="Q227" i="8" s="1"/>
  <c r="R227" i="8" s="1"/>
  <c r="AC3" i="8"/>
  <c r="P3" i="8"/>
  <c r="Q3" i="8" s="1"/>
  <c r="R3" i="8" s="1"/>
  <c r="V3" i="8"/>
  <c r="W3" i="8" s="1"/>
  <c r="P5" i="8"/>
  <c r="Q5" i="8" s="1"/>
  <c r="V5" i="8"/>
  <c r="W5" i="8" s="1"/>
  <c r="X5" i="8" s="1"/>
  <c r="AK5" i="8" s="1"/>
  <c r="P7" i="8"/>
  <c r="V7" i="8"/>
  <c r="W7" i="8" s="1"/>
  <c r="X7" i="8" s="1"/>
  <c r="AK7" i="8" s="1"/>
  <c r="P9" i="8"/>
  <c r="Q9" i="8" s="1"/>
  <c r="R9" i="8" s="1"/>
  <c r="V9" i="8"/>
  <c r="W9" i="8" s="1"/>
  <c r="X9" i="8" s="1"/>
  <c r="AK9" i="8" s="1"/>
  <c r="P11" i="8"/>
  <c r="Q11" i="8" s="1"/>
  <c r="V11" i="8"/>
  <c r="W11" i="8" s="1"/>
  <c r="X11" i="8" s="1"/>
  <c r="AK11" i="8" s="1"/>
  <c r="P13" i="8"/>
  <c r="Q13" i="8" s="1"/>
  <c r="V13" i="8"/>
  <c r="W13" i="8" s="1"/>
  <c r="X13" i="8" s="1"/>
  <c r="AK13" i="8" s="1"/>
  <c r="P15" i="8"/>
  <c r="Q15" i="8" s="1"/>
  <c r="V15" i="8"/>
  <c r="W15" i="8" s="1"/>
  <c r="X15" i="8" s="1"/>
  <c r="AK15" i="8" s="1"/>
  <c r="V17" i="8"/>
  <c r="W17" i="8" s="1"/>
  <c r="X17" i="8" s="1"/>
  <c r="AG19" i="8"/>
  <c r="AB21" i="8"/>
  <c r="AB22" i="8"/>
  <c r="AC22" i="8" s="1"/>
  <c r="AK22" i="8" s="1"/>
  <c r="AB23" i="8"/>
  <c r="AC23" i="8" s="1"/>
  <c r="AK23" i="8" s="1"/>
  <c r="AB24" i="8"/>
  <c r="AC24" i="8" s="1"/>
  <c r="AB25" i="8"/>
  <c r="AC25" i="8" s="1"/>
  <c r="AB26" i="8"/>
  <c r="AC26" i="8" s="1"/>
  <c r="AK26" i="8" s="1"/>
  <c r="AB27" i="8"/>
  <c r="AC27" i="8" s="1"/>
  <c r="AK27" i="8" s="1"/>
  <c r="AB28" i="8"/>
  <c r="AC28" i="8" s="1"/>
  <c r="AK28" i="8" s="1"/>
  <c r="AB29" i="8"/>
  <c r="AC29" i="8" s="1"/>
  <c r="AK29" i="8" s="1"/>
  <c r="AB30" i="8"/>
  <c r="AC30" i="8" s="1"/>
  <c r="AK30" i="8" s="1"/>
  <c r="AB31" i="8"/>
  <c r="AC31" i="8" s="1"/>
  <c r="AK31" i="8" s="1"/>
  <c r="AB32" i="8"/>
  <c r="AC32" i="8" s="1"/>
  <c r="AK32" i="8" s="1"/>
  <c r="AB33" i="8"/>
  <c r="AC33" i="8" s="1"/>
  <c r="AK33" i="8" s="1"/>
  <c r="AB34" i="8"/>
  <c r="AC34" i="8" s="1"/>
  <c r="AK34" i="8" s="1"/>
  <c r="AB35" i="8"/>
  <c r="AC35" i="8" s="1"/>
  <c r="AB36" i="8"/>
  <c r="AC36" i="8" s="1"/>
  <c r="AK36" i="8" s="1"/>
  <c r="AB37" i="8"/>
  <c r="AC37" i="8" s="1"/>
  <c r="AK37" i="8" s="1"/>
  <c r="AB38" i="8"/>
  <c r="AC38" i="8" s="1"/>
  <c r="AK38" i="8" s="1"/>
  <c r="AB39" i="8"/>
  <c r="AC39" i="8" s="1"/>
  <c r="AK39" i="8" s="1"/>
  <c r="AB40" i="8"/>
  <c r="AC40" i="8" s="1"/>
  <c r="AB41" i="8"/>
  <c r="AC41" i="8" s="1"/>
  <c r="AK41" i="8" s="1"/>
  <c r="AB42" i="8"/>
  <c r="AC42" i="8" s="1"/>
  <c r="AK42" i="8" s="1"/>
  <c r="O3" i="8"/>
  <c r="AH3" i="8"/>
  <c r="V4" i="8"/>
  <c r="W4" i="8" s="1"/>
  <c r="X4" i="8" s="1"/>
  <c r="O5" i="8"/>
  <c r="V6" i="8"/>
  <c r="W6" i="8" s="1"/>
  <c r="X6" i="8" s="1"/>
  <c r="O7" i="8"/>
  <c r="Q7" i="8"/>
  <c r="V8" i="8"/>
  <c r="W8" i="8" s="1"/>
  <c r="X8" i="8" s="1"/>
  <c r="O9" i="8"/>
  <c r="V10" i="8"/>
  <c r="W10" i="8" s="1"/>
  <c r="X10" i="8" s="1"/>
  <c r="O11" i="8"/>
  <c r="V12" i="8"/>
  <c r="W12" i="8" s="1"/>
  <c r="X12" i="8" s="1"/>
  <c r="O13" i="8"/>
  <c r="V14" i="8"/>
  <c r="W14" i="8" s="1"/>
  <c r="X14" i="8" s="1"/>
  <c r="O15" i="8"/>
  <c r="P21" i="8"/>
  <c r="Q21" i="8" s="1"/>
  <c r="R21" i="8" s="1"/>
  <c r="P22" i="8"/>
  <c r="Q22" i="8" s="1"/>
  <c r="R22" i="8" s="1"/>
  <c r="P23" i="8"/>
  <c r="Q23" i="8" s="1"/>
  <c r="R23" i="8" s="1"/>
  <c r="P24" i="8"/>
  <c r="Q24" i="8" s="1"/>
  <c r="R24" i="8" s="1"/>
  <c r="P25" i="8"/>
  <c r="Q25" i="8" s="1"/>
  <c r="P26" i="8"/>
  <c r="Q26" i="8" s="1"/>
  <c r="R26" i="8" s="1"/>
  <c r="P27" i="8"/>
  <c r="Q27" i="8" s="1"/>
  <c r="R27" i="8" s="1"/>
  <c r="P28" i="8"/>
  <c r="Q28" i="8" s="1"/>
  <c r="R28" i="8" s="1"/>
  <c r="P29" i="8"/>
  <c r="Q29" i="8" s="1"/>
  <c r="R29" i="8" s="1"/>
  <c r="P30" i="8"/>
  <c r="Q30" i="8" s="1"/>
  <c r="R30" i="8" s="1"/>
  <c r="P31" i="8"/>
  <c r="Q31" i="8" s="1"/>
  <c r="P32" i="8"/>
  <c r="Q32" i="8" s="1"/>
  <c r="R32" i="8" s="1"/>
  <c r="P33" i="8"/>
  <c r="Q33" i="8" s="1"/>
  <c r="R33" i="8" s="1"/>
  <c r="P34" i="8"/>
  <c r="Q34" i="8" s="1"/>
  <c r="R34" i="8" s="1"/>
  <c r="P35" i="8"/>
  <c r="Q35" i="8" s="1"/>
  <c r="R35" i="8" s="1"/>
  <c r="P36" i="8"/>
  <c r="Q36" i="8" s="1"/>
  <c r="R36" i="8" s="1"/>
  <c r="P37" i="8"/>
  <c r="Q37" i="8" s="1"/>
  <c r="R37" i="8" s="1"/>
  <c r="P38" i="8"/>
  <c r="Q38" i="8" s="1"/>
  <c r="R38" i="8" s="1"/>
  <c r="P39" i="8"/>
  <c r="Q39" i="8" s="1"/>
  <c r="R39" i="8" s="1"/>
  <c r="P40" i="8"/>
  <c r="Q40" i="8" s="1"/>
  <c r="R40" i="8" s="1"/>
  <c r="P41" i="8"/>
  <c r="Q41" i="8" s="1"/>
  <c r="R41" i="8" s="1"/>
  <c r="P42" i="8"/>
  <c r="Q42" i="8" s="1"/>
  <c r="R42" i="8" s="1"/>
  <c r="P43" i="8"/>
  <c r="Q43" i="8" s="1"/>
  <c r="R43" i="8" s="1"/>
  <c r="AB43" i="8"/>
  <c r="AC43" i="8" s="1"/>
  <c r="AK43" i="8" s="1"/>
  <c r="AG68" i="8"/>
  <c r="W70" i="8"/>
  <c r="W129" i="8"/>
  <c r="X129" i="8" s="1"/>
  <c r="AK129" i="8" s="1"/>
  <c r="AB129" i="8"/>
  <c r="AC129" i="8" s="1"/>
  <c r="K131" i="8"/>
  <c r="P131" i="8" s="1"/>
  <c r="Q131" i="8" s="1"/>
  <c r="R131" i="8" s="1"/>
  <c r="AG248" i="8"/>
  <c r="AG247" i="8"/>
  <c r="W130" i="8"/>
  <c r="X130" i="8" s="1"/>
  <c r="AK130" i="8" s="1"/>
  <c r="P130" i="8"/>
  <c r="Q130" i="8" s="1"/>
  <c r="R130" i="8" s="1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V150" i="8" s="1"/>
  <c r="W150" i="8" s="1"/>
  <c r="X150" i="8" s="1"/>
  <c r="P151" i="8"/>
  <c r="Q151" i="8" s="1"/>
  <c r="R151" i="8" s="1"/>
  <c r="P152" i="8"/>
  <c r="Q152" i="8" s="1"/>
  <c r="R152" i="8" s="1"/>
  <c r="P153" i="8"/>
  <c r="Q153" i="8" s="1"/>
  <c r="R153" i="8" s="1"/>
  <c r="P154" i="8"/>
  <c r="Q154" i="8" s="1"/>
  <c r="R154" i="8" s="1"/>
  <c r="P155" i="8"/>
  <c r="Q155" i="8" s="1"/>
  <c r="R155" i="8" s="1"/>
  <c r="P156" i="8"/>
  <c r="Q156" i="8" s="1"/>
  <c r="R156" i="8" s="1"/>
  <c r="P157" i="8"/>
  <c r="Q157" i="8" s="1"/>
  <c r="R157" i="8" s="1"/>
  <c r="P158" i="8"/>
  <c r="Q158" i="8" s="1"/>
  <c r="R158" i="8" s="1"/>
  <c r="P159" i="8"/>
  <c r="Q159" i="8" s="1"/>
  <c r="R159" i="8" s="1"/>
  <c r="P160" i="8"/>
  <c r="Q160" i="8" s="1"/>
  <c r="R160" i="8" s="1"/>
  <c r="P161" i="8"/>
  <c r="Q161" i="8" s="1"/>
  <c r="R161" i="8" s="1"/>
  <c r="AB150" i="8"/>
  <c r="AC150" i="8" s="1"/>
  <c r="AB151" i="8"/>
  <c r="AC151" i="8" s="1"/>
  <c r="AK151" i="8" s="1"/>
  <c r="AB152" i="8"/>
  <c r="AC152" i="8" s="1"/>
  <c r="AK152" i="8" s="1"/>
  <c r="AB153" i="8"/>
  <c r="AC153" i="8" s="1"/>
  <c r="AK153" i="8" s="1"/>
  <c r="AB154" i="8"/>
  <c r="AC154" i="8" s="1"/>
  <c r="AK154" i="8" s="1"/>
  <c r="AB155" i="8"/>
  <c r="AC155" i="8" s="1"/>
  <c r="AK155" i="8" s="1"/>
  <c r="AB156" i="8"/>
  <c r="AC156" i="8" s="1"/>
  <c r="AK156" i="8" s="1"/>
  <c r="AB157" i="8"/>
  <c r="AC157" i="8" s="1"/>
  <c r="AK157" i="8" s="1"/>
  <c r="AB158" i="8"/>
  <c r="AC158" i="8" s="1"/>
  <c r="AK158" i="8" s="1"/>
  <c r="AB159" i="8"/>
  <c r="AC159" i="8" s="1"/>
  <c r="AK159" i="8" s="1"/>
  <c r="AB160" i="8"/>
  <c r="AC160" i="8" s="1"/>
  <c r="AK160" i="8" s="1"/>
  <c r="AB161" i="8"/>
  <c r="AC161" i="8" s="1"/>
  <c r="AK161" i="8" s="1"/>
  <c r="AB162" i="8"/>
  <c r="AC162" i="8" s="1"/>
  <c r="AK162" i="8" s="1"/>
  <c r="AB163" i="8"/>
  <c r="AC163" i="8" s="1"/>
  <c r="AK163" i="8" s="1"/>
  <c r="AB164" i="8"/>
  <c r="AC164" i="8" s="1"/>
  <c r="AK164" i="8" s="1"/>
  <c r="AB165" i="8"/>
  <c r="AC165" i="8" s="1"/>
  <c r="AK165" i="8" s="1"/>
  <c r="AB166" i="8"/>
  <c r="AC166" i="8" s="1"/>
  <c r="AK166" i="8" s="1"/>
  <c r="AB167" i="8"/>
  <c r="AC167" i="8" s="1"/>
  <c r="AK167" i="8" s="1"/>
  <c r="AB205" i="8"/>
  <c r="AC205" i="8" s="1"/>
  <c r="AK205" i="8" s="1"/>
  <c r="AB208" i="8"/>
  <c r="AC208" i="8" s="1"/>
  <c r="AB209" i="8"/>
  <c r="AC209" i="8" s="1"/>
  <c r="AB210" i="8"/>
  <c r="AC210" i="8" s="1"/>
  <c r="AB211" i="8"/>
  <c r="AC211" i="8" s="1"/>
  <c r="AB212" i="8"/>
  <c r="AC212" i="8" s="1"/>
  <c r="AK212" i="8" s="1"/>
  <c r="AB213" i="8"/>
  <c r="AC213" i="8" s="1"/>
  <c r="W230" i="8"/>
  <c r="X230" i="8" s="1"/>
  <c r="P230" i="8"/>
  <c r="Q230" i="8" s="1"/>
  <c r="R230" i="8" s="1"/>
  <c r="AB230" i="8"/>
  <c r="AC230" i="8" s="1"/>
  <c r="P232" i="8"/>
  <c r="Q232" i="8" s="1"/>
  <c r="R232" i="8" s="1"/>
  <c r="W231" i="8"/>
  <c r="X231" i="8" s="1"/>
  <c r="AK231" i="8" s="1"/>
  <c r="P231" i="8"/>
  <c r="Q231" i="8" s="1"/>
  <c r="R231" i="8" s="1"/>
  <c r="V232" i="8"/>
  <c r="W232" i="8" s="1"/>
  <c r="X232" i="8" s="1"/>
  <c r="AK232" i="8" s="1"/>
  <c r="P235" i="8"/>
  <c r="Q235" i="8" s="1"/>
  <c r="R235" i="8" s="1"/>
  <c r="P243" i="8"/>
  <c r="Q243" i="8" s="1"/>
  <c r="R243" i="8" s="1"/>
  <c r="K233" i="8"/>
  <c r="P233" i="8" s="1"/>
  <c r="Q233" i="8" s="1"/>
  <c r="R233" i="8" s="1"/>
  <c r="K234" i="8"/>
  <c r="K235" i="8"/>
  <c r="K236" i="8"/>
  <c r="K237" i="8"/>
  <c r="P237" i="8" s="1"/>
  <c r="Q237" i="8" s="1"/>
  <c r="R237" i="8" s="1"/>
  <c r="K238" i="8"/>
  <c r="K239" i="8"/>
  <c r="P239" i="8" s="1"/>
  <c r="Q239" i="8" s="1"/>
  <c r="R239" i="8" s="1"/>
  <c r="K240" i="8"/>
  <c r="K241" i="8"/>
  <c r="P241" i="8" s="1"/>
  <c r="Q241" i="8" s="1"/>
  <c r="R241" i="8" s="1"/>
  <c r="K242" i="8"/>
  <c r="K243" i="8"/>
  <c r="K244" i="8"/>
  <c r="K245" i="8"/>
  <c r="P245" i="8" s="1"/>
  <c r="Q245" i="8" s="1"/>
  <c r="R245" i="8" s="1"/>
  <c r="AB22" i="6"/>
  <c r="AC22" i="6" s="1"/>
  <c r="V22" i="6"/>
  <c r="W22" i="6" s="1"/>
  <c r="X22" i="6" s="1"/>
  <c r="AB24" i="6"/>
  <c r="AC24" i="6" s="1"/>
  <c r="V24" i="6"/>
  <c r="W24" i="6" s="1"/>
  <c r="X24" i="6" s="1"/>
  <c r="AB26" i="6"/>
  <c r="AC26" i="6" s="1"/>
  <c r="V26" i="6"/>
  <c r="W26" i="6" s="1"/>
  <c r="X26" i="6" s="1"/>
  <c r="AB28" i="6"/>
  <c r="AC28" i="6" s="1"/>
  <c r="V28" i="6"/>
  <c r="W28" i="6" s="1"/>
  <c r="X28" i="6" s="1"/>
  <c r="AB30" i="6"/>
  <c r="AC30" i="6" s="1"/>
  <c r="V30" i="6"/>
  <c r="W30" i="6" s="1"/>
  <c r="X30" i="6" s="1"/>
  <c r="AB32" i="6"/>
  <c r="AC32" i="6" s="1"/>
  <c r="V32" i="6"/>
  <c r="W32" i="6" s="1"/>
  <c r="X32" i="6" s="1"/>
  <c r="AB34" i="6"/>
  <c r="AC34" i="6" s="1"/>
  <c r="V34" i="6"/>
  <c r="W34" i="6" s="1"/>
  <c r="X34" i="6" s="1"/>
  <c r="AB36" i="6"/>
  <c r="AC36" i="6" s="1"/>
  <c r="V36" i="6"/>
  <c r="W36" i="6" s="1"/>
  <c r="X36" i="6" s="1"/>
  <c r="AB38" i="6"/>
  <c r="AC38" i="6" s="1"/>
  <c r="V38" i="6"/>
  <c r="W38" i="6" s="1"/>
  <c r="X38" i="6" s="1"/>
  <c r="AB40" i="6"/>
  <c r="AC40" i="6" s="1"/>
  <c r="V40" i="6"/>
  <c r="W40" i="6" s="1"/>
  <c r="X40" i="6" s="1"/>
  <c r="AB42" i="6"/>
  <c r="AC42" i="6" s="1"/>
  <c r="V42" i="6"/>
  <c r="W42" i="6" s="1"/>
  <c r="X42" i="6" s="1"/>
  <c r="AB44" i="6"/>
  <c r="AC44" i="6" s="1"/>
  <c r="V44" i="6"/>
  <c r="W44" i="6" s="1"/>
  <c r="X44" i="6" s="1"/>
  <c r="AB46" i="6"/>
  <c r="AC46" i="6" s="1"/>
  <c r="V46" i="6"/>
  <c r="W46" i="6" s="1"/>
  <c r="X46" i="6" s="1"/>
  <c r="AB48" i="6"/>
  <c r="AC48" i="6" s="1"/>
  <c r="V48" i="6"/>
  <c r="W48" i="6" s="1"/>
  <c r="X48" i="6" s="1"/>
  <c r="V50" i="6"/>
  <c r="W50" i="6" s="1"/>
  <c r="X50" i="6" s="1"/>
  <c r="AK50" i="6" s="1"/>
  <c r="AB50" i="6"/>
  <c r="AC50" i="6" s="1"/>
  <c r="AC3" i="6"/>
  <c r="AB21" i="6"/>
  <c r="V21" i="6"/>
  <c r="W21" i="6" s="1"/>
  <c r="AB23" i="6"/>
  <c r="AC23" i="6" s="1"/>
  <c r="V23" i="6"/>
  <c r="W23" i="6" s="1"/>
  <c r="X23" i="6" s="1"/>
  <c r="AB25" i="6"/>
  <c r="AC25" i="6" s="1"/>
  <c r="V25" i="6"/>
  <c r="W25" i="6" s="1"/>
  <c r="X25" i="6" s="1"/>
  <c r="AB27" i="6"/>
  <c r="AC27" i="6" s="1"/>
  <c r="V27" i="6"/>
  <c r="W27" i="6" s="1"/>
  <c r="X27" i="6" s="1"/>
  <c r="AB29" i="6"/>
  <c r="AC29" i="6" s="1"/>
  <c r="V29" i="6"/>
  <c r="W29" i="6" s="1"/>
  <c r="X29" i="6" s="1"/>
  <c r="AB31" i="6"/>
  <c r="AC31" i="6" s="1"/>
  <c r="V31" i="6"/>
  <c r="W31" i="6" s="1"/>
  <c r="X31" i="6" s="1"/>
  <c r="AB33" i="6"/>
  <c r="AC33" i="6" s="1"/>
  <c r="V33" i="6"/>
  <c r="W33" i="6" s="1"/>
  <c r="X33" i="6" s="1"/>
  <c r="AB35" i="6"/>
  <c r="AC35" i="6" s="1"/>
  <c r="V35" i="6"/>
  <c r="W35" i="6" s="1"/>
  <c r="X35" i="6" s="1"/>
  <c r="AB37" i="6"/>
  <c r="AC37" i="6" s="1"/>
  <c r="V37" i="6"/>
  <c r="W37" i="6" s="1"/>
  <c r="X37" i="6" s="1"/>
  <c r="AB39" i="6"/>
  <c r="AC39" i="6" s="1"/>
  <c r="V39" i="6"/>
  <c r="W39" i="6" s="1"/>
  <c r="X39" i="6" s="1"/>
  <c r="AB41" i="6"/>
  <c r="AC41" i="6" s="1"/>
  <c r="V41" i="6"/>
  <c r="W41" i="6" s="1"/>
  <c r="X41" i="6" s="1"/>
  <c r="AB43" i="6"/>
  <c r="AC43" i="6" s="1"/>
  <c r="V43" i="6"/>
  <c r="W43" i="6" s="1"/>
  <c r="X43" i="6" s="1"/>
  <c r="AB45" i="6"/>
  <c r="AC45" i="6" s="1"/>
  <c r="V45" i="6"/>
  <c r="W45" i="6" s="1"/>
  <c r="X45" i="6" s="1"/>
  <c r="AB47" i="6"/>
  <c r="AC47" i="6" s="1"/>
  <c r="V47" i="6"/>
  <c r="W47" i="6" s="1"/>
  <c r="X47" i="6" s="1"/>
  <c r="AB49" i="6"/>
  <c r="AC49" i="6" s="1"/>
  <c r="V49" i="6"/>
  <c r="W49" i="6" s="1"/>
  <c r="X49" i="6" s="1"/>
  <c r="P3" i="6"/>
  <c r="V3" i="6"/>
  <c r="W3" i="6" s="1"/>
  <c r="P5" i="6"/>
  <c r="Q5" i="6" s="1"/>
  <c r="R5" i="6" s="1"/>
  <c r="V5" i="6"/>
  <c r="W5" i="6" s="1"/>
  <c r="X5" i="6" s="1"/>
  <c r="AK5" i="6" s="1"/>
  <c r="P7" i="6"/>
  <c r="Q7" i="6" s="1"/>
  <c r="R7" i="6" s="1"/>
  <c r="V7" i="6"/>
  <c r="W7" i="6" s="1"/>
  <c r="X7" i="6" s="1"/>
  <c r="AK7" i="6" s="1"/>
  <c r="P9" i="6"/>
  <c r="Q9" i="6" s="1"/>
  <c r="R9" i="6" s="1"/>
  <c r="V9" i="6"/>
  <c r="W9" i="6" s="1"/>
  <c r="X9" i="6" s="1"/>
  <c r="AK9" i="6" s="1"/>
  <c r="P11" i="6"/>
  <c r="Q11" i="6" s="1"/>
  <c r="R11" i="6" s="1"/>
  <c r="V11" i="6"/>
  <c r="W11" i="6" s="1"/>
  <c r="X11" i="6" s="1"/>
  <c r="AK11" i="6" s="1"/>
  <c r="P13" i="6"/>
  <c r="Q13" i="6" s="1"/>
  <c r="R13" i="6" s="1"/>
  <c r="V13" i="6"/>
  <c r="W13" i="6" s="1"/>
  <c r="X13" i="6" s="1"/>
  <c r="AK13" i="6" s="1"/>
  <c r="P15" i="6"/>
  <c r="Q15" i="6" s="1"/>
  <c r="R15" i="6" s="1"/>
  <c r="V15" i="6"/>
  <c r="W15" i="6" s="1"/>
  <c r="X15" i="6" s="1"/>
  <c r="AK15" i="6" s="1"/>
  <c r="P17" i="6"/>
  <c r="Q17" i="6" s="1"/>
  <c r="R17" i="6" s="1"/>
  <c r="V17" i="6"/>
  <c r="W17" i="6" s="1"/>
  <c r="X17" i="6" s="1"/>
  <c r="AK17" i="6" s="1"/>
  <c r="AG20" i="6"/>
  <c r="P21" i="6"/>
  <c r="Q21" i="6" s="1"/>
  <c r="R21" i="6" s="1"/>
  <c r="AG68" i="6"/>
  <c r="AG69" i="6"/>
  <c r="P22" i="6"/>
  <c r="Q22" i="6" s="1"/>
  <c r="R22" i="6" s="1"/>
  <c r="P23" i="6"/>
  <c r="Q23" i="6" s="1"/>
  <c r="R23" i="6" s="1"/>
  <c r="P24" i="6"/>
  <c r="Q24" i="6" s="1"/>
  <c r="R24" i="6" s="1"/>
  <c r="P25" i="6"/>
  <c r="Q25" i="6" s="1"/>
  <c r="R25" i="6" s="1"/>
  <c r="P26" i="6"/>
  <c r="Q26" i="6" s="1"/>
  <c r="R26" i="6" s="1"/>
  <c r="P27" i="6"/>
  <c r="Q27" i="6" s="1"/>
  <c r="R27" i="6" s="1"/>
  <c r="P28" i="6"/>
  <c r="Q28" i="6" s="1"/>
  <c r="R28" i="6" s="1"/>
  <c r="P29" i="6"/>
  <c r="Q29" i="6" s="1"/>
  <c r="R29" i="6" s="1"/>
  <c r="P30" i="6"/>
  <c r="Q30" i="6" s="1"/>
  <c r="R30" i="6" s="1"/>
  <c r="P31" i="6"/>
  <c r="Q31" i="6" s="1"/>
  <c r="R31" i="6" s="1"/>
  <c r="P32" i="6"/>
  <c r="Q32" i="6" s="1"/>
  <c r="R32" i="6" s="1"/>
  <c r="P33" i="6"/>
  <c r="Q33" i="6" s="1"/>
  <c r="R33" i="6" s="1"/>
  <c r="P34" i="6"/>
  <c r="Q34" i="6" s="1"/>
  <c r="R34" i="6" s="1"/>
  <c r="P35" i="6"/>
  <c r="Q35" i="6" s="1"/>
  <c r="R35" i="6" s="1"/>
  <c r="P36" i="6"/>
  <c r="Q36" i="6" s="1"/>
  <c r="R36" i="6" s="1"/>
  <c r="P37" i="6"/>
  <c r="Q37" i="6" s="1"/>
  <c r="R37" i="6" s="1"/>
  <c r="P38" i="6"/>
  <c r="Q38" i="6" s="1"/>
  <c r="R38" i="6" s="1"/>
  <c r="P39" i="6"/>
  <c r="Q39" i="6" s="1"/>
  <c r="R39" i="6" s="1"/>
  <c r="P40" i="6"/>
  <c r="Q40" i="6" s="1"/>
  <c r="R40" i="6" s="1"/>
  <c r="P41" i="6"/>
  <c r="Q41" i="6" s="1"/>
  <c r="R41" i="6" s="1"/>
  <c r="P42" i="6"/>
  <c r="Q42" i="6" s="1"/>
  <c r="R42" i="6" s="1"/>
  <c r="P43" i="6"/>
  <c r="Q43" i="6" s="1"/>
  <c r="R43" i="6" s="1"/>
  <c r="P44" i="6"/>
  <c r="Q44" i="6" s="1"/>
  <c r="R44" i="6" s="1"/>
  <c r="P45" i="6"/>
  <c r="Q45" i="6" s="1"/>
  <c r="R45" i="6" s="1"/>
  <c r="P46" i="6"/>
  <c r="Q46" i="6" s="1"/>
  <c r="R46" i="6" s="1"/>
  <c r="P47" i="6"/>
  <c r="Q47" i="6" s="1"/>
  <c r="R47" i="6" s="1"/>
  <c r="P48" i="6"/>
  <c r="Q48" i="6" s="1"/>
  <c r="R48" i="6" s="1"/>
  <c r="P49" i="6"/>
  <c r="Q49" i="6" s="1"/>
  <c r="R49" i="6" s="1"/>
  <c r="P50" i="6"/>
  <c r="Q50" i="6" s="1"/>
  <c r="R50" i="6" s="1"/>
  <c r="W52" i="6"/>
  <c r="X52" i="6" s="1"/>
  <c r="P52" i="6"/>
  <c r="Q52" i="6" s="1"/>
  <c r="R52" i="6" s="1"/>
  <c r="AB52" i="6"/>
  <c r="AC52" i="6" s="1"/>
  <c r="W54" i="6"/>
  <c r="X54" i="6" s="1"/>
  <c r="P54" i="6"/>
  <c r="Q54" i="6" s="1"/>
  <c r="R54" i="6" s="1"/>
  <c r="AB54" i="6"/>
  <c r="AC54" i="6" s="1"/>
  <c r="W56" i="6"/>
  <c r="X56" i="6" s="1"/>
  <c r="P56" i="6"/>
  <c r="Q56" i="6" s="1"/>
  <c r="R56" i="6" s="1"/>
  <c r="AB56" i="6"/>
  <c r="AC56" i="6" s="1"/>
  <c r="W58" i="6"/>
  <c r="X58" i="6" s="1"/>
  <c r="P58" i="6"/>
  <c r="Q58" i="6" s="1"/>
  <c r="R58" i="6" s="1"/>
  <c r="AB58" i="6"/>
  <c r="AC58" i="6" s="1"/>
  <c r="W60" i="6"/>
  <c r="X60" i="6" s="1"/>
  <c r="P60" i="6"/>
  <c r="Q60" i="6" s="1"/>
  <c r="R60" i="6" s="1"/>
  <c r="AB60" i="6"/>
  <c r="AC60" i="6" s="1"/>
  <c r="AB62" i="6"/>
  <c r="AC62" i="6" s="1"/>
  <c r="V62" i="6"/>
  <c r="W62" i="6" s="1"/>
  <c r="X62" i="6" s="1"/>
  <c r="AB64" i="6"/>
  <c r="AC64" i="6" s="1"/>
  <c r="V64" i="6"/>
  <c r="W64" i="6" s="1"/>
  <c r="X64" i="6" s="1"/>
  <c r="AB66" i="6"/>
  <c r="AC66" i="6" s="1"/>
  <c r="V66" i="6"/>
  <c r="W66" i="6" s="1"/>
  <c r="X66" i="6" s="1"/>
  <c r="AB71" i="6"/>
  <c r="AC71" i="6" s="1"/>
  <c r="V71" i="6"/>
  <c r="W71" i="6" s="1"/>
  <c r="X71" i="6" s="1"/>
  <c r="AB73" i="6"/>
  <c r="AC73" i="6" s="1"/>
  <c r="V73" i="6"/>
  <c r="W73" i="6" s="1"/>
  <c r="X73" i="6" s="1"/>
  <c r="AB75" i="6"/>
  <c r="AC75" i="6" s="1"/>
  <c r="V75" i="6"/>
  <c r="W75" i="6" s="1"/>
  <c r="X75" i="6" s="1"/>
  <c r="AB77" i="6"/>
  <c r="AC77" i="6" s="1"/>
  <c r="V77" i="6"/>
  <c r="W77" i="6" s="1"/>
  <c r="X77" i="6" s="1"/>
  <c r="AB79" i="6"/>
  <c r="AC79" i="6" s="1"/>
  <c r="V79" i="6"/>
  <c r="W79" i="6" s="1"/>
  <c r="X79" i="6" s="1"/>
  <c r="AB81" i="6"/>
  <c r="AC81" i="6" s="1"/>
  <c r="V81" i="6"/>
  <c r="W81" i="6" s="1"/>
  <c r="X81" i="6" s="1"/>
  <c r="AB83" i="6"/>
  <c r="AC83" i="6" s="1"/>
  <c r="V83" i="6"/>
  <c r="W83" i="6" s="1"/>
  <c r="X83" i="6" s="1"/>
  <c r="AB85" i="6"/>
  <c r="AC85" i="6" s="1"/>
  <c r="V85" i="6"/>
  <c r="W85" i="6" s="1"/>
  <c r="X85" i="6" s="1"/>
  <c r="AB87" i="6"/>
  <c r="AC87" i="6" s="1"/>
  <c r="V87" i="6"/>
  <c r="W87" i="6" s="1"/>
  <c r="X87" i="6" s="1"/>
  <c r="AB89" i="6"/>
  <c r="AC89" i="6" s="1"/>
  <c r="V89" i="6"/>
  <c r="W89" i="6" s="1"/>
  <c r="X89" i="6" s="1"/>
  <c r="AB91" i="6"/>
  <c r="AC91" i="6" s="1"/>
  <c r="V91" i="6"/>
  <c r="W91" i="6" s="1"/>
  <c r="X91" i="6" s="1"/>
  <c r="AB93" i="6"/>
  <c r="AC93" i="6" s="1"/>
  <c r="V93" i="6"/>
  <c r="W93" i="6" s="1"/>
  <c r="X93" i="6" s="1"/>
  <c r="AB95" i="6"/>
  <c r="AC95" i="6" s="1"/>
  <c r="V95" i="6"/>
  <c r="W95" i="6" s="1"/>
  <c r="X95" i="6" s="1"/>
  <c r="AB97" i="6"/>
  <c r="AC97" i="6" s="1"/>
  <c r="V97" i="6"/>
  <c r="W97" i="6" s="1"/>
  <c r="X97" i="6" s="1"/>
  <c r="AB99" i="6"/>
  <c r="AC99" i="6" s="1"/>
  <c r="V99" i="6"/>
  <c r="W99" i="6" s="1"/>
  <c r="X99" i="6" s="1"/>
  <c r="AB101" i="6"/>
  <c r="AC101" i="6" s="1"/>
  <c r="V101" i="6"/>
  <c r="W101" i="6" s="1"/>
  <c r="X101" i="6" s="1"/>
  <c r="AB103" i="6"/>
  <c r="AC103" i="6" s="1"/>
  <c r="V103" i="6"/>
  <c r="W103" i="6" s="1"/>
  <c r="X103" i="6" s="1"/>
  <c r="AB105" i="6"/>
  <c r="AC105" i="6" s="1"/>
  <c r="V105" i="6"/>
  <c r="W105" i="6" s="1"/>
  <c r="X105" i="6" s="1"/>
  <c r="AB107" i="6"/>
  <c r="AC107" i="6" s="1"/>
  <c r="V107" i="6"/>
  <c r="W107" i="6" s="1"/>
  <c r="X107" i="6" s="1"/>
  <c r="AB109" i="6"/>
  <c r="AC109" i="6" s="1"/>
  <c r="V109" i="6"/>
  <c r="W109" i="6" s="1"/>
  <c r="X109" i="6" s="1"/>
  <c r="AB111" i="6"/>
  <c r="AC111" i="6" s="1"/>
  <c r="V111" i="6"/>
  <c r="W111" i="6" s="1"/>
  <c r="X111" i="6" s="1"/>
  <c r="AH3" i="6"/>
  <c r="K4" i="6"/>
  <c r="V4" i="6" s="1"/>
  <c r="W4" i="6" s="1"/>
  <c r="X4" i="6" s="1"/>
  <c r="K6" i="6"/>
  <c r="V6" i="6" s="1"/>
  <c r="W6" i="6" s="1"/>
  <c r="X6" i="6" s="1"/>
  <c r="K8" i="6"/>
  <c r="V8" i="6" s="1"/>
  <c r="W8" i="6" s="1"/>
  <c r="X8" i="6" s="1"/>
  <c r="K10" i="6"/>
  <c r="V10" i="6" s="1"/>
  <c r="W10" i="6" s="1"/>
  <c r="X10" i="6" s="1"/>
  <c r="K12" i="6"/>
  <c r="V12" i="6" s="1"/>
  <c r="W12" i="6" s="1"/>
  <c r="X12" i="6" s="1"/>
  <c r="N12" i="6"/>
  <c r="K14" i="6"/>
  <c r="V14" i="6" s="1"/>
  <c r="W14" i="6" s="1"/>
  <c r="X14" i="6" s="1"/>
  <c r="N14" i="6"/>
  <c r="K16" i="6"/>
  <c r="V16" i="6" s="1"/>
  <c r="W16" i="6" s="1"/>
  <c r="X16" i="6" s="1"/>
  <c r="N16" i="6"/>
  <c r="AH21" i="6"/>
  <c r="P51" i="6"/>
  <c r="Q51" i="6" s="1"/>
  <c r="R51" i="6" s="1"/>
  <c r="W53" i="6"/>
  <c r="X53" i="6" s="1"/>
  <c r="AK53" i="6" s="1"/>
  <c r="P53" i="6"/>
  <c r="Q53" i="6" s="1"/>
  <c r="R53" i="6" s="1"/>
  <c r="W55" i="6"/>
  <c r="X55" i="6" s="1"/>
  <c r="AK55" i="6" s="1"/>
  <c r="P55" i="6"/>
  <c r="Q55" i="6" s="1"/>
  <c r="R55" i="6" s="1"/>
  <c r="W57" i="6"/>
  <c r="X57" i="6" s="1"/>
  <c r="AK57" i="6" s="1"/>
  <c r="P57" i="6"/>
  <c r="Q57" i="6" s="1"/>
  <c r="R57" i="6" s="1"/>
  <c r="W59" i="6"/>
  <c r="X59" i="6" s="1"/>
  <c r="AK59" i="6" s="1"/>
  <c r="P59" i="6"/>
  <c r="Q59" i="6" s="1"/>
  <c r="R59" i="6" s="1"/>
  <c r="W61" i="6"/>
  <c r="X61" i="6" s="1"/>
  <c r="AK61" i="6" s="1"/>
  <c r="P61" i="6"/>
  <c r="Q61" i="6" s="1"/>
  <c r="R61" i="6" s="1"/>
  <c r="AB63" i="6"/>
  <c r="AC63" i="6" s="1"/>
  <c r="V63" i="6"/>
  <c r="W63" i="6" s="1"/>
  <c r="X63" i="6" s="1"/>
  <c r="AB65" i="6"/>
  <c r="AC65" i="6" s="1"/>
  <c r="V65" i="6"/>
  <c r="W65" i="6" s="1"/>
  <c r="X65" i="6" s="1"/>
  <c r="AB70" i="6"/>
  <c r="V70" i="6"/>
  <c r="AB72" i="6"/>
  <c r="AC72" i="6" s="1"/>
  <c r="V72" i="6"/>
  <c r="W72" i="6" s="1"/>
  <c r="X72" i="6" s="1"/>
  <c r="AB74" i="6"/>
  <c r="AC74" i="6" s="1"/>
  <c r="V74" i="6"/>
  <c r="W74" i="6" s="1"/>
  <c r="X74" i="6" s="1"/>
  <c r="AB76" i="6"/>
  <c r="AC76" i="6" s="1"/>
  <c r="V76" i="6"/>
  <c r="W76" i="6" s="1"/>
  <c r="X76" i="6" s="1"/>
  <c r="AB78" i="6"/>
  <c r="AC78" i="6" s="1"/>
  <c r="V78" i="6"/>
  <c r="W78" i="6" s="1"/>
  <c r="X78" i="6" s="1"/>
  <c r="AB80" i="6"/>
  <c r="AC80" i="6" s="1"/>
  <c r="V80" i="6"/>
  <c r="W80" i="6" s="1"/>
  <c r="X80" i="6" s="1"/>
  <c r="AB82" i="6"/>
  <c r="AC82" i="6" s="1"/>
  <c r="V82" i="6"/>
  <c r="W82" i="6" s="1"/>
  <c r="X82" i="6" s="1"/>
  <c r="AB84" i="6"/>
  <c r="AC84" i="6" s="1"/>
  <c r="V84" i="6"/>
  <c r="W84" i="6" s="1"/>
  <c r="X84" i="6" s="1"/>
  <c r="AB86" i="6"/>
  <c r="AC86" i="6" s="1"/>
  <c r="V86" i="6"/>
  <c r="W86" i="6" s="1"/>
  <c r="X86" i="6" s="1"/>
  <c r="AB88" i="6"/>
  <c r="AC88" i="6" s="1"/>
  <c r="V88" i="6"/>
  <c r="W88" i="6" s="1"/>
  <c r="X88" i="6" s="1"/>
  <c r="AB90" i="6"/>
  <c r="AC90" i="6" s="1"/>
  <c r="V90" i="6"/>
  <c r="W90" i="6" s="1"/>
  <c r="X90" i="6" s="1"/>
  <c r="AB92" i="6"/>
  <c r="AC92" i="6" s="1"/>
  <c r="V92" i="6"/>
  <c r="W92" i="6" s="1"/>
  <c r="X92" i="6" s="1"/>
  <c r="AB94" i="6"/>
  <c r="AC94" i="6" s="1"/>
  <c r="V94" i="6"/>
  <c r="W94" i="6" s="1"/>
  <c r="X94" i="6" s="1"/>
  <c r="AB96" i="6"/>
  <c r="AC96" i="6" s="1"/>
  <c r="V96" i="6"/>
  <c r="W96" i="6" s="1"/>
  <c r="X96" i="6" s="1"/>
  <c r="AB98" i="6"/>
  <c r="AC98" i="6" s="1"/>
  <c r="V98" i="6"/>
  <c r="W98" i="6" s="1"/>
  <c r="X98" i="6" s="1"/>
  <c r="AB100" i="6"/>
  <c r="AC100" i="6" s="1"/>
  <c r="V100" i="6"/>
  <c r="W100" i="6" s="1"/>
  <c r="X100" i="6" s="1"/>
  <c r="AB102" i="6"/>
  <c r="AC102" i="6" s="1"/>
  <c r="V102" i="6"/>
  <c r="W102" i="6" s="1"/>
  <c r="X102" i="6" s="1"/>
  <c r="AB104" i="6"/>
  <c r="AC104" i="6" s="1"/>
  <c r="V104" i="6"/>
  <c r="W104" i="6" s="1"/>
  <c r="X104" i="6" s="1"/>
  <c r="AB106" i="6"/>
  <c r="AC106" i="6" s="1"/>
  <c r="V106" i="6"/>
  <c r="W106" i="6" s="1"/>
  <c r="X106" i="6" s="1"/>
  <c r="AB108" i="6"/>
  <c r="AC108" i="6" s="1"/>
  <c r="V108" i="6"/>
  <c r="W108" i="6" s="1"/>
  <c r="X108" i="6" s="1"/>
  <c r="AB110" i="6"/>
  <c r="AC110" i="6" s="1"/>
  <c r="V110" i="6"/>
  <c r="W110" i="6" s="1"/>
  <c r="X110" i="6" s="1"/>
  <c r="AB112" i="6"/>
  <c r="AC112" i="6" s="1"/>
  <c r="V112" i="6"/>
  <c r="W112" i="6" s="1"/>
  <c r="X112" i="6" s="1"/>
  <c r="P62" i="6"/>
  <c r="Q62" i="6" s="1"/>
  <c r="R62" i="6" s="1"/>
  <c r="P63" i="6"/>
  <c r="Q63" i="6" s="1"/>
  <c r="R63" i="6" s="1"/>
  <c r="P64" i="6"/>
  <c r="Q64" i="6" s="1"/>
  <c r="R64" i="6" s="1"/>
  <c r="P65" i="6"/>
  <c r="Q65" i="6" s="1"/>
  <c r="R65" i="6" s="1"/>
  <c r="P66" i="6"/>
  <c r="Q66" i="6" s="1"/>
  <c r="R66" i="6" s="1"/>
  <c r="P70" i="6"/>
  <c r="Q70" i="6" s="1"/>
  <c r="R70" i="6" s="1"/>
  <c r="AG248" i="6"/>
  <c r="AG247" i="6"/>
  <c r="P71" i="6"/>
  <c r="Q71" i="6" s="1"/>
  <c r="R71" i="6" s="1"/>
  <c r="P72" i="6"/>
  <c r="Q72" i="6" s="1"/>
  <c r="R72" i="6" s="1"/>
  <c r="P73" i="6"/>
  <c r="Q73" i="6" s="1"/>
  <c r="R73" i="6" s="1"/>
  <c r="P74" i="6"/>
  <c r="Q74" i="6" s="1"/>
  <c r="R74" i="6" s="1"/>
  <c r="P75" i="6"/>
  <c r="Q75" i="6" s="1"/>
  <c r="R75" i="6" s="1"/>
  <c r="P76" i="6"/>
  <c r="Q76" i="6" s="1"/>
  <c r="R76" i="6" s="1"/>
  <c r="P77" i="6"/>
  <c r="Q77" i="6" s="1"/>
  <c r="R77" i="6" s="1"/>
  <c r="P78" i="6"/>
  <c r="Q78" i="6" s="1"/>
  <c r="R78" i="6" s="1"/>
  <c r="P79" i="6"/>
  <c r="Q79" i="6" s="1"/>
  <c r="R79" i="6" s="1"/>
  <c r="P80" i="6"/>
  <c r="Q80" i="6" s="1"/>
  <c r="R80" i="6" s="1"/>
  <c r="P81" i="6"/>
  <c r="Q81" i="6" s="1"/>
  <c r="R81" i="6" s="1"/>
  <c r="P82" i="6"/>
  <c r="Q82" i="6" s="1"/>
  <c r="R82" i="6" s="1"/>
  <c r="P83" i="6"/>
  <c r="Q83" i="6" s="1"/>
  <c r="R83" i="6" s="1"/>
  <c r="P84" i="6"/>
  <c r="Q84" i="6" s="1"/>
  <c r="R84" i="6" s="1"/>
  <c r="P85" i="6"/>
  <c r="Q85" i="6" s="1"/>
  <c r="R85" i="6" s="1"/>
  <c r="P86" i="6"/>
  <c r="Q86" i="6" s="1"/>
  <c r="R86" i="6" s="1"/>
  <c r="P87" i="6"/>
  <c r="Q87" i="6" s="1"/>
  <c r="R87" i="6" s="1"/>
  <c r="P88" i="6"/>
  <c r="Q88" i="6" s="1"/>
  <c r="R88" i="6" s="1"/>
  <c r="P89" i="6"/>
  <c r="Q89" i="6" s="1"/>
  <c r="R89" i="6" s="1"/>
  <c r="P90" i="6"/>
  <c r="Q90" i="6" s="1"/>
  <c r="R90" i="6" s="1"/>
  <c r="P91" i="6"/>
  <c r="Q91" i="6" s="1"/>
  <c r="R91" i="6" s="1"/>
  <c r="P92" i="6"/>
  <c r="Q92" i="6" s="1"/>
  <c r="R92" i="6" s="1"/>
  <c r="P93" i="6"/>
  <c r="Q93" i="6" s="1"/>
  <c r="R93" i="6" s="1"/>
  <c r="P94" i="6"/>
  <c r="Q94" i="6" s="1"/>
  <c r="R94" i="6" s="1"/>
  <c r="P95" i="6"/>
  <c r="Q95" i="6" s="1"/>
  <c r="R95" i="6" s="1"/>
  <c r="P96" i="6"/>
  <c r="Q96" i="6" s="1"/>
  <c r="R96" i="6" s="1"/>
  <c r="P97" i="6"/>
  <c r="Q97" i="6" s="1"/>
  <c r="R97" i="6" s="1"/>
  <c r="P98" i="6"/>
  <c r="Q98" i="6" s="1"/>
  <c r="R98" i="6" s="1"/>
  <c r="P99" i="6"/>
  <c r="Q99" i="6" s="1"/>
  <c r="R99" i="6" s="1"/>
  <c r="P100" i="6"/>
  <c r="Q100" i="6" s="1"/>
  <c r="R100" i="6" s="1"/>
  <c r="P101" i="6"/>
  <c r="Q101" i="6" s="1"/>
  <c r="R101" i="6" s="1"/>
  <c r="P102" i="6"/>
  <c r="Q102" i="6" s="1"/>
  <c r="R102" i="6" s="1"/>
  <c r="P103" i="6"/>
  <c r="Q103" i="6" s="1"/>
  <c r="R103" i="6" s="1"/>
  <c r="P104" i="6"/>
  <c r="Q104" i="6" s="1"/>
  <c r="R104" i="6" s="1"/>
  <c r="P105" i="6"/>
  <c r="Q105" i="6" s="1"/>
  <c r="R105" i="6" s="1"/>
  <c r="P106" i="6"/>
  <c r="Q106" i="6" s="1"/>
  <c r="R106" i="6" s="1"/>
  <c r="P107" i="6"/>
  <c r="Q107" i="6" s="1"/>
  <c r="R107" i="6" s="1"/>
  <c r="P108" i="6"/>
  <c r="Q108" i="6" s="1"/>
  <c r="R108" i="6" s="1"/>
  <c r="P109" i="6"/>
  <c r="Q109" i="6" s="1"/>
  <c r="R109" i="6" s="1"/>
  <c r="P110" i="6"/>
  <c r="Q110" i="6" s="1"/>
  <c r="R110" i="6" s="1"/>
  <c r="P111" i="6"/>
  <c r="Q111" i="6" s="1"/>
  <c r="R111" i="6" s="1"/>
  <c r="P112" i="6"/>
  <c r="Q112" i="6" s="1"/>
  <c r="R112" i="6" s="1"/>
  <c r="P113" i="6"/>
  <c r="Q113" i="6" s="1"/>
  <c r="R113" i="6" s="1"/>
  <c r="AB113" i="6"/>
  <c r="AC113" i="6" s="1"/>
  <c r="AK113" i="6" s="1"/>
  <c r="AB114" i="6"/>
  <c r="AC114" i="6" s="1"/>
  <c r="AK114" i="6" s="1"/>
  <c r="AB115" i="6"/>
  <c r="AC115" i="6" s="1"/>
  <c r="AK115" i="6" s="1"/>
  <c r="AB116" i="6"/>
  <c r="AC116" i="6" s="1"/>
  <c r="AK116" i="6" s="1"/>
  <c r="AB117" i="6"/>
  <c r="AC117" i="6" s="1"/>
  <c r="AK117" i="6" s="1"/>
  <c r="AB118" i="6"/>
  <c r="AC118" i="6" s="1"/>
  <c r="AK118" i="6" s="1"/>
  <c r="AB119" i="6"/>
  <c r="AC119" i="6" s="1"/>
  <c r="AK119" i="6" s="1"/>
  <c r="AB120" i="6"/>
  <c r="AC120" i="6" s="1"/>
  <c r="AK120" i="6" s="1"/>
  <c r="W70" i="6"/>
  <c r="AH70" i="6"/>
  <c r="P114" i="6"/>
  <c r="Q114" i="6" s="1"/>
  <c r="R114" i="6" s="1"/>
  <c r="P115" i="6"/>
  <c r="Q115" i="6" s="1"/>
  <c r="R115" i="6" s="1"/>
  <c r="P116" i="6"/>
  <c r="Q116" i="6" s="1"/>
  <c r="R116" i="6" s="1"/>
  <c r="P117" i="6"/>
  <c r="Q117" i="6" s="1"/>
  <c r="R117" i="6" s="1"/>
  <c r="P118" i="6"/>
  <c r="Q118" i="6" s="1"/>
  <c r="R118" i="6" s="1"/>
  <c r="P119" i="6"/>
  <c r="Q119" i="6" s="1"/>
  <c r="R119" i="6" s="1"/>
  <c r="P120" i="6"/>
  <c r="Q120" i="6" s="1"/>
  <c r="R120" i="6" s="1"/>
  <c r="P121" i="6"/>
  <c r="Q121" i="6" s="1"/>
  <c r="R121" i="6" s="1"/>
  <c r="AB121" i="6"/>
  <c r="AC121" i="6" s="1"/>
  <c r="AK121" i="6" s="1"/>
  <c r="AB136" i="6"/>
  <c r="AC136" i="6" s="1"/>
  <c r="AK136" i="6" s="1"/>
  <c r="AB137" i="6"/>
  <c r="AC137" i="6" s="1"/>
  <c r="AK137" i="6" s="1"/>
  <c r="AB138" i="6"/>
  <c r="AC138" i="6" s="1"/>
  <c r="AK138" i="6" s="1"/>
  <c r="AB139" i="6"/>
  <c r="AC139" i="6" s="1"/>
  <c r="AK139" i="6" s="1"/>
  <c r="AB140" i="6"/>
  <c r="AC140" i="6" s="1"/>
  <c r="AK140" i="6" s="1"/>
  <c r="AB141" i="6"/>
  <c r="AC141" i="6" s="1"/>
  <c r="AK141" i="6" s="1"/>
  <c r="AB142" i="6"/>
  <c r="AC142" i="6" s="1"/>
  <c r="AK142" i="6" s="1"/>
  <c r="AB143" i="6"/>
  <c r="AC143" i="6" s="1"/>
  <c r="AK143" i="6" s="1"/>
  <c r="P137" i="6"/>
  <c r="Q137" i="6" s="1"/>
  <c r="R137" i="6" s="1"/>
  <c r="P138" i="6"/>
  <c r="Q138" i="6" s="1"/>
  <c r="R138" i="6" s="1"/>
  <c r="P139" i="6"/>
  <c r="Q139" i="6" s="1"/>
  <c r="R139" i="6" s="1"/>
  <c r="P140" i="6"/>
  <c r="Q140" i="6" s="1"/>
  <c r="R140" i="6" s="1"/>
  <c r="P141" i="6"/>
  <c r="Q141" i="6" s="1"/>
  <c r="R141" i="6" s="1"/>
  <c r="P142" i="6"/>
  <c r="Q142" i="6" s="1"/>
  <c r="R142" i="6" s="1"/>
  <c r="P143" i="6"/>
  <c r="Q143" i="6" s="1"/>
  <c r="R143" i="6" s="1"/>
  <c r="AB192" i="6"/>
  <c r="AC192" i="6" s="1"/>
  <c r="AK192" i="6" s="1"/>
  <c r="AB193" i="6"/>
  <c r="AC193" i="6" s="1"/>
  <c r="AB194" i="6"/>
  <c r="AC194" i="6" s="1"/>
  <c r="AB195" i="6"/>
  <c r="AC195" i="6" s="1"/>
  <c r="AK195" i="6" s="1"/>
  <c r="AB197" i="6"/>
  <c r="AC197" i="6" s="1"/>
  <c r="AK197" i="6" s="1"/>
  <c r="AK194" i="6"/>
  <c r="AB218" i="6"/>
  <c r="AC218" i="6" s="1"/>
  <c r="P221" i="6"/>
  <c r="Q221" i="6" s="1"/>
  <c r="R221" i="6" s="1"/>
  <c r="K219" i="6"/>
  <c r="P219" i="6" s="1"/>
  <c r="Q219" i="6" s="1"/>
  <c r="R219" i="6" s="1"/>
  <c r="K220" i="6"/>
  <c r="K221" i="6"/>
  <c r="K222" i="6"/>
  <c r="K223" i="6"/>
  <c r="P223" i="6" s="1"/>
  <c r="Q223" i="6" s="1"/>
  <c r="R223" i="6" s="1"/>
  <c r="K224" i="6"/>
  <c r="K225" i="6"/>
  <c r="P225" i="6" s="1"/>
  <c r="Q225" i="6" s="1"/>
  <c r="R225" i="6" s="1"/>
  <c r="K226" i="6"/>
  <c r="K227" i="6"/>
  <c r="P227" i="6" s="1"/>
  <c r="Q227" i="6" s="1"/>
  <c r="R227" i="6" s="1"/>
  <c r="K228" i="6"/>
  <c r="K229" i="6"/>
  <c r="P229" i="6" s="1"/>
  <c r="Q229" i="6" s="1"/>
  <c r="R229" i="6" s="1"/>
  <c r="K230" i="6"/>
  <c r="K231" i="6"/>
  <c r="P231" i="6" s="1"/>
  <c r="Q231" i="6" s="1"/>
  <c r="R231" i="6" s="1"/>
  <c r="K232" i="6"/>
  <c r="K233" i="6"/>
  <c r="P233" i="6" s="1"/>
  <c r="Q233" i="6" s="1"/>
  <c r="R233" i="6" s="1"/>
  <c r="K234" i="6"/>
  <c r="K235" i="6"/>
  <c r="P235" i="6" s="1"/>
  <c r="Q235" i="6" s="1"/>
  <c r="R235" i="6" s="1"/>
  <c r="K236" i="6"/>
  <c r="K237" i="6"/>
  <c r="P237" i="6" s="1"/>
  <c r="Q237" i="6" s="1"/>
  <c r="R237" i="6" s="1"/>
  <c r="K238" i="6"/>
  <c r="K239" i="6"/>
  <c r="P239" i="6" s="1"/>
  <c r="Q239" i="6" s="1"/>
  <c r="R239" i="6" s="1"/>
  <c r="K240" i="6"/>
  <c r="K241" i="6"/>
  <c r="P241" i="6" s="1"/>
  <c r="Q241" i="6" s="1"/>
  <c r="R241" i="6" s="1"/>
  <c r="K242" i="6"/>
  <c r="K243" i="6"/>
  <c r="P243" i="6" s="1"/>
  <c r="Q243" i="6" s="1"/>
  <c r="R243" i="6" s="1"/>
  <c r="K244" i="6"/>
  <c r="K245" i="6"/>
  <c r="P245" i="6" s="1"/>
  <c r="Q245" i="6" s="1"/>
  <c r="R245" i="6" s="1"/>
  <c r="P4" i="5"/>
  <c r="Q4" i="5" s="1"/>
  <c r="AB4" i="5"/>
  <c r="AC4" i="5" s="1"/>
  <c r="P6" i="5"/>
  <c r="Q6" i="5" s="1"/>
  <c r="R6" i="5" s="1"/>
  <c r="AB6" i="5"/>
  <c r="AC6" i="5" s="1"/>
  <c r="X21" i="5"/>
  <c r="AC21" i="5"/>
  <c r="AC70" i="5"/>
  <c r="K3" i="5"/>
  <c r="V3" i="5" s="1"/>
  <c r="W3" i="5" s="1"/>
  <c r="W4" i="5"/>
  <c r="X4" i="5" s="1"/>
  <c r="AH4" i="5"/>
  <c r="AG19" i="5"/>
  <c r="K5" i="5"/>
  <c r="V5" i="5" s="1"/>
  <c r="W5" i="5" s="1"/>
  <c r="X5" i="5" s="1"/>
  <c r="W6" i="5"/>
  <c r="X6" i="5" s="1"/>
  <c r="K7" i="5"/>
  <c r="V7" i="5" s="1"/>
  <c r="W7" i="5" s="1"/>
  <c r="X7" i="5" s="1"/>
  <c r="AB8" i="5"/>
  <c r="AC8" i="5" s="1"/>
  <c r="V8" i="5"/>
  <c r="W8" i="5" s="1"/>
  <c r="X8" i="5" s="1"/>
  <c r="P10" i="5"/>
  <c r="Q10" i="5" s="1"/>
  <c r="V12" i="5"/>
  <c r="W12" i="5" s="1"/>
  <c r="X12" i="5" s="1"/>
  <c r="AK12" i="5" s="1"/>
  <c r="AB12" i="5"/>
  <c r="AC12" i="5" s="1"/>
  <c r="V14" i="5"/>
  <c r="W14" i="5" s="1"/>
  <c r="X14" i="5" s="1"/>
  <c r="AK14" i="5" s="1"/>
  <c r="P16" i="5"/>
  <c r="Q16" i="5" s="1"/>
  <c r="V16" i="5"/>
  <c r="W16" i="5" s="1"/>
  <c r="X16" i="5" s="1"/>
  <c r="AK16" i="5" s="1"/>
  <c r="O4" i="5"/>
  <c r="O6" i="5"/>
  <c r="O8" i="5"/>
  <c r="Q8" i="5"/>
  <c r="K9" i="5"/>
  <c r="O10" i="5"/>
  <c r="K11" i="5"/>
  <c r="V11" i="5" s="1"/>
  <c r="W11" i="5" s="1"/>
  <c r="X11" i="5" s="1"/>
  <c r="O12" i="5"/>
  <c r="Q12" i="5"/>
  <c r="K13" i="5"/>
  <c r="V13" i="5" s="1"/>
  <c r="W13" i="5" s="1"/>
  <c r="X13" i="5" s="1"/>
  <c r="O14" i="5"/>
  <c r="K15" i="5"/>
  <c r="V15" i="5" s="1"/>
  <c r="W15" i="5" s="1"/>
  <c r="X15" i="5" s="1"/>
  <c r="O16" i="5"/>
  <c r="K17" i="5"/>
  <c r="V17" i="5" s="1"/>
  <c r="W17" i="5" s="1"/>
  <c r="X17" i="5" s="1"/>
  <c r="AG69" i="5"/>
  <c r="AG248" i="5"/>
  <c r="AG247" i="5"/>
  <c r="P110" i="5"/>
  <c r="Q110" i="5" s="1"/>
  <c r="R110" i="5" s="1"/>
  <c r="P111" i="5"/>
  <c r="Q111" i="5" s="1"/>
  <c r="R111" i="5" s="1"/>
  <c r="P112" i="5"/>
  <c r="Q112" i="5" s="1"/>
  <c r="R112" i="5" s="1"/>
  <c r="P113" i="5"/>
  <c r="Q113" i="5" s="1"/>
  <c r="R113" i="5" s="1"/>
  <c r="P114" i="5"/>
  <c r="Q114" i="5" s="1"/>
  <c r="R114" i="5" s="1"/>
  <c r="P115" i="5"/>
  <c r="Q115" i="5" s="1"/>
  <c r="R115" i="5" s="1"/>
  <c r="P116" i="5"/>
  <c r="Q116" i="5" s="1"/>
  <c r="R116" i="5" s="1"/>
  <c r="P117" i="5"/>
  <c r="Q117" i="5" s="1"/>
  <c r="R117" i="5" s="1"/>
  <c r="P118" i="5"/>
  <c r="Q118" i="5" s="1"/>
  <c r="R118" i="5" s="1"/>
  <c r="P119" i="5"/>
  <c r="Q119" i="5" s="1"/>
  <c r="R119" i="5" s="1"/>
  <c r="V10" i="5"/>
  <c r="W10" i="5" s="1"/>
  <c r="X10" i="5" s="1"/>
  <c r="AK10" i="5" s="1"/>
  <c r="P14" i="5"/>
  <c r="Q14" i="5" s="1"/>
  <c r="R14" i="5" s="1"/>
  <c r="O17" i="5"/>
  <c r="W70" i="5"/>
  <c r="AB110" i="5"/>
  <c r="AC110" i="5" s="1"/>
  <c r="AK110" i="5" s="1"/>
  <c r="AB111" i="5"/>
  <c r="AC111" i="5" s="1"/>
  <c r="AK111" i="5" s="1"/>
  <c r="AB112" i="5"/>
  <c r="AC112" i="5" s="1"/>
  <c r="AK112" i="5" s="1"/>
  <c r="AB113" i="5"/>
  <c r="AC113" i="5" s="1"/>
  <c r="AK113" i="5" s="1"/>
  <c r="AB114" i="5"/>
  <c r="AC114" i="5" s="1"/>
  <c r="AK114" i="5" s="1"/>
  <c r="AB115" i="5"/>
  <c r="AC115" i="5" s="1"/>
  <c r="AK115" i="5" s="1"/>
  <c r="AB116" i="5"/>
  <c r="AC116" i="5" s="1"/>
  <c r="AK116" i="5" s="1"/>
  <c r="AB117" i="5"/>
  <c r="AC117" i="5" s="1"/>
  <c r="AK117" i="5" s="1"/>
  <c r="AB118" i="5"/>
  <c r="AC118" i="5" s="1"/>
  <c r="AK118" i="5" s="1"/>
  <c r="AB119" i="5"/>
  <c r="AC119" i="5" s="1"/>
  <c r="AK119" i="5" s="1"/>
  <c r="V158" i="5"/>
  <c r="W158" i="5" s="1"/>
  <c r="X158" i="5" s="1"/>
  <c r="AK158" i="5" s="1"/>
  <c r="W159" i="5"/>
  <c r="X159" i="5" s="1"/>
  <c r="AK159" i="5" s="1"/>
  <c r="P159" i="5"/>
  <c r="Q159" i="5" s="1"/>
  <c r="R159" i="5" s="1"/>
  <c r="V160" i="5"/>
  <c r="W161" i="5"/>
  <c r="X161" i="5" s="1"/>
  <c r="AK161" i="5" s="1"/>
  <c r="P161" i="5"/>
  <c r="Q161" i="5" s="1"/>
  <c r="R161" i="5" s="1"/>
  <c r="V162" i="5"/>
  <c r="W162" i="5" s="1"/>
  <c r="X162" i="5" s="1"/>
  <c r="AK162" i="5" s="1"/>
  <c r="W163" i="5"/>
  <c r="X163" i="5" s="1"/>
  <c r="AK163" i="5" s="1"/>
  <c r="P163" i="5"/>
  <c r="Q163" i="5" s="1"/>
  <c r="R163" i="5" s="1"/>
  <c r="V164" i="5"/>
  <c r="W164" i="5" s="1"/>
  <c r="X164" i="5" s="1"/>
  <c r="AK164" i="5" s="1"/>
  <c r="AB165" i="5"/>
  <c r="AC165" i="5" s="1"/>
  <c r="V165" i="5"/>
  <c r="W165" i="5" s="1"/>
  <c r="X165" i="5" s="1"/>
  <c r="P165" i="5"/>
  <c r="Q165" i="5" s="1"/>
  <c r="R165" i="5" s="1"/>
  <c r="P158" i="5"/>
  <c r="Q158" i="5" s="1"/>
  <c r="R158" i="5" s="1"/>
  <c r="W160" i="5"/>
  <c r="X160" i="5" s="1"/>
  <c r="AK160" i="5" s="1"/>
  <c r="P160" i="5"/>
  <c r="Q160" i="5" s="1"/>
  <c r="R160" i="5" s="1"/>
  <c r="P162" i="5"/>
  <c r="Q162" i="5" s="1"/>
  <c r="R162" i="5" s="1"/>
  <c r="P164" i="5"/>
  <c r="Q164" i="5" s="1"/>
  <c r="R164" i="5" s="1"/>
  <c r="K166" i="5"/>
  <c r="P166" i="5" s="1"/>
  <c r="Q166" i="5" s="1"/>
  <c r="R166" i="5" s="1"/>
  <c r="K167" i="5"/>
  <c r="K168" i="5"/>
  <c r="P168" i="5" s="1"/>
  <c r="Q168" i="5" s="1"/>
  <c r="R168" i="5" s="1"/>
  <c r="K169" i="5"/>
  <c r="K170" i="5"/>
  <c r="P170" i="5" s="1"/>
  <c r="Q170" i="5" s="1"/>
  <c r="R170" i="5" s="1"/>
  <c r="K171" i="5"/>
  <c r="K172" i="5"/>
  <c r="P172" i="5" s="1"/>
  <c r="Q172" i="5" s="1"/>
  <c r="R172" i="5" s="1"/>
  <c r="K173" i="5"/>
  <c r="K174" i="5"/>
  <c r="P174" i="5" s="1"/>
  <c r="Q174" i="5" s="1"/>
  <c r="R174" i="5" s="1"/>
  <c r="K175" i="5"/>
  <c r="K176" i="5"/>
  <c r="P176" i="5" s="1"/>
  <c r="Q176" i="5" s="1"/>
  <c r="R176" i="5" s="1"/>
  <c r="K177" i="5"/>
  <c r="K178" i="5"/>
  <c r="P178" i="5" s="1"/>
  <c r="Q178" i="5" s="1"/>
  <c r="R178" i="5" s="1"/>
  <c r="K179" i="5"/>
  <c r="K180" i="5"/>
  <c r="P180" i="5" s="1"/>
  <c r="Q180" i="5" s="1"/>
  <c r="R180" i="5" s="1"/>
  <c r="K181" i="5"/>
  <c r="K182" i="5"/>
  <c r="P182" i="5" s="1"/>
  <c r="Q182" i="5" s="1"/>
  <c r="R182" i="5" s="1"/>
  <c r="K183" i="5"/>
  <c r="K184" i="5"/>
  <c r="P184" i="5" s="1"/>
  <c r="Q184" i="5" s="1"/>
  <c r="R184" i="5" s="1"/>
  <c r="K185" i="5"/>
  <c r="K186" i="5"/>
  <c r="P186" i="5" s="1"/>
  <c r="Q186" i="5" s="1"/>
  <c r="R186" i="5" s="1"/>
  <c r="K187" i="5"/>
  <c r="K188" i="5"/>
  <c r="P188" i="5" s="1"/>
  <c r="Q188" i="5" s="1"/>
  <c r="R188" i="5" s="1"/>
  <c r="K189" i="5"/>
  <c r="K190" i="5"/>
  <c r="P190" i="5" s="1"/>
  <c r="Q190" i="5" s="1"/>
  <c r="R190" i="5" s="1"/>
  <c r="K191" i="5"/>
  <c r="K192" i="5"/>
  <c r="P192" i="5" s="1"/>
  <c r="Q192" i="5" s="1"/>
  <c r="R192" i="5" s="1"/>
  <c r="P193" i="5"/>
  <c r="Q193" i="5" s="1"/>
  <c r="R193" i="5" s="1"/>
  <c r="P194" i="5"/>
  <c r="Q194" i="5" s="1"/>
  <c r="R194" i="5" s="1"/>
  <c r="P195" i="5"/>
  <c r="Q195" i="5" s="1"/>
  <c r="R195" i="5" s="1"/>
  <c r="P196" i="5"/>
  <c r="Q196" i="5" s="1"/>
  <c r="R196" i="5" s="1"/>
  <c r="P197" i="5"/>
  <c r="Q197" i="5" s="1"/>
  <c r="R197" i="5" s="1"/>
  <c r="AB197" i="5"/>
  <c r="AC197" i="5" s="1"/>
  <c r="AK197" i="5" s="1"/>
  <c r="AB193" i="5"/>
  <c r="AC193" i="5" s="1"/>
  <c r="AK193" i="5" s="1"/>
  <c r="AB194" i="5"/>
  <c r="AC194" i="5" s="1"/>
  <c r="AK194" i="5" s="1"/>
  <c r="AB195" i="5"/>
  <c r="AC195" i="5" s="1"/>
  <c r="AK195" i="5" s="1"/>
  <c r="AB196" i="5"/>
  <c r="AC196" i="5" s="1"/>
  <c r="AK196" i="5" s="1"/>
  <c r="AB218" i="5"/>
  <c r="AC218" i="5" s="1"/>
  <c r="V219" i="5"/>
  <c r="W219" i="5" s="1"/>
  <c r="X219" i="5" s="1"/>
  <c r="AK219" i="5" s="1"/>
  <c r="W218" i="5"/>
  <c r="X218" i="5" s="1"/>
  <c r="AK218" i="5" s="1"/>
  <c r="P219" i="5"/>
  <c r="Q219" i="5" s="1"/>
  <c r="R219" i="5" s="1"/>
  <c r="K220" i="5"/>
  <c r="P220" i="5" s="1"/>
  <c r="Q220" i="5" s="1"/>
  <c r="R220" i="5" s="1"/>
  <c r="K221" i="5"/>
  <c r="K222" i="5"/>
  <c r="P222" i="5" s="1"/>
  <c r="Q222" i="5" s="1"/>
  <c r="R222" i="5" s="1"/>
  <c r="K223" i="5"/>
  <c r="K224" i="5"/>
  <c r="P224" i="5" s="1"/>
  <c r="Q224" i="5" s="1"/>
  <c r="R224" i="5" s="1"/>
  <c r="K225" i="5"/>
  <c r="K226" i="5"/>
  <c r="P226" i="5" s="1"/>
  <c r="Q226" i="5" s="1"/>
  <c r="R226" i="5" s="1"/>
  <c r="K227" i="5"/>
  <c r="K228" i="5"/>
  <c r="P228" i="5" s="1"/>
  <c r="Q228" i="5" s="1"/>
  <c r="R228" i="5" s="1"/>
  <c r="K229" i="5"/>
  <c r="K230" i="5"/>
  <c r="P230" i="5" s="1"/>
  <c r="Q230" i="5" s="1"/>
  <c r="R230" i="5" s="1"/>
  <c r="K231" i="5"/>
  <c r="K232" i="5"/>
  <c r="P233" i="5"/>
  <c r="Q233" i="5" s="1"/>
  <c r="R233" i="5" s="1"/>
  <c r="P241" i="5"/>
  <c r="Q241" i="5" s="1"/>
  <c r="R241" i="5" s="1"/>
  <c r="P245" i="5"/>
  <c r="Q245" i="5" s="1"/>
  <c r="R245" i="5" s="1"/>
  <c r="K233" i="5"/>
  <c r="K234" i="5"/>
  <c r="K235" i="5"/>
  <c r="P235" i="5" s="1"/>
  <c r="Q235" i="5" s="1"/>
  <c r="R235" i="5" s="1"/>
  <c r="K236" i="5"/>
  <c r="K237" i="5"/>
  <c r="P237" i="5" s="1"/>
  <c r="Q237" i="5" s="1"/>
  <c r="R237" i="5" s="1"/>
  <c r="K238" i="5"/>
  <c r="K239" i="5"/>
  <c r="P239" i="5" s="1"/>
  <c r="Q239" i="5" s="1"/>
  <c r="R239" i="5" s="1"/>
  <c r="K240" i="5"/>
  <c r="K241" i="5"/>
  <c r="K242" i="5"/>
  <c r="K243" i="5"/>
  <c r="P243" i="5" s="1"/>
  <c r="Q243" i="5" s="1"/>
  <c r="R243" i="5" s="1"/>
  <c r="K244" i="5"/>
  <c r="K245" i="5"/>
  <c r="Q3" i="4"/>
  <c r="R3" i="4" s="1"/>
  <c r="V3" i="4"/>
  <c r="W3" i="4" s="1"/>
  <c r="AB3" i="4"/>
  <c r="V5" i="4"/>
  <c r="W5" i="4" s="1"/>
  <c r="X5" i="4" s="1"/>
  <c r="AB5" i="4"/>
  <c r="AC5" i="4" s="1"/>
  <c r="V7" i="4"/>
  <c r="W7" i="4" s="1"/>
  <c r="X7" i="4" s="1"/>
  <c r="AK7" i="4" s="1"/>
  <c r="AB7" i="4"/>
  <c r="AC7" i="4" s="1"/>
  <c r="V9" i="4"/>
  <c r="W9" i="4" s="1"/>
  <c r="X9" i="4" s="1"/>
  <c r="AK9" i="4" s="1"/>
  <c r="P11" i="4"/>
  <c r="Q11" i="4" s="1"/>
  <c r="R11" i="4" s="1"/>
  <c r="V11" i="4"/>
  <c r="W11" i="4" s="1"/>
  <c r="X11" i="4" s="1"/>
  <c r="AK11" i="4" s="1"/>
  <c r="AH3" i="4"/>
  <c r="K4" i="4"/>
  <c r="V4" i="4" s="1"/>
  <c r="W4" i="4" s="1"/>
  <c r="X4" i="4" s="1"/>
  <c r="K6" i="4"/>
  <c r="V6" i="4" s="1"/>
  <c r="W6" i="4" s="1"/>
  <c r="X6" i="4" s="1"/>
  <c r="K8" i="4"/>
  <c r="V8" i="4" s="1"/>
  <c r="W8" i="4" s="1"/>
  <c r="X8" i="4" s="1"/>
  <c r="K10" i="4"/>
  <c r="V10" i="4" s="1"/>
  <c r="W10" i="4" s="1"/>
  <c r="X10" i="4" s="1"/>
  <c r="N10" i="4"/>
  <c r="K12" i="4"/>
  <c r="V12" i="4" s="1"/>
  <c r="W12" i="4" s="1"/>
  <c r="X12" i="4" s="1"/>
  <c r="N12" i="4"/>
  <c r="K14" i="4"/>
  <c r="V14" i="4" s="1"/>
  <c r="W14" i="4" s="1"/>
  <c r="X14" i="4" s="1"/>
  <c r="N14" i="4"/>
  <c r="K16" i="4"/>
  <c r="V16" i="4" s="1"/>
  <c r="W16" i="4" s="1"/>
  <c r="X16" i="4" s="1"/>
  <c r="N16" i="4"/>
  <c r="AG19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V60" i="4" s="1"/>
  <c r="W60" i="4" s="1"/>
  <c r="X60" i="4" s="1"/>
  <c r="P61" i="4"/>
  <c r="Q61" i="4" s="1"/>
  <c r="R61" i="4" s="1"/>
  <c r="P62" i="4"/>
  <c r="Q62" i="4" s="1"/>
  <c r="R62" i="4" s="1"/>
  <c r="P63" i="4"/>
  <c r="Q63" i="4" s="1"/>
  <c r="R63" i="4" s="1"/>
  <c r="P64" i="4"/>
  <c r="Q64" i="4" s="1"/>
  <c r="R64" i="4" s="1"/>
  <c r="P65" i="4"/>
  <c r="Q65" i="4" s="1"/>
  <c r="R65" i="4" s="1"/>
  <c r="P66" i="4"/>
  <c r="Q66" i="4" s="1"/>
  <c r="R66" i="4" s="1"/>
  <c r="P9" i="4"/>
  <c r="Q9" i="4" s="1"/>
  <c r="R9" i="4" s="1"/>
  <c r="P13" i="4"/>
  <c r="Q13" i="4" s="1"/>
  <c r="R13" i="4" s="1"/>
  <c r="V13" i="4"/>
  <c r="W13" i="4" s="1"/>
  <c r="X13" i="4" s="1"/>
  <c r="AK13" i="4" s="1"/>
  <c r="P15" i="4"/>
  <c r="Q15" i="4" s="1"/>
  <c r="R15" i="4" s="1"/>
  <c r="V15" i="4"/>
  <c r="W15" i="4" s="1"/>
  <c r="X15" i="4" s="1"/>
  <c r="AK15" i="4" s="1"/>
  <c r="P17" i="4"/>
  <c r="Q17" i="4" s="1"/>
  <c r="R17" i="4" s="1"/>
  <c r="V17" i="4"/>
  <c r="W17" i="4" s="1"/>
  <c r="X17" i="4" s="1"/>
  <c r="AK17" i="4" s="1"/>
  <c r="AG68" i="4"/>
  <c r="AG69" i="4"/>
  <c r="AB60" i="4"/>
  <c r="AC60" i="4" s="1"/>
  <c r="AB61" i="4"/>
  <c r="AC61" i="4" s="1"/>
  <c r="AK61" i="4" s="1"/>
  <c r="AB62" i="4"/>
  <c r="AC62" i="4" s="1"/>
  <c r="AK62" i="4" s="1"/>
  <c r="AB63" i="4"/>
  <c r="AC63" i="4" s="1"/>
  <c r="AK63" i="4" s="1"/>
  <c r="AB64" i="4"/>
  <c r="AC64" i="4" s="1"/>
  <c r="AK64" i="4" s="1"/>
  <c r="AB65" i="4"/>
  <c r="AC65" i="4" s="1"/>
  <c r="AK65" i="4" s="1"/>
  <c r="AB66" i="4"/>
  <c r="AC66" i="4" s="1"/>
  <c r="AK66" i="4" s="1"/>
  <c r="AC70" i="4"/>
  <c r="AG248" i="4"/>
  <c r="AG247" i="4"/>
  <c r="V106" i="4"/>
  <c r="W106" i="4" s="1"/>
  <c r="X106" i="4" s="1"/>
  <c r="W107" i="4"/>
  <c r="X107" i="4" s="1"/>
  <c r="AK107" i="4" s="1"/>
  <c r="P107" i="4"/>
  <c r="Q107" i="4" s="1"/>
  <c r="R107" i="4" s="1"/>
  <c r="V108" i="4"/>
  <c r="W109" i="4"/>
  <c r="X109" i="4" s="1"/>
  <c r="AK109" i="4" s="1"/>
  <c r="P109" i="4"/>
  <c r="Q109" i="4" s="1"/>
  <c r="R109" i="4" s="1"/>
  <c r="V110" i="4"/>
  <c r="W110" i="4" s="1"/>
  <c r="X110" i="4" s="1"/>
  <c r="AK110" i="4" s="1"/>
  <c r="W111" i="4"/>
  <c r="X111" i="4" s="1"/>
  <c r="AK111" i="4" s="1"/>
  <c r="P111" i="4"/>
  <c r="Q111" i="4" s="1"/>
  <c r="R111" i="4" s="1"/>
  <c r="W70" i="4"/>
  <c r="W108" i="4"/>
  <c r="X108" i="4" s="1"/>
  <c r="AK108" i="4" s="1"/>
  <c r="P108" i="4"/>
  <c r="Q108" i="4" s="1"/>
  <c r="R108" i="4" s="1"/>
  <c r="P110" i="4"/>
  <c r="Q110" i="4" s="1"/>
  <c r="R110" i="4" s="1"/>
  <c r="K112" i="4"/>
  <c r="P150" i="4"/>
  <c r="Q150" i="4" s="1"/>
  <c r="R150" i="4" s="1"/>
  <c r="P166" i="4"/>
  <c r="Q166" i="4" s="1"/>
  <c r="R166" i="4" s="1"/>
  <c r="K113" i="4"/>
  <c r="K114" i="4"/>
  <c r="P114" i="4" s="1"/>
  <c r="Q114" i="4" s="1"/>
  <c r="R114" i="4" s="1"/>
  <c r="K115" i="4"/>
  <c r="K116" i="4"/>
  <c r="P116" i="4" s="1"/>
  <c r="Q116" i="4" s="1"/>
  <c r="R116" i="4" s="1"/>
  <c r="K117" i="4"/>
  <c r="K118" i="4"/>
  <c r="P118" i="4" s="1"/>
  <c r="Q118" i="4" s="1"/>
  <c r="R118" i="4" s="1"/>
  <c r="K119" i="4"/>
  <c r="K120" i="4"/>
  <c r="P120" i="4" s="1"/>
  <c r="Q120" i="4" s="1"/>
  <c r="R120" i="4" s="1"/>
  <c r="K121" i="4"/>
  <c r="K122" i="4"/>
  <c r="P122" i="4" s="1"/>
  <c r="Q122" i="4" s="1"/>
  <c r="R122" i="4" s="1"/>
  <c r="K123" i="4"/>
  <c r="K124" i="4"/>
  <c r="P124" i="4" s="1"/>
  <c r="Q124" i="4" s="1"/>
  <c r="R124" i="4" s="1"/>
  <c r="K125" i="4"/>
  <c r="K126" i="4"/>
  <c r="P126" i="4" s="1"/>
  <c r="Q126" i="4" s="1"/>
  <c r="R126" i="4" s="1"/>
  <c r="K127" i="4"/>
  <c r="K128" i="4"/>
  <c r="P128" i="4" s="1"/>
  <c r="Q128" i="4" s="1"/>
  <c r="R128" i="4" s="1"/>
  <c r="K129" i="4"/>
  <c r="K130" i="4"/>
  <c r="P130" i="4" s="1"/>
  <c r="Q130" i="4" s="1"/>
  <c r="R130" i="4" s="1"/>
  <c r="K131" i="4"/>
  <c r="K132" i="4"/>
  <c r="P132" i="4" s="1"/>
  <c r="Q132" i="4" s="1"/>
  <c r="R132" i="4" s="1"/>
  <c r="K133" i="4"/>
  <c r="K134" i="4"/>
  <c r="P134" i="4" s="1"/>
  <c r="Q134" i="4" s="1"/>
  <c r="R134" i="4" s="1"/>
  <c r="K135" i="4"/>
  <c r="K136" i="4"/>
  <c r="P136" i="4" s="1"/>
  <c r="Q136" i="4" s="1"/>
  <c r="R136" i="4" s="1"/>
  <c r="K137" i="4"/>
  <c r="K138" i="4"/>
  <c r="P138" i="4" s="1"/>
  <c r="Q138" i="4" s="1"/>
  <c r="R138" i="4" s="1"/>
  <c r="K139" i="4"/>
  <c r="K140" i="4"/>
  <c r="P140" i="4" s="1"/>
  <c r="Q140" i="4" s="1"/>
  <c r="R140" i="4" s="1"/>
  <c r="K141" i="4"/>
  <c r="K142" i="4"/>
  <c r="P142" i="4" s="1"/>
  <c r="Q142" i="4" s="1"/>
  <c r="R142" i="4" s="1"/>
  <c r="K143" i="4"/>
  <c r="K144" i="4"/>
  <c r="P144" i="4" s="1"/>
  <c r="Q144" i="4" s="1"/>
  <c r="R144" i="4" s="1"/>
  <c r="K145" i="4"/>
  <c r="K146" i="4"/>
  <c r="P146" i="4" s="1"/>
  <c r="Q146" i="4" s="1"/>
  <c r="R146" i="4" s="1"/>
  <c r="K147" i="4"/>
  <c r="K148" i="4"/>
  <c r="P148" i="4" s="1"/>
  <c r="Q148" i="4" s="1"/>
  <c r="R148" i="4" s="1"/>
  <c r="K149" i="4"/>
  <c r="K150" i="4"/>
  <c r="K151" i="4"/>
  <c r="K152" i="4"/>
  <c r="P152" i="4" s="1"/>
  <c r="Q152" i="4" s="1"/>
  <c r="R152" i="4" s="1"/>
  <c r="K153" i="4"/>
  <c r="K154" i="4"/>
  <c r="P154" i="4" s="1"/>
  <c r="Q154" i="4" s="1"/>
  <c r="R154" i="4" s="1"/>
  <c r="K155" i="4"/>
  <c r="K156" i="4"/>
  <c r="P156" i="4" s="1"/>
  <c r="Q156" i="4" s="1"/>
  <c r="R156" i="4" s="1"/>
  <c r="K157" i="4"/>
  <c r="K158" i="4"/>
  <c r="P158" i="4" s="1"/>
  <c r="Q158" i="4" s="1"/>
  <c r="R158" i="4" s="1"/>
  <c r="K159" i="4"/>
  <c r="K160" i="4"/>
  <c r="P160" i="4" s="1"/>
  <c r="Q160" i="4" s="1"/>
  <c r="R160" i="4" s="1"/>
  <c r="K161" i="4"/>
  <c r="K162" i="4"/>
  <c r="P162" i="4" s="1"/>
  <c r="Q162" i="4" s="1"/>
  <c r="R162" i="4" s="1"/>
  <c r="K163" i="4"/>
  <c r="K164" i="4"/>
  <c r="P164" i="4" s="1"/>
  <c r="Q164" i="4" s="1"/>
  <c r="R164" i="4" s="1"/>
  <c r="K165" i="4"/>
  <c r="K166" i="4"/>
  <c r="K167" i="4"/>
  <c r="P168" i="4"/>
  <c r="Q168" i="4" s="1"/>
  <c r="R168" i="4" s="1"/>
  <c r="P169" i="4"/>
  <c r="Q169" i="4" s="1"/>
  <c r="R169" i="4" s="1"/>
  <c r="P170" i="4"/>
  <c r="Q170" i="4" s="1"/>
  <c r="R170" i="4" s="1"/>
  <c r="P171" i="4"/>
  <c r="Q171" i="4" s="1"/>
  <c r="R171" i="4" s="1"/>
  <c r="P172" i="4"/>
  <c r="Q172" i="4" s="1"/>
  <c r="R172" i="4" s="1"/>
  <c r="P173" i="4"/>
  <c r="Q173" i="4" s="1"/>
  <c r="R173" i="4" s="1"/>
  <c r="AB168" i="4"/>
  <c r="AC168" i="4" s="1"/>
  <c r="AK168" i="4" s="1"/>
  <c r="AB169" i="4"/>
  <c r="AC169" i="4" s="1"/>
  <c r="AK169" i="4" s="1"/>
  <c r="AB170" i="4"/>
  <c r="AC170" i="4" s="1"/>
  <c r="AK170" i="4" s="1"/>
  <c r="AB171" i="4"/>
  <c r="AC171" i="4" s="1"/>
  <c r="AK171" i="4" s="1"/>
  <c r="AB172" i="4"/>
  <c r="AC172" i="4" s="1"/>
  <c r="AK172" i="4" s="1"/>
  <c r="AB173" i="4"/>
  <c r="AC173" i="4" s="1"/>
  <c r="AK173" i="4" s="1"/>
  <c r="AB192" i="4"/>
  <c r="AC192" i="4" s="1"/>
  <c r="V192" i="4"/>
  <c r="W192" i="4" s="1"/>
  <c r="X192" i="4" s="1"/>
  <c r="P192" i="4"/>
  <c r="Q192" i="4" s="1"/>
  <c r="R192" i="4" s="1"/>
  <c r="P201" i="4"/>
  <c r="Q201" i="4" s="1"/>
  <c r="R201" i="4" s="1"/>
  <c r="P209" i="4"/>
  <c r="Q209" i="4" s="1"/>
  <c r="R209" i="4" s="1"/>
  <c r="P217" i="4"/>
  <c r="Q217" i="4" s="1"/>
  <c r="R217" i="4" s="1"/>
  <c r="K193" i="4"/>
  <c r="P193" i="4" s="1"/>
  <c r="Q193" i="4" s="1"/>
  <c r="R193" i="4" s="1"/>
  <c r="K194" i="4"/>
  <c r="K195" i="4"/>
  <c r="P195" i="4" s="1"/>
  <c r="Q195" i="4" s="1"/>
  <c r="R195" i="4" s="1"/>
  <c r="K196" i="4"/>
  <c r="K197" i="4"/>
  <c r="P197" i="4" s="1"/>
  <c r="Q197" i="4" s="1"/>
  <c r="R197" i="4" s="1"/>
  <c r="K198" i="4"/>
  <c r="K199" i="4"/>
  <c r="P199" i="4" s="1"/>
  <c r="Q199" i="4" s="1"/>
  <c r="R199" i="4" s="1"/>
  <c r="K200" i="4"/>
  <c r="K201" i="4"/>
  <c r="K202" i="4"/>
  <c r="K203" i="4"/>
  <c r="P203" i="4" s="1"/>
  <c r="Q203" i="4" s="1"/>
  <c r="R203" i="4" s="1"/>
  <c r="K204" i="4"/>
  <c r="K205" i="4"/>
  <c r="P205" i="4" s="1"/>
  <c r="Q205" i="4" s="1"/>
  <c r="R205" i="4" s="1"/>
  <c r="K206" i="4"/>
  <c r="K207" i="4"/>
  <c r="P207" i="4" s="1"/>
  <c r="Q207" i="4" s="1"/>
  <c r="R207" i="4" s="1"/>
  <c r="K208" i="4"/>
  <c r="K209" i="4"/>
  <c r="K210" i="4"/>
  <c r="K211" i="4"/>
  <c r="P211" i="4" s="1"/>
  <c r="Q211" i="4" s="1"/>
  <c r="R211" i="4" s="1"/>
  <c r="K212" i="4"/>
  <c r="K213" i="4"/>
  <c r="P213" i="4" s="1"/>
  <c r="Q213" i="4" s="1"/>
  <c r="R213" i="4" s="1"/>
  <c r="K214" i="4"/>
  <c r="K215" i="4"/>
  <c r="P215" i="4" s="1"/>
  <c r="Q215" i="4" s="1"/>
  <c r="R215" i="4" s="1"/>
  <c r="K216" i="4"/>
  <c r="K217" i="4"/>
  <c r="V218" i="4"/>
  <c r="W218" i="4" s="1"/>
  <c r="X218" i="4" s="1"/>
  <c r="AK218" i="4" s="1"/>
  <c r="W219" i="4"/>
  <c r="X219" i="4" s="1"/>
  <c r="AK219" i="4" s="1"/>
  <c r="P219" i="4"/>
  <c r="Q219" i="4" s="1"/>
  <c r="R219" i="4" s="1"/>
  <c r="V220" i="4"/>
  <c r="W220" i="4" s="1"/>
  <c r="X220" i="4" s="1"/>
  <c r="AK220" i="4" s="1"/>
  <c r="W221" i="4"/>
  <c r="X221" i="4" s="1"/>
  <c r="AK221" i="4" s="1"/>
  <c r="P221" i="4"/>
  <c r="Q221" i="4" s="1"/>
  <c r="R221" i="4" s="1"/>
  <c r="AB222" i="4"/>
  <c r="AC222" i="4" s="1"/>
  <c r="V222" i="4"/>
  <c r="W222" i="4" s="1"/>
  <c r="X222" i="4" s="1"/>
  <c r="AB224" i="4"/>
  <c r="AC224" i="4" s="1"/>
  <c r="V224" i="4"/>
  <c r="W224" i="4" s="1"/>
  <c r="X224" i="4" s="1"/>
  <c r="AB226" i="4"/>
  <c r="AC226" i="4" s="1"/>
  <c r="V226" i="4"/>
  <c r="W226" i="4" s="1"/>
  <c r="X226" i="4" s="1"/>
  <c r="AB228" i="4"/>
  <c r="AC228" i="4" s="1"/>
  <c r="V228" i="4"/>
  <c r="W228" i="4" s="1"/>
  <c r="X228" i="4" s="1"/>
  <c r="P218" i="4"/>
  <c r="Q218" i="4" s="1"/>
  <c r="R218" i="4" s="1"/>
  <c r="P220" i="4"/>
  <c r="Q220" i="4" s="1"/>
  <c r="R220" i="4" s="1"/>
  <c r="AB223" i="4"/>
  <c r="AC223" i="4" s="1"/>
  <c r="V223" i="4"/>
  <c r="W223" i="4" s="1"/>
  <c r="X223" i="4" s="1"/>
  <c r="AB225" i="4"/>
  <c r="AC225" i="4" s="1"/>
  <c r="V225" i="4"/>
  <c r="W225" i="4" s="1"/>
  <c r="X225" i="4" s="1"/>
  <c r="AK225" i="4" s="1"/>
  <c r="AB227" i="4"/>
  <c r="AC227" i="4" s="1"/>
  <c r="V227" i="4"/>
  <c r="W227" i="4" s="1"/>
  <c r="X227" i="4" s="1"/>
  <c r="AB229" i="4"/>
  <c r="AC229" i="4" s="1"/>
  <c r="V229" i="4"/>
  <c r="W229" i="4" s="1"/>
  <c r="X229" i="4" s="1"/>
  <c r="AK229" i="4" s="1"/>
  <c r="P222" i="4"/>
  <c r="Q222" i="4" s="1"/>
  <c r="R222" i="4" s="1"/>
  <c r="P223" i="4"/>
  <c r="Q223" i="4" s="1"/>
  <c r="R223" i="4" s="1"/>
  <c r="P224" i="4"/>
  <c r="Q224" i="4" s="1"/>
  <c r="R224" i="4" s="1"/>
  <c r="P225" i="4"/>
  <c r="Q225" i="4" s="1"/>
  <c r="R225" i="4" s="1"/>
  <c r="P226" i="4"/>
  <c r="Q226" i="4" s="1"/>
  <c r="R226" i="4" s="1"/>
  <c r="P227" i="4"/>
  <c r="Q227" i="4" s="1"/>
  <c r="R227" i="4" s="1"/>
  <c r="P228" i="4"/>
  <c r="Q228" i="4" s="1"/>
  <c r="R228" i="4" s="1"/>
  <c r="P229" i="4"/>
  <c r="Q229" i="4" s="1"/>
  <c r="R229" i="4" s="1"/>
  <c r="W231" i="4"/>
  <c r="X231" i="4" s="1"/>
  <c r="P231" i="4"/>
  <c r="Q231" i="4" s="1"/>
  <c r="R231" i="4" s="1"/>
  <c r="AB231" i="4"/>
  <c r="AC231" i="4" s="1"/>
  <c r="AB233" i="4"/>
  <c r="AC233" i="4" s="1"/>
  <c r="V233" i="4"/>
  <c r="W233" i="4" s="1"/>
  <c r="X233" i="4" s="1"/>
  <c r="P233" i="4"/>
  <c r="Q233" i="4" s="1"/>
  <c r="R233" i="4" s="1"/>
  <c r="P238" i="4"/>
  <c r="Q238" i="4" s="1"/>
  <c r="R238" i="4" s="1"/>
  <c r="W230" i="4"/>
  <c r="X230" i="4" s="1"/>
  <c r="AK230" i="4" s="1"/>
  <c r="P230" i="4"/>
  <c r="Q230" i="4" s="1"/>
  <c r="R230" i="4" s="1"/>
  <c r="W232" i="4"/>
  <c r="X232" i="4" s="1"/>
  <c r="AK232" i="4" s="1"/>
  <c r="P232" i="4"/>
  <c r="Q232" i="4" s="1"/>
  <c r="R232" i="4" s="1"/>
  <c r="K234" i="4"/>
  <c r="P234" i="4" s="1"/>
  <c r="Q234" i="4" s="1"/>
  <c r="R234" i="4" s="1"/>
  <c r="K235" i="4"/>
  <c r="K236" i="4"/>
  <c r="P236" i="4" s="1"/>
  <c r="Q236" i="4" s="1"/>
  <c r="R236" i="4" s="1"/>
  <c r="K237" i="4"/>
  <c r="K238" i="4"/>
  <c r="K239" i="4"/>
  <c r="K240" i="4"/>
  <c r="P240" i="4" s="1"/>
  <c r="Q240" i="4" s="1"/>
  <c r="R240" i="4" s="1"/>
  <c r="K241" i="4"/>
  <c r="K242" i="4"/>
  <c r="P242" i="4" s="1"/>
  <c r="Q242" i="4" s="1"/>
  <c r="R242" i="4" s="1"/>
  <c r="K243" i="4"/>
  <c r="K244" i="4"/>
  <c r="P244" i="4" s="1"/>
  <c r="Q244" i="4" s="1"/>
  <c r="R244" i="4" s="1"/>
  <c r="K245" i="4"/>
  <c r="AG71" i="2"/>
  <c r="AH71" i="2" s="1"/>
  <c r="AG72" i="2"/>
  <c r="AH72" i="2" s="1"/>
  <c r="AG73" i="2"/>
  <c r="AH73" i="2" s="1"/>
  <c r="AG74" i="2"/>
  <c r="AH74" i="2" s="1"/>
  <c r="AG75" i="2"/>
  <c r="AH75" i="2" s="1"/>
  <c r="AG76" i="2"/>
  <c r="AH76" i="2" s="1"/>
  <c r="AG77" i="2"/>
  <c r="AH77" i="2" s="1"/>
  <c r="AG78" i="2"/>
  <c r="AH78" i="2" s="1"/>
  <c r="AG79" i="2"/>
  <c r="AH79" i="2" s="1"/>
  <c r="AG80" i="2"/>
  <c r="AH80" i="2" s="1"/>
  <c r="AG81" i="2"/>
  <c r="AH81" i="2" s="1"/>
  <c r="AG82" i="2"/>
  <c r="AH82" i="2" s="1"/>
  <c r="AG83" i="2"/>
  <c r="AH83" i="2" s="1"/>
  <c r="AG84" i="2"/>
  <c r="AH84" i="2" s="1"/>
  <c r="AG85" i="2"/>
  <c r="AH85" i="2" s="1"/>
  <c r="AG86" i="2"/>
  <c r="AH86" i="2" s="1"/>
  <c r="AG87" i="2"/>
  <c r="AH87" i="2" s="1"/>
  <c r="AG88" i="2"/>
  <c r="AH88" i="2" s="1"/>
  <c r="AG89" i="2"/>
  <c r="AH89" i="2" s="1"/>
  <c r="AG90" i="2"/>
  <c r="AH90" i="2" s="1"/>
  <c r="AG91" i="2"/>
  <c r="AH91" i="2" s="1"/>
  <c r="AG92" i="2"/>
  <c r="AH92" i="2" s="1"/>
  <c r="AG93" i="2"/>
  <c r="AH93" i="2" s="1"/>
  <c r="AG94" i="2"/>
  <c r="AH94" i="2" s="1"/>
  <c r="AG95" i="2"/>
  <c r="AH95" i="2" s="1"/>
  <c r="AG96" i="2"/>
  <c r="AH96" i="2" s="1"/>
  <c r="AG97" i="2"/>
  <c r="AH97" i="2" s="1"/>
  <c r="AG98" i="2"/>
  <c r="AH98" i="2" s="1"/>
  <c r="AG99" i="2"/>
  <c r="AH99" i="2" s="1"/>
  <c r="AG100" i="2"/>
  <c r="AH100" i="2" s="1"/>
  <c r="AG101" i="2"/>
  <c r="AH101" i="2" s="1"/>
  <c r="AG102" i="2"/>
  <c r="AH102" i="2" s="1"/>
  <c r="AG103" i="2"/>
  <c r="AH103" i="2" s="1"/>
  <c r="AG104" i="2"/>
  <c r="AH104" i="2" s="1"/>
  <c r="AG105" i="2"/>
  <c r="AH105" i="2" s="1"/>
  <c r="AG106" i="2"/>
  <c r="AH106" i="2" s="1"/>
  <c r="AG107" i="2"/>
  <c r="AH107" i="2" s="1"/>
  <c r="AG108" i="2"/>
  <c r="AH108" i="2" s="1"/>
  <c r="AG109" i="2"/>
  <c r="AH109" i="2" s="1"/>
  <c r="AG110" i="2"/>
  <c r="AH110" i="2" s="1"/>
  <c r="AG111" i="2"/>
  <c r="AH111" i="2" s="1"/>
  <c r="AG112" i="2"/>
  <c r="AH112" i="2" s="1"/>
  <c r="AG113" i="2"/>
  <c r="AH113" i="2" s="1"/>
  <c r="AG114" i="2"/>
  <c r="AH114" i="2" s="1"/>
  <c r="AG115" i="2"/>
  <c r="AH115" i="2" s="1"/>
  <c r="AG116" i="2"/>
  <c r="AH116" i="2" s="1"/>
  <c r="AG117" i="2"/>
  <c r="AH117" i="2" s="1"/>
  <c r="AG118" i="2"/>
  <c r="AH118" i="2" s="1"/>
  <c r="AG119" i="2"/>
  <c r="AH119" i="2" s="1"/>
  <c r="AG120" i="2"/>
  <c r="AH120" i="2" s="1"/>
  <c r="AG121" i="2"/>
  <c r="AH121" i="2" s="1"/>
  <c r="AG122" i="2"/>
  <c r="AH122" i="2" s="1"/>
  <c r="AG123" i="2"/>
  <c r="AH123" i="2" s="1"/>
  <c r="AG124" i="2"/>
  <c r="AH124" i="2" s="1"/>
  <c r="AG125" i="2"/>
  <c r="AH125" i="2" s="1"/>
  <c r="AG126" i="2"/>
  <c r="AH126" i="2" s="1"/>
  <c r="AG127" i="2"/>
  <c r="AH127" i="2" s="1"/>
  <c r="AG128" i="2"/>
  <c r="AH128" i="2" s="1"/>
  <c r="AG129" i="2"/>
  <c r="AH129" i="2" s="1"/>
  <c r="AG130" i="2"/>
  <c r="AH130" i="2" s="1"/>
  <c r="AG131" i="2"/>
  <c r="AH131" i="2" s="1"/>
  <c r="AG132" i="2"/>
  <c r="AH132" i="2" s="1"/>
  <c r="AG133" i="2"/>
  <c r="AH133" i="2" s="1"/>
  <c r="AG134" i="2"/>
  <c r="AH134" i="2" s="1"/>
  <c r="AG135" i="2"/>
  <c r="AH135" i="2" s="1"/>
  <c r="AG136" i="2"/>
  <c r="AH136" i="2" s="1"/>
  <c r="AG137" i="2"/>
  <c r="AH137" i="2" s="1"/>
  <c r="AG138" i="2"/>
  <c r="AH138" i="2" s="1"/>
  <c r="AG139" i="2"/>
  <c r="AH139" i="2" s="1"/>
  <c r="AG140" i="2"/>
  <c r="AH140" i="2" s="1"/>
  <c r="AG141" i="2"/>
  <c r="AH141" i="2" s="1"/>
  <c r="AG142" i="2"/>
  <c r="AH142" i="2" s="1"/>
  <c r="AG143" i="2"/>
  <c r="AH143" i="2" s="1"/>
  <c r="AG144" i="2"/>
  <c r="AH144" i="2" s="1"/>
  <c r="AG145" i="2"/>
  <c r="AH145" i="2" s="1"/>
  <c r="AG146" i="2"/>
  <c r="AH146" i="2" s="1"/>
  <c r="AG147" i="2"/>
  <c r="AH147" i="2" s="1"/>
  <c r="AG148" i="2"/>
  <c r="AH148" i="2" s="1"/>
  <c r="AG149" i="2"/>
  <c r="AH149" i="2" s="1"/>
  <c r="AG150" i="2"/>
  <c r="AH150" i="2" s="1"/>
  <c r="AG151" i="2"/>
  <c r="AH151" i="2" s="1"/>
  <c r="AG152" i="2"/>
  <c r="AH152" i="2" s="1"/>
  <c r="AG153" i="2"/>
  <c r="AH153" i="2" s="1"/>
  <c r="AG154" i="2"/>
  <c r="AH154" i="2" s="1"/>
  <c r="AG155" i="2"/>
  <c r="AH155" i="2" s="1"/>
  <c r="AG156" i="2"/>
  <c r="AH156" i="2" s="1"/>
  <c r="AG157" i="2"/>
  <c r="AH157" i="2" s="1"/>
  <c r="AG158" i="2"/>
  <c r="AH158" i="2" s="1"/>
  <c r="AG159" i="2"/>
  <c r="AH159" i="2" s="1"/>
  <c r="AG160" i="2"/>
  <c r="AH160" i="2" s="1"/>
  <c r="AG161" i="2"/>
  <c r="AH161" i="2" s="1"/>
  <c r="AG162" i="2"/>
  <c r="AH162" i="2" s="1"/>
  <c r="AG163" i="2"/>
  <c r="AH163" i="2" s="1"/>
  <c r="AG164" i="2"/>
  <c r="AH164" i="2" s="1"/>
  <c r="AG165" i="2"/>
  <c r="AH165" i="2" s="1"/>
  <c r="AG166" i="2"/>
  <c r="AH166" i="2" s="1"/>
  <c r="AG167" i="2"/>
  <c r="AH167" i="2" s="1"/>
  <c r="AG168" i="2"/>
  <c r="AH168" i="2" s="1"/>
  <c r="AG169" i="2"/>
  <c r="AH169" i="2" s="1"/>
  <c r="AG170" i="2"/>
  <c r="AH170" i="2" s="1"/>
  <c r="AG171" i="2"/>
  <c r="AH171" i="2" s="1"/>
  <c r="AG172" i="2"/>
  <c r="AH172" i="2" s="1"/>
  <c r="AG173" i="2"/>
  <c r="AH173" i="2" s="1"/>
  <c r="AG174" i="2"/>
  <c r="AH174" i="2" s="1"/>
  <c r="AG175" i="2"/>
  <c r="AH175" i="2" s="1"/>
  <c r="AG176" i="2"/>
  <c r="AH176" i="2" s="1"/>
  <c r="AG177" i="2"/>
  <c r="AH177" i="2" s="1"/>
  <c r="AG178" i="2"/>
  <c r="AH178" i="2" s="1"/>
  <c r="AG179" i="2"/>
  <c r="AH179" i="2" s="1"/>
  <c r="AG180" i="2"/>
  <c r="AH180" i="2" s="1"/>
  <c r="AG181" i="2"/>
  <c r="AH181" i="2" s="1"/>
  <c r="AG182" i="2"/>
  <c r="AH182" i="2" s="1"/>
  <c r="AG183" i="2"/>
  <c r="AH183" i="2" s="1"/>
  <c r="AG184" i="2"/>
  <c r="AH184" i="2" s="1"/>
  <c r="AG185" i="2"/>
  <c r="AH185" i="2" s="1"/>
  <c r="AG186" i="2"/>
  <c r="AH186" i="2" s="1"/>
  <c r="AG187" i="2"/>
  <c r="AH187" i="2" s="1"/>
  <c r="AG188" i="2"/>
  <c r="AH188" i="2" s="1"/>
  <c r="AG189" i="2"/>
  <c r="AH189" i="2" s="1"/>
  <c r="AG190" i="2"/>
  <c r="AH190" i="2" s="1"/>
  <c r="AG191" i="2"/>
  <c r="AH191" i="2" s="1"/>
  <c r="AG192" i="2"/>
  <c r="AH192" i="2" s="1"/>
  <c r="AG193" i="2"/>
  <c r="AH193" i="2" s="1"/>
  <c r="AG194" i="2"/>
  <c r="AH194" i="2" s="1"/>
  <c r="AG195" i="2"/>
  <c r="AH195" i="2" s="1"/>
  <c r="AG196" i="2"/>
  <c r="AH196" i="2" s="1"/>
  <c r="AG197" i="2"/>
  <c r="AH197" i="2" s="1"/>
  <c r="AG198" i="2"/>
  <c r="AH198" i="2" s="1"/>
  <c r="AG199" i="2"/>
  <c r="AH199" i="2" s="1"/>
  <c r="AG200" i="2"/>
  <c r="AH200" i="2" s="1"/>
  <c r="AG201" i="2"/>
  <c r="AH201" i="2" s="1"/>
  <c r="AG202" i="2"/>
  <c r="AH202" i="2" s="1"/>
  <c r="AG203" i="2"/>
  <c r="AH203" i="2" s="1"/>
  <c r="AG204" i="2"/>
  <c r="AH204" i="2" s="1"/>
  <c r="AG205" i="2"/>
  <c r="AH205" i="2" s="1"/>
  <c r="AG206" i="2"/>
  <c r="AH206" i="2" s="1"/>
  <c r="AG207" i="2"/>
  <c r="AH207" i="2" s="1"/>
  <c r="AG208" i="2"/>
  <c r="AH208" i="2" s="1"/>
  <c r="AG209" i="2"/>
  <c r="AH209" i="2" s="1"/>
  <c r="AG210" i="2"/>
  <c r="AH210" i="2" s="1"/>
  <c r="AG211" i="2"/>
  <c r="AH211" i="2" s="1"/>
  <c r="AG212" i="2"/>
  <c r="AH212" i="2" s="1"/>
  <c r="AG213" i="2"/>
  <c r="AH213" i="2" s="1"/>
  <c r="AG214" i="2"/>
  <c r="AH214" i="2" s="1"/>
  <c r="AG215" i="2"/>
  <c r="AH215" i="2" s="1"/>
  <c r="AG216" i="2"/>
  <c r="AH216" i="2" s="1"/>
  <c r="AG217" i="2"/>
  <c r="AH217" i="2" s="1"/>
  <c r="AG218" i="2"/>
  <c r="AH218" i="2" s="1"/>
  <c r="AG219" i="2"/>
  <c r="AH219" i="2" s="1"/>
  <c r="AG220" i="2"/>
  <c r="AH220" i="2" s="1"/>
  <c r="AG221" i="2"/>
  <c r="AH221" i="2" s="1"/>
  <c r="AG222" i="2"/>
  <c r="AH222" i="2" s="1"/>
  <c r="AG223" i="2"/>
  <c r="AH223" i="2" s="1"/>
  <c r="AG224" i="2"/>
  <c r="AH224" i="2" s="1"/>
  <c r="AG225" i="2"/>
  <c r="AH225" i="2" s="1"/>
  <c r="AG226" i="2"/>
  <c r="AH226" i="2" s="1"/>
  <c r="AG227" i="2"/>
  <c r="AH227" i="2" s="1"/>
  <c r="AG228" i="2"/>
  <c r="AH228" i="2" s="1"/>
  <c r="AG229" i="2"/>
  <c r="AH229" i="2" s="1"/>
  <c r="AG230" i="2"/>
  <c r="AH230" i="2" s="1"/>
  <c r="AG231" i="2"/>
  <c r="AH231" i="2" s="1"/>
  <c r="AG232" i="2"/>
  <c r="AH232" i="2" s="1"/>
  <c r="AG233" i="2"/>
  <c r="AH233" i="2" s="1"/>
  <c r="AG234" i="2"/>
  <c r="AH234" i="2" s="1"/>
  <c r="AG235" i="2"/>
  <c r="AH235" i="2" s="1"/>
  <c r="AG236" i="2"/>
  <c r="AH236" i="2" s="1"/>
  <c r="AG237" i="2"/>
  <c r="AH237" i="2" s="1"/>
  <c r="AG238" i="2"/>
  <c r="AH238" i="2" s="1"/>
  <c r="AG239" i="2"/>
  <c r="AH239" i="2" s="1"/>
  <c r="AG240" i="2"/>
  <c r="AH240" i="2" s="1"/>
  <c r="AG241" i="2"/>
  <c r="AH241" i="2" s="1"/>
  <c r="AG242" i="2"/>
  <c r="AH242" i="2" s="1"/>
  <c r="AG243" i="2"/>
  <c r="AH243" i="2" s="1"/>
  <c r="AG244" i="2"/>
  <c r="AH244" i="2" s="1"/>
  <c r="AG245" i="2"/>
  <c r="AH245" i="2" s="1"/>
  <c r="AG70" i="2"/>
  <c r="AH70" i="2" s="1"/>
  <c r="AG22" i="2"/>
  <c r="AH22" i="2" s="1"/>
  <c r="AG23" i="2"/>
  <c r="AH23" i="2" s="1"/>
  <c r="AG24" i="2"/>
  <c r="AH24" i="2" s="1"/>
  <c r="AG25" i="2"/>
  <c r="AH25" i="2" s="1"/>
  <c r="AG26" i="2"/>
  <c r="AH26" i="2" s="1"/>
  <c r="AG27" i="2"/>
  <c r="AH27" i="2" s="1"/>
  <c r="AG28" i="2"/>
  <c r="AH28" i="2" s="1"/>
  <c r="AG29" i="2"/>
  <c r="AH29" i="2" s="1"/>
  <c r="AG30" i="2"/>
  <c r="AH30" i="2" s="1"/>
  <c r="AG31" i="2"/>
  <c r="AH31" i="2" s="1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H45" i="2" s="1"/>
  <c r="AG46" i="2"/>
  <c r="AH46" i="2" s="1"/>
  <c r="AG47" i="2"/>
  <c r="AH47" i="2" s="1"/>
  <c r="AG48" i="2"/>
  <c r="AH48" i="2" s="1"/>
  <c r="AG49" i="2"/>
  <c r="AH49" i="2" s="1"/>
  <c r="AG50" i="2"/>
  <c r="AH50" i="2" s="1"/>
  <c r="AG51" i="2"/>
  <c r="AH51" i="2" s="1"/>
  <c r="AG52" i="2"/>
  <c r="AH52" i="2" s="1"/>
  <c r="AG53" i="2"/>
  <c r="AH53" i="2" s="1"/>
  <c r="AG54" i="2"/>
  <c r="AH54" i="2" s="1"/>
  <c r="AG55" i="2"/>
  <c r="AH55" i="2" s="1"/>
  <c r="AG56" i="2"/>
  <c r="AH56" i="2" s="1"/>
  <c r="AG57" i="2"/>
  <c r="AH57" i="2" s="1"/>
  <c r="AG58" i="2"/>
  <c r="AH58" i="2" s="1"/>
  <c r="AG59" i="2"/>
  <c r="AH59" i="2" s="1"/>
  <c r="AG60" i="2"/>
  <c r="AH60" i="2" s="1"/>
  <c r="AG61" i="2"/>
  <c r="AH61" i="2" s="1"/>
  <c r="AG62" i="2"/>
  <c r="AH62" i="2" s="1"/>
  <c r="AG63" i="2"/>
  <c r="AH63" i="2" s="1"/>
  <c r="AG64" i="2"/>
  <c r="AH64" i="2" s="1"/>
  <c r="AG65" i="2"/>
  <c r="AH65" i="2" s="1"/>
  <c r="AG66" i="2"/>
  <c r="AH66" i="2" s="1"/>
  <c r="AH21" i="2"/>
  <c r="AG2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92" i="2"/>
  <c r="AA93" i="2"/>
  <c r="AA94" i="2"/>
  <c r="AA95" i="2"/>
  <c r="AA96" i="2"/>
  <c r="AA97" i="2"/>
  <c r="AA98" i="2"/>
  <c r="AA99" i="2"/>
  <c r="AA100" i="2"/>
  <c r="AA101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71" i="2"/>
  <c r="AA72" i="2"/>
  <c r="AA73" i="2"/>
  <c r="AA74" i="2"/>
  <c r="AA75" i="2"/>
  <c r="AA76" i="2"/>
  <c r="AA77" i="2"/>
  <c r="AA70" i="2"/>
  <c r="AA62" i="2"/>
  <c r="AA63" i="2"/>
  <c r="AA64" i="2"/>
  <c r="AA65" i="2"/>
  <c r="AA66" i="2"/>
  <c r="AA54" i="2"/>
  <c r="AA55" i="2"/>
  <c r="AA56" i="2"/>
  <c r="AA57" i="2"/>
  <c r="AA58" i="2"/>
  <c r="AA59" i="2"/>
  <c r="AA60" i="2"/>
  <c r="AA61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26" i="2"/>
  <c r="AA27" i="2"/>
  <c r="AA28" i="2"/>
  <c r="AA29" i="2"/>
  <c r="AA30" i="2"/>
  <c r="AA31" i="2"/>
  <c r="AA32" i="2"/>
  <c r="AA33" i="2"/>
  <c r="AA34" i="2"/>
  <c r="AA35" i="2"/>
  <c r="AA22" i="2"/>
  <c r="AA23" i="2"/>
  <c r="AA24" i="2"/>
  <c r="AA25" i="2"/>
  <c r="AA21" i="2"/>
  <c r="AA3" i="2"/>
  <c r="AG247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71" i="2"/>
  <c r="T72" i="2"/>
  <c r="T73" i="2"/>
  <c r="T74" i="2"/>
  <c r="T75" i="2"/>
  <c r="T76" i="2"/>
  <c r="T70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21" i="2"/>
  <c r="AH3" i="2"/>
  <c r="AG4" i="2"/>
  <c r="AH4" i="2" s="1"/>
  <c r="AG5" i="2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H12" i="2" s="1"/>
  <c r="AG13" i="2"/>
  <c r="AH13" i="2" s="1"/>
  <c r="AG14" i="2"/>
  <c r="AH14" i="2" s="1"/>
  <c r="AG15" i="2"/>
  <c r="AH15" i="2" s="1"/>
  <c r="AG16" i="2"/>
  <c r="AH16" i="2" s="1"/>
  <c r="AG17" i="2"/>
  <c r="AH17" i="2" s="1"/>
  <c r="AG3" i="2"/>
  <c r="AK8" i="5" l="1"/>
  <c r="AK213" i="8"/>
  <c r="AB172" i="8"/>
  <c r="AC172" i="8" s="1"/>
  <c r="AK63" i="8"/>
  <c r="R59" i="8"/>
  <c r="AK47" i="8"/>
  <c r="AB202" i="6"/>
  <c r="AC202" i="6" s="1"/>
  <c r="R57" i="8"/>
  <c r="AK51" i="6"/>
  <c r="AB64" i="5"/>
  <c r="AC64" i="5" s="1"/>
  <c r="AB177" i="4"/>
  <c r="AC177" i="4" s="1"/>
  <c r="AB87" i="4"/>
  <c r="AC87" i="4" s="1"/>
  <c r="P22" i="5"/>
  <c r="Q22" i="5" s="1"/>
  <c r="R22" i="5" s="1"/>
  <c r="P28" i="5"/>
  <c r="Q28" i="5" s="1"/>
  <c r="R28" i="5" s="1"/>
  <c r="P73" i="4"/>
  <c r="Q73" i="4" s="1"/>
  <c r="R73" i="4" s="1"/>
  <c r="AK233" i="4"/>
  <c r="AK228" i="4"/>
  <c r="AK224" i="4"/>
  <c r="R12" i="5"/>
  <c r="AK48" i="6"/>
  <c r="AK44" i="6"/>
  <c r="AK40" i="6"/>
  <c r="AK36" i="6"/>
  <c r="AK32" i="6"/>
  <c r="AK28" i="6"/>
  <c r="AK24" i="6"/>
  <c r="R55" i="8"/>
  <c r="R61" i="5"/>
  <c r="AB30" i="5"/>
  <c r="AC30" i="5" s="1"/>
  <c r="R66" i="5"/>
  <c r="P181" i="4"/>
  <c r="Q181" i="4" s="1"/>
  <c r="R181" i="4" s="1"/>
  <c r="P79" i="4"/>
  <c r="Q79" i="4" s="1"/>
  <c r="R79" i="4" s="1"/>
  <c r="AK194" i="8"/>
  <c r="AK172" i="8"/>
  <c r="R50" i="5"/>
  <c r="AG69" i="2"/>
  <c r="AG248" i="2"/>
  <c r="AK4" i="5"/>
  <c r="R4" i="5"/>
  <c r="AK110" i="6"/>
  <c r="AK106" i="6"/>
  <c r="AK102" i="6"/>
  <c r="AK98" i="6"/>
  <c r="AK94" i="6"/>
  <c r="AK90" i="6"/>
  <c r="AK86" i="6"/>
  <c r="AK82" i="6"/>
  <c r="AK78" i="6"/>
  <c r="AK74" i="6"/>
  <c r="AK63" i="6"/>
  <c r="AK226" i="8"/>
  <c r="AK216" i="8"/>
  <c r="AK192" i="8"/>
  <c r="AK126" i="8"/>
  <c r="AB70" i="8"/>
  <c r="AC70" i="8" s="1"/>
  <c r="P210" i="8"/>
  <c r="Q210" i="8" s="1"/>
  <c r="R210" i="8" s="1"/>
  <c r="P194" i="8"/>
  <c r="Q194" i="8" s="1"/>
  <c r="R194" i="8" s="1"/>
  <c r="P172" i="8"/>
  <c r="Q172" i="8" s="1"/>
  <c r="R172" i="8" s="1"/>
  <c r="P65" i="8"/>
  <c r="Q65" i="8" s="1"/>
  <c r="R65" i="8" s="1"/>
  <c r="AK60" i="8"/>
  <c r="P70" i="8"/>
  <c r="Q70" i="8" s="1"/>
  <c r="R70" i="8" s="1"/>
  <c r="P202" i="6"/>
  <c r="Q202" i="6" s="1"/>
  <c r="R202" i="6" s="1"/>
  <c r="P175" i="6"/>
  <c r="Q175" i="6" s="1"/>
  <c r="R175" i="6" s="1"/>
  <c r="P127" i="6"/>
  <c r="Q127" i="6" s="1"/>
  <c r="R127" i="6" s="1"/>
  <c r="P151" i="5"/>
  <c r="Q151" i="5" s="1"/>
  <c r="R151" i="5" s="1"/>
  <c r="P84" i="5"/>
  <c r="Q84" i="5" s="1"/>
  <c r="R84" i="5" s="1"/>
  <c r="P64" i="5"/>
  <c r="Q64" i="5" s="1"/>
  <c r="R64" i="5" s="1"/>
  <c r="AB185" i="4"/>
  <c r="AC185" i="4" s="1"/>
  <c r="AB95" i="4"/>
  <c r="AC95" i="4" s="1"/>
  <c r="R58" i="5"/>
  <c r="P47" i="5"/>
  <c r="Q47" i="5" s="1"/>
  <c r="P187" i="4"/>
  <c r="Q187" i="4" s="1"/>
  <c r="R187" i="4" s="1"/>
  <c r="P179" i="4"/>
  <c r="Q179" i="4" s="1"/>
  <c r="R179" i="4" s="1"/>
  <c r="P59" i="5"/>
  <c r="Q59" i="5" s="1"/>
  <c r="R59" i="5" s="1"/>
  <c r="V9" i="5"/>
  <c r="W9" i="5" s="1"/>
  <c r="X9" i="5" s="1"/>
  <c r="AB9" i="5"/>
  <c r="AC9" i="5" s="1"/>
  <c r="V198" i="8"/>
  <c r="W198" i="8" s="1"/>
  <c r="X198" i="8" s="1"/>
  <c r="P198" i="8"/>
  <c r="Q198" i="8" s="1"/>
  <c r="R198" i="8" s="1"/>
  <c r="AB198" i="8"/>
  <c r="AC198" i="8" s="1"/>
  <c r="V174" i="8"/>
  <c r="W174" i="8" s="1"/>
  <c r="X174" i="8" s="1"/>
  <c r="P174" i="8"/>
  <c r="Q174" i="8" s="1"/>
  <c r="R174" i="8" s="1"/>
  <c r="AB174" i="8"/>
  <c r="AC174" i="8" s="1"/>
  <c r="V53" i="8"/>
  <c r="W53" i="8" s="1"/>
  <c r="X53" i="8" s="1"/>
  <c r="AK53" i="8" s="1"/>
  <c r="AB53" i="8"/>
  <c r="AC53" i="8" s="1"/>
  <c r="AB206" i="8"/>
  <c r="AC206" i="8" s="1"/>
  <c r="AK206" i="8" s="1"/>
  <c r="V222" i="8"/>
  <c r="W222" i="8" s="1"/>
  <c r="X222" i="8" s="1"/>
  <c r="P222" i="8"/>
  <c r="Q222" i="8" s="1"/>
  <c r="R222" i="8" s="1"/>
  <c r="AB222" i="8"/>
  <c r="AC222" i="8" s="1"/>
  <c r="P206" i="8"/>
  <c r="Q206" i="8" s="1"/>
  <c r="R206" i="8" s="1"/>
  <c r="V178" i="8"/>
  <c r="W178" i="8" s="1"/>
  <c r="X178" i="8" s="1"/>
  <c r="AK178" i="8" s="1"/>
  <c r="P178" i="8"/>
  <c r="Q178" i="8" s="1"/>
  <c r="R178" i="8" s="1"/>
  <c r="P53" i="8"/>
  <c r="Q53" i="8" s="1"/>
  <c r="R53" i="8" s="1"/>
  <c r="V49" i="8"/>
  <c r="W49" i="8" s="1"/>
  <c r="X49" i="8" s="1"/>
  <c r="P49" i="8"/>
  <c r="Q49" i="8" s="1"/>
  <c r="R49" i="8" s="1"/>
  <c r="V196" i="6"/>
  <c r="W196" i="6" s="1"/>
  <c r="X196" i="6" s="1"/>
  <c r="AB196" i="6"/>
  <c r="AC196" i="6" s="1"/>
  <c r="P196" i="6"/>
  <c r="Q196" i="6" s="1"/>
  <c r="R196" i="6" s="1"/>
  <c r="V122" i="8"/>
  <c r="W122" i="8" s="1"/>
  <c r="X122" i="8" s="1"/>
  <c r="AB122" i="8"/>
  <c r="AC122" i="8" s="1"/>
  <c r="P122" i="8"/>
  <c r="Q122" i="8" s="1"/>
  <c r="R122" i="8" s="1"/>
  <c r="V106" i="8"/>
  <c r="W106" i="8" s="1"/>
  <c r="X106" i="8" s="1"/>
  <c r="AK106" i="8" s="1"/>
  <c r="AB106" i="8"/>
  <c r="AC106" i="8" s="1"/>
  <c r="P106" i="8"/>
  <c r="Q106" i="8" s="1"/>
  <c r="R106" i="8" s="1"/>
  <c r="V90" i="8"/>
  <c r="W90" i="8" s="1"/>
  <c r="X90" i="8" s="1"/>
  <c r="AB90" i="8"/>
  <c r="AC90" i="8" s="1"/>
  <c r="P90" i="8"/>
  <c r="Q90" i="8" s="1"/>
  <c r="R90" i="8" s="1"/>
  <c r="V214" i="8"/>
  <c r="W214" i="8" s="1"/>
  <c r="X214" i="8" s="1"/>
  <c r="AK214" i="8" s="1"/>
  <c r="P214" i="8"/>
  <c r="Q214" i="8" s="1"/>
  <c r="R214" i="8" s="1"/>
  <c r="V97" i="4"/>
  <c r="W97" i="4" s="1"/>
  <c r="X97" i="4" s="1"/>
  <c r="AK97" i="4" s="1"/>
  <c r="P97" i="4"/>
  <c r="Q97" i="4" s="1"/>
  <c r="R97" i="4" s="1"/>
  <c r="AB97" i="4"/>
  <c r="AC97" i="4" s="1"/>
  <c r="X25" i="8"/>
  <c r="V204" i="6"/>
  <c r="W204" i="6" s="1"/>
  <c r="X204" i="6" s="1"/>
  <c r="P204" i="6"/>
  <c r="Q204" i="6" s="1"/>
  <c r="R204" i="6" s="1"/>
  <c r="AB204" i="6"/>
  <c r="AC204" i="6" s="1"/>
  <c r="V153" i="5"/>
  <c r="W153" i="5" s="1"/>
  <c r="X153" i="5" s="1"/>
  <c r="AK153" i="5" s="1"/>
  <c r="P153" i="5"/>
  <c r="Q153" i="5" s="1"/>
  <c r="R153" i="5" s="1"/>
  <c r="V213" i="5"/>
  <c r="W213" i="5" s="1"/>
  <c r="X213" i="5" s="1"/>
  <c r="P213" i="5"/>
  <c r="Q213" i="5" s="1"/>
  <c r="R213" i="5" s="1"/>
  <c r="AB213" i="5"/>
  <c r="AC213" i="5" s="1"/>
  <c r="V56" i="5"/>
  <c r="W56" i="5" s="1"/>
  <c r="X56" i="5" s="1"/>
  <c r="AK56" i="5" s="1"/>
  <c r="AB56" i="5"/>
  <c r="AC56" i="5" s="1"/>
  <c r="P56" i="5"/>
  <c r="Q56" i="5" s="1"/>
  <c r="R56" i="5" s="1"/>
  <c r="AB106" i="4"/>
  <c r="AC106" i="4" s="1"/>
  <c r="AK106" i="4" s="1"/>
  <c r="P106" i="4"/>
  <c r="Q106" i="4" s="1"/>
  <c r="R106" i="4" s="1"/>
  <c r="AG68" i="2"/>
  <c r="R16" i="5"/>
  <c r="AK111" i="6"/>
  <c r="AK107" i="6"/>
  <c r="AK103" i="6"/>
  <c r="AK99" i="6"/>
  <c r="AK95" i="6"/>
  <c r="AK91" i="6"/>
  <c r="AK87" i="6"/>
  <c r="AK83" i="6"/>
  <c r="AK79" i="6"/>
  <c r="AK75" i="6"/>
  <c r="AK71" i="6"/>
  <c r="AK64" i="6"/>
  <c r="AK49" i="6"/>
  <c r="AK45" i="6"/>
  <c r="AK41" i="6"/>
  <c r="AK37" i="6"/>
  <c r="AK33" i="6"/>
  <c r="AK29" i="6"/>
  <c r="AK25" i="6"/>
  <c r="AK25" i="8"/>
  <c r="AB49" i="8"/>
  <c r="AC49" i="8" s="1"/>
  <c r="V74" i="8"/>
  <c r="W74" i="8" s="1"/>
  <c r="X74" i="8" s="1"/>
  <c r="AB74" i="8"/>
  <c r="AC74" i="8" s="1"/>
  <c r="P74" i="8"/>
  <c r="Q74" i="8" s="1"/>
  <c r="R74" i="8" s="1"/>
  <c r="V48" i="8"/>
  <c r="W48" i="8" s="1"/>
  <c r="X48" i="8" s="1"/>
  <c r="AB48" i="8"/>
  <c r="AC48" i="8" s="1"/>
  <c r="P48" i="8"/>
  <c r="Q48" i="8" s="1"/>
  <c r="R48" i="8" s="1"/>
  <c r="V210" i="6"/>
  <c r="W210" i="6" s="1"/>
  <c r="X210" i="6" s="1"/>
  <c r="AK210" i="6" s="1"/>
  <c r="AB210" i="6"/>
  <c r="AC210" i="6" s="1"/>
  <c r="V64" i="8"/>
  <c r="W64" i="8" s="1"/>
  <c r="X64" i="8" s="1"/>
  <c r="P64" i="8"/>
  <c r="Q64" i="8" s="1"/>
  <c r="R64" i="8" s="1"/>
  <c r="V213" i="6"/>
  <c r="W213" i="6" s="1"/>
  <c r="X213" i="6" s="1"/>
  <c r="P213" i="6"/>
  <c r="Q213" i="6" s="1"/>
  <c r="R213" i="6" s="1"/>
  <c r="V132" i="6"/>
  <c r="W132" i="6" s="1"/>
  <c r="X132" i="6" s="1"/>
  <c r="AK132" i="6" s="1"/>
  <c r="P132" i="6"/>
  <c r="Q132" i="6" s="1"/>
  <c r="R132" i="6" s="1"/>
  <c r="V189" i="4"/>
  <c r="W189" i="4" s="1"/>
  <c r="X189" i="4" s="1"/>
  <c r="AK189" i="4" s="1"/>
  <c r="AB189" i="4"/>
  <c r="AC189" i="4" s="1"/>
  <c r="P189" i="4"/>
  <c r="Q189" i="4" s="1"/>
  <c r="R189" i="4" s="1"/>
  <c r="V157" i="5"/>
  <c r="W157" i="5" s="1"/>
  <c r="X157" i="5" s="1"/>
  <c r="AB157" i="5"/>
  <c r="AC157" i="5" s="1"/>
  <c r="P157" i="5"/>
  <c r="Q157" i="5" s="1"/>
  <c r="R157" i="5" s="1"/>
  <c r="V71" i="4"/>
  <c r="W71" i="4" s="1"/>
  <c r="X71" i="4" s="1"/>
  <c r="AK71" i="4" s="1"/>
  <c r="P71" i="4"/>
  <c r="Q71" i="4" s="1"/>
  <c r="R71" i="4" s="1"/>
  <c r="V142" i="5"/>
  <c r="W142" i="5" s="1"/>
  <c r="X142" i="5" s="1"/>
  <c r="AK142" i="5" s="1"/>
  <c r="AB142" i="5"/>
  <c r="AC142" i="5" s="1"/>
  <c r="P142" i="5"/>
  <c r="Q142" i="5" s="1"/>
  <c r="R142" i="5" s="1"/>
  <c r="V126" i="5"/>
  <c r="W126" i="5" s="1"/>
  <c r="X126" i="5" s="1"/>
  <c r="AB126" i="5"/>
  <c r="AC126" i="5" s="1"/>
  <c r="P126" i="5"/>
  <c r="Q126" i="5" s="1"/>
  <c r="R126" i="5" s="1"/>
  <c r="V55" i="5"/>
  <c r="W55" i="5" s="1"/>
  <c r="X55" i="5" s="1"/>
  <c r="AK55" i="5" s="1"/>
  <c r="P55" i="5"/>
  <c r="Q55" i="5" s="1"/>
  <c r="R55" i="5" s="1"/>
  <c r="AB55" i="5"/>
  <c r="AC55" i="5" s="1"/>
  <c r="AK192" i="4"/>
  <c r="AK5" i="4"/>
  <c r="R8" i="5"/>
  <c r="P13" i="5"/>
  <c r="Q13" i="5" s="1"/>
  <c r="R13" i="5" s="1"/>
  <c r="AK109" i="6"/>
  <c r="AK105" i="6"/>
  <c r="AK101" i="6"/>
  <c r="AK97" i="6"/>
  <c r="AK93" i="6"/>
  <c r="AK89" i="6"/>
  <c r="AK85" i="6"/>
  <c r="AK81" i="6"/>
  <c r="AK77" i="6"/>
  <c r="V209" i="8"/>
  <c r="W209" i="8" s="1"/>
  <c r="X209" i="8" s="1"/>
  <c r="AK209" i="8" s="1"/>
  <c r="P209" i="8"/>
  <c r="Q209" i="8" s="1"/>
  <c r="R209" i="8" s="1"/>
  <c r="AK65" i="8"/>
  <c r="AK218" i="8"/>
  <c r="AK210" i="8"/>
  <c r="V182" i="8"/>
  <c r="W182" i="8" s="1"/>
  <c r="X182" i="8" s="1"/>
  <c r="AK182" i="8" s="1"/>
  <c r="P182" i="8"/>
  <c r="Q182" i="8" s="1"/>
  <c r="R182" i="8" s="1"/>
  <c r="AB182" i="8"/>
  <c r="AC182" i="8" s="1"/>
  <c r="AB64" i="8"/>
  <c r="AC64" i="8" s="1"/>
  <c r="V78" i="8"/>
  <c r="W78" i="8" s="1"/>
  <c r="X78" i="8" s="1"/>
  <c r="AB78" i="8"/>
  <c r="AC78" i="8" s="1"/>
  <c r="R61" i="8"/>
  <c r="V45" i="8"/>
  <c r="W45" i="8" s="1"/>
  <c r="X45" i="8" s="1"/>
  <c r="AB45" i="8"/>
  <c r="AC45" i="8" s="1"/>
  <c r="P51" i="8"/>
  <c r="Q51" i="8" s="1"/>
  <c r="R51" i="8" s="1"/>
  <c r="P210" i="6"/>
  <c r="Q210" i="6" s="1"/>
  <c r="R210" i="6" s="1"/>
  <c r="AK205" i="6"/>
  <c r="V193" i="6"/>
  <c r="W193" i="6" s="1"/>
  <c r="X193" i="6" s="1"/>
  <c r="AK193" i="6" s="1"/>
  <c r="P193" i="6"/>
  <c r="Q193" i="6" s="1"/>
  <c r="R193" i="6" s="1"/>
  <c r="V91" i="4"/>
  <c r="W91" i="4" s="1"/>
  <c r="X91" i="4" s="1"/>
  <c r="AB91" i="4"/>
  <c r="AC91" i="4" s="1"/>
  <c r="V114" i="8"/>
  <c r="W114" i="8" s="1"/>
  <c r="X114" i="8" s="1"/>
  <c r="AK114" i="8" s="1"/>
  <c r="P114" i="8"/>
  <c r="Q114" i="8" s="1"/>
  <c r="R114" i="8" s="1"/>
  <c r="V98" i="8"/>
  <c r="W98" i="8" s="1"/>
  <c r="X98" i="8" s="1"/>
  <c r="AK98" i="8" s="1"/>
  <c r="P98" i="8"/>
  <c r="Q98" i="8" s="1"/>
  <c r="R98" i="8" s="1"/>
  <c r="P91" i="4"/>
  <c r="Q91" i="4" s="1"/>
  <c r="R91" i="4" s="1"/>
  <c r="V39" i="5"/>
  <c r="W39" i="5" s="1"/>
  <c r="X39" i="5" s="1"/>
  <c r="P39" i="5"/>
  <c r="Q39" i="5" s="1"/>
  <c r="R39" i="5" s="1"/>
  <c r="AB39" i="5"/>
  <c r="AC39" i="5" s="1"/>
  <c r="V183" i="4"/>
  <c r="W183" i="4" s="1"/>
  <c r="X183" i="4" s="1"/>
  <c r="AK183" i="4" s="1"/>
  <c r="AB183" i="4"/>
  <c r="AC183" i="4" s="1"/>
  <c r="P183" i="4"/>
  <c r="Q183" i="4" s="1"/>
  <c r="R183" i="4" s="1"/>
  <c r="AK227" i="4"/>
  <c r="AK223" i="4"/>
  <c r="AK226" i="4"/>
  <c r="AK222" i="4"/>
  <c r="AK60" i="4"/>
  <c r="AK165" i="5"/>
  <c r="AK6" i="5"/>
  <c r="AK112" i="6"/>
  <c r="AK108" i="6"/>
  <c r="AK104" i="6"/>
  <c r="AK100" i="6"/>
  <c r="AK96" i="6"/>
  <c r="AK92" i="6"/>
  <c r="AK88" i="6"/>
  <c r="AK84" i="6"/>
  <c r="AK80" i="6"/>
  <c r="AK76" i="6"/>
  <c r="AK72" i="6"/>
  <c r="AK65" i="6"/>
  <c r="AK46" i="6"/>
  <c r="AK42" i="6"/>
  <c r="AK38" i="6"/>
  <c r="AK34" i="6"/>
  <c r="AK30" i="6"/>
  <c r="AK26" i="6"/>
  <c r="AK22" i="6"/>
  <c r="R31" i="8"/>
  <c r="R13" i="8"/>
  <c r="R5" i="8"/>
  <c r="V207" i="8"/>
  <c r="W207" i="8" s="1"/>
  <c r="X207" i="8" s="1"/>
  <c r="AB207" i="8"/>
  <c r="AC207" i="8" s="1"/>
  <c r="V208" i="8"/>
  <c r="W208" i="8" s="1"/>
  <c r="X208" i="8" s="1"/>
  <c r="AK208" i="8" s="1"/>
  <c r="P208" i="8"/>
  <c r="Q208" i="8" s="1"/>
  <c r="R208" i="8" s="1"/>
  <c r="V190" i="8"/>
  <c r="W190" i="8" s="1"/>
  <c r="X190" i="8" s="1"/>
  <c r="AK190" i="8" s="1"/>
  <c r="P190" i="8"/>
  <c r="Q190" i="8" s="1"/>
  <c r="R190" i="8" s="1"/>
  <c r="V170" i="8"/>
  <c r="W170" i="8" s="1"/>
  <c r="X170" i="8" s="1"/>
  <c r="AB170" i="8"/>
  <c r="AC170" i="8" s="1"/>
  <c r="P170" i="8"/>
  <c r="Q170" i="8" s="1"/>
  <c r="R170" i="8" s="1"/>
  <c r="R47" i="8"/>
  <c r="V82" i="8"/>
  <c r="W82" i="8" s="1"/>
  <c r="X82" i="8" s="1"/>
  <c r="AK82" i="8" s="1"/>
  <c r="P82" i="8"/>
  <c r="Q82" i="8" s="1"/>
  <c r="R82" i="8" s="1"/>
  <c r="AB51" i="8"/>
  <c r="AC51" i="8" s="1"/>
  <c r="AK51" i="8" s="1"/>
  <c r="AK44" i="8"/>
  <c r="P78" i="8"/>
  <c r="Q78" i="8" s="1"/>
  <c r="R78" i="8" s="1"/>
  <c r="AK59" i="8"/>
  <c r="P45" i="8"/>
  <c r="Q45" i="8" s="1"/>
  <c r="R45" i="8" s="1"/>
  <c r="X24" i="8"/>
  <c r="AB213" i="6"/>
  <c r="AC213" i="6" s="1"/>
  <c r="V218" i="6"/>
  <c r="W218" i="6" s="1"/>
  <c r="X218" i="6" s="1"/>
  <c r="AK218" i="6" s="1"/>
  <c r="P218" i="6"/>
  <c r="Q218" i="6" s="1"/>
  <c r="R218" i="6" s="1"/>
  <c r="V205" i="5"/>
  <c r="W205" i="5" s="1"/>
  <c r="X205" i="5" s="1"/>
  <c r="P205" i="5"/>
  <c r="Q205" i="5" s="1"/>
  <c r="R205" i="5" s="1"/>
  <c r="AB205" i="5"/>
  <c r="AC205" i="5" s="1"/>
  <c r="V172" i="6"/>
  <c r="W172" i="6" s="1"/>
  <c r="X172" i="6" s="1"/>
  <c r="AK172" i="6" s="1"/>
  <c r="P172" i="6"/>
  <c r="Q172" i="6" s="1"/>
  <c r="R172" i="6" s="1"/>
  <c r="V34" i="5"/>
  <c r="W34" i="5" s="1"/>
  <c r="P34" i="5"/>
  <c r="Q34" i="5" s="1"/>
  <c r="R34" i="5" s="1"/>
  <c r="AB34" i="5"/>
  <c r="AC34" i="5" s="1"/>
  <c r="R63" i="5"/>
  <c r="V134" i="5"/>
  <c r="W134" i="5" s="1"/>
  <c r="X134" i="5" s="1"/>
  <c r="AB134" i="5"/>
  <c r="AC134" i="5" s="1"/>
  <c r="P134" i="5"/>
  <c r="Q134" i="5" s="1"/>
  <c r="R134" i="5" s="1"/>
  <c r="AK215" i="6"/>
  <c r="AK180" i="6"/>
  <c r="AK156" i="6"/>
  <c r="AK215" i="5"/>
  <c r="AK207" i="5"/>
  <c r="AK199" i="5"/>
  <c r="AB108" i="5"/>
  <c r="AC108" i="5" s="1"/>
  <c r="AB100" i="5"/>
  <c r="AC100" i="5" s="1"/>
  <c r="AB92" i="5"/>
  <c r="AC92" i="5" s="1"/>
  <c r="AB84" i="5"/>
  <c r="AC84" i="5" s="1"/>
  <c r="AB76" i="5"/>
  <c r="AC76" i="5" s="1"/>
  <c r="R57" i="5"/>
  <c r="AK52" i="5"/>
  <c r="AK36" i="5"/>
  <c r="AB26" i="5"/>
  <c r="AK22" i="5"/>
  <c r="AB181" i="4"/>
  <c r="AC181" i="4" s="1"/>
  <c r="AK177" i="4"/>
  <c r="AB99" i="4"/>
  <c r="AC99" i="4" s="1"/>
  <c r="AK95" i="4"/>
  <c r="AB83" i="4"/>
  <c r="AC83" i="4" s="1"/>
  <c r="AK183" i="6"/>
  <c r="AK135" i="6"/>
  <c r="AK217" i="5"/>
  <c r="AK209" i="5"/>
  <c r="AK201" i="5"/>
  <c r="P26" i="5"/>
  <c r="Q26" i="5" s="1"/>
  <c r="R26" i="5" s="1"/>
  <c r="P185" i="4"/>
  <c r="Q185" i="4" s="1"/>
  <c r="R185" i="4" s="1"/>
  <c r="P95" i="4"/>
  <c r="Q95" i="4" s="1"/>
  <c r="R95" i="4" s="1"/>
  <c r="AK47" i="5"/>
  <c r="AK187" i="4"/>
  <c r="AK179" i="4"/>
  <c r="AK101" i="4"/>
  <c r="AK93" i="4"/>
  <c r="AK85" i="4"/>
  <c r="AK77" i="4"/>
  <c r="AK28" i="5"/>
  <c r="AK73" i="4"/>
  <c r="AK79" i="4"/>
  <c r="AK73" i="6"/>
  <c r="AK66" i="6"/>
  <c r="AK62" i="6"/>
  <c r="AK47" i="6"/>
  <c r="AK43" i="6"/>
  <c r="AK39" i="6"/>
  <c r="AK35" i="6"/>
  <c r="AK31" i="6"/>
  <c r="AK27" i="6"/>
  <c r="AK23" i="6"/>
  <c r="AK211" i="8"/>
  <c r="AK150" i="8"/>
  <c r="R25" i="8"/>
  <c r="AK40" i="8"/>
  <c r="AK24" i="8"/>
  <c r="AK228" i="8"/>
  <c r="AK204" i="8"/>
  <c r="AK188" i="8"/>
  <c r="AB176" i="8"/>
  <c r="AC176" i="8" s="1"/>
  <c r="AK176" i="8" s="1"/>
  <c r="AK118" i="8"/>
  <c r="AK102" i="8"/>
  <c r="AK86" i="8"/>
  <c r="R46" i="8"/>
  <c r="AK85" i="8"/>
  <c r="AK202" i="6"/>
  <c r="P205" i="6"/>
  <c r="Q205" i="6" s="1"/>
  <c r="R205" i="6" s="1"/>
  <c r="P215" i="6"/>
  <c r="Q215" i="6" s="1"/>
  <c r="R215" i="6" s="1"/>
  <c r="P180" i="6"/>
  <c r="Q180" i="6" s="1"/>
  <c r="R180" i="6" s="1"/>
  <c r="AK164" i="6"/>
  <c r="AK191" i="6"/>
  <c r="AK175" i="6"/>
  <c r="AK159" i="6"/>
  <c r="AK127" i="6"/>
  <c r="P156" i="6"/>
  <c r="Q156" i="6" s="1"/>
  <c r="R156" i="6" s="1"/>
  <c r="AK124" i="6"/>
  <c r="P215" i="5"/>
  <c r="Q215" i="5" s="1"/>
  <c r="R215" i="5" s="1"/>
  <c r="P207" i="5"/>
  <c r="Q207" i="5" s="1"/>
  <c r="R207" i="5" s="1"/>
  <c r="P199" i="5"/>
  <c r="Q199" i="5" s="1"/>
  <c r="R199" i="5" s="1"/>
  <c r="AK151" i="5"/>
  <c r="AK64" i="5"/>
  <c r="P52" i="5"/>
  <c r="Q52" i="5" s="1"/>
  <c r="R52" i="5" s="1"/>
  <c r="AK48" i="5"/>
  <c r="AK40" i="5"/>
  <c r="AK181" i="4"/>
  <c r="AK99" i="4"/>
  <c r="AK83" i="4"/>
  <c r="AK167" i="6"/>
  <c r="R62" i="5"/>
  <c r="R54" i="5"/>
  <c r="R46" i="5"/>
  <c r="R38" i="5"/>
  <c r="AK138" i="5"/>
  <c r="AK130" i="5"/>
  <c r="AK122" i="5"/>
  <c r="AK106" i="5"/>
  <c r="AK98" i="5"/>
  <c r="AK90" i="5"/>
  <c r="AK82" i="5"/>
  <c r="AK74" i="5"/>
  <c r="P30" i="5"/>
  <c r="Q30" i="5" s="1"/>
  <c r="R30" i="5" s="1"/>
  <c r="P99" i="4"/>
  <c r="Q99" i="4" s="1"/>
  <c r="R99" i="4" s="1"/>
  <c r="P83" i="4"/>
  <c r="Q83" i="4" s="1"/>
  <c r="R83" i="4" s="1"/>
  <c r="R47" i="5"/>
  <c r="AK51" i="5"/>
  <c r="AK32" i="5"/>
  <c r="AK24" i="5"/>
  <c r="AK175" i="4"/>
  <c r="AK102" i="5"/>
  <c r="AK94" i="5"/>
  <c r="AK86" i="5"/>
  <c r="AK78" i="5"/>
  <c r="AK35" i="5"/>
  <c r="AK191" i="4"/>
  <c r="AK105" i="4"/>
  <c r="AK89" i="4"/>
  <c r="AK35" i="8"/>
  <c r="R63" i="8"/>
  <c r="AK198" i="6"/>
  <c r="AK148" i="6"/>
  <c r="AK211" i="5"/>
  <c r="AK203" i="5"/>
  <c r="AK149" i="5"/>
  <c r="AK188" i="6"/>
  <c r="R53" i="5"/>
  <c r="AK108" i="5"/>
  <c r="AK100" i="5"/>
  <c r="AK92" i="5"/>
  <c r="AK84" i="5"/>
  <c r="AK76" i="5"/>
  <c r="AK60" i="5"/>
  <c r="P48" i="5"/>
  <c r="Q48" i="5" s="1"/>
  <c r="R48" i="5" s="1"/>
  <c r="AK44" i="5"/>
  <c r="P40" i="5"/>
  <c r="Q40" i="5" s="1"/>
  <c r="R40" i="5" s="1"/>
  <c r="AK30" i="5"/>
  <c r="AK185" i="4"/>
  <c r="AK103" i="4"/>
  <c r="AK87" i="4"/>
  <c r="P167" i="6"/>
  <c r="Q167" i="6" s="1"/>
  <c r="R167" i="6" s="1"/>
  <c r="AK151" i="6"/>
  <c r="AK104" i="5"/>
  <c r="AK96" i="5"/>
  <c r="AK88" i="5"/>
  <c r="AK80" i="5"/>
  <c r="AK72" i="5"/>
  <c r="AK66" i="5"/>
  <c r="P126" i="8"/>
  <c r="Q126" i="8" s="1"/>
  <c r="R126" i="8" s="1"/>
  <c r="P118" i="8"/>
  <c r="Q118" i="8" s="1"/>
  <c r="R118" i="8" s="1"/>
  <c r="P110" i="8"/>
  <c r="Q110" i="8" s="1"/>
  <c r="R110" i="8" s="1"/>
  <c r="P102" i="8"/>
  <c r="Q102" i="8" s="1"/>
  <c r="R102" i="8" s="1"/>
  <c r="P94" i="8"/>
  <c r="Q94" i="8" s="1"/>
  <c r="R94" i="8" s="1"/>
  <c r="P138" i="5"/>
  <c r="Q138" i="5" s="1"/>
  <c r="R138" i="5" s="1"/>
  <c r="P130" i="5"/>
  <c r="Q130" i="5" s="1"/>
  <c r="R130" i="5" s="1"/>
  <c r="P122" i="5"/>
  <c r="Q122" i="5" s="1"/>
  <c r="R122" i="5" s="1"/>
  <c r="P106" i="5"/>
  <c r="Q106" i="5" s="1"/>
  <c r="R106" i="5" s="1"/>
  <c r="P98" i="5"/>
  <c r="Q98" i="5" s="1"/>
  <c r="R98" i="5" s="1"/>
  <c r="P90" i="5"/>
  <c r="Q90" i="5" s="1"/>
  <c r="R90" i="5" s="1"/>
  <c r="P82" i="5"/>
  <c r="Q82" i="5" s="1"/>
  <c r="R82" i="5" s="1"/>
  <c r="P74" i="5"/>
  <c r="Q74" i="5" s="1"/>
  <c r="R74" i="5" s="1"/>
  <c r="P177" i="4"/>
  <c r="Q177" i="4" s="1"/>
  <c r="R177" i="4" s="1"/>
  <c r="P103" i="4"/>
  <c r="Q103" i="4" s="1"/>
  <c r="R103" i="4" s="1"/>
  <c r="P87" i="4"/>
  <c r="Q87" i="4" s="1"/>
  <c r="R87" i="4" s="1"/>
  <c r="AK63" i="5"/>
  <c r="AK43" i="5"/>
  <c r="AK75" i="4"/>
  <c r="P51" i="5"/>
  <c r="Q51" i="5" s="1"/>
  <c r="R51" i="5" s="1"/>
  <c r="P32" i="5"/>
  <c r="Q32" i="5" s="1"/>
  <c r="R32" i="5" s="1"/>
  <c r="P24" i="5"/>
  <c r="Q24" i="5" s="1"/>
  <c r="R24" i="5" s="1"/>
  <c r="P175" i="4"/>
  <c r="Q175" i="4" s="1"/>
  <c r="R175" i="4" s="1"/>
  <c r="AK81" i="4"/>
  <c r="P102" i="5"/>
  <c r="Q102" i="5" s="1"/>
  <c r="R102" i="5" s="1"/>
  <c r="P94" i="5"/>
  <c r="Q94" i="5" s="1"/>
  <c r="R94" i="5" s="1"/>
  <c r="P86" i="5"/>
  <c r="Q86" i="5" s="1"/>
  <c r="R86" i="5" s="1"/>
  <c r="P78" i="5"/>
  <c r="Q78" i="5" s="1"/>
  <c r="R78" i="5" s="1"/>
  <c r="P70" i="5"/>
  <c r="Q70" i="5" s="1"/>
  <c r="R70" i="5" s="1"/>
  <c r="P35" i="5"/>
  <c r="Q35" i="5" s="1"/>
  <c r="R35" i="5" s="1"/>
  <c r="P191" i="4"/>
  <c r="Q191" i="4" s="1"/>
  <c r="R191" i="4" s="1"/>
  <c r="AK59" i="5"/>
  <c r="P105" i="4"/>
  <c r="Q105" i="4" s="1"/>
  <c r="R105" i="4" s="1"/>
  <c r="P89" i="4"/>
  <c r="Q89" i="4" s="1"/>
  <c r="R89" i="4" s="1"/>
  <c r="X3" i="8"/>
  <c r="AK3" i="8" s="1"/>
  <c r="AB244" i="8"/>
  <c r="AC244" i="8" s="1"/>
  <c r="V244" i="8"/>
  <c r="W244" i="8" s="1"/>
  <c r="X244" i="8" s="1"/>
  <c r="AK244" i="8" s="1"/>
  <c r="AB242" i="8"/>
  <c r="AC242" i="8" s="1"/>
  <c r="V242" i="8"/>
  <c r="W242" i="8" s="1"/>
  <c r="X242" i="8" s="1"/>
  <c r="AB240" i="8"/>
  <c r="AC240" i="8" s="1"/>
  <c r="V240" i="8"/>
  <c r="W240" i="8" s="1"/>
  <c r="X240" i="8" s="1"/>
  <c r="AK240" i="8" s="1"/>
  <c r="AB238" i="8"/>
  <c r="AC238" i="8" s="1"/>
  <c r="V238" i="8"/>
  <c r="W238" i="8" s="1"/>
  <c r="X238" i="8" s="1"/>
  <c r="AB236" i="8"/>
  <c r="AC236" i="8" s="1"/>
  <c r="V236" i="8"/>
  <c r="W236" i="8" s="1"/>
  <c r="X236" i="8" s="1"/>
  <c r="AK236" i="8" s="1"/>
  <c r="AB234" i="8"/>
  <c r="AC234" i="8" s="1"/>
  <c r="V234" i="8"/>
  <c r="W234" i="8" s="1"/>
  <c r="X234" i="8" s="1"/>
  <c r="AB148" i="8"/>
  <c r="AC148" i="8" s="1"/>
  <c r="V148" i="8"/>
  <c r="W148" i="8" s="1"/>
  <c r="X148" i="8" s="1"/>
  <c r="AK148" i="8" s="1"/>
  <c r="AB146" i="8"/>
  <c r="AC146" i="8" s="1"/>
  <c r="V146" i="8"/>
  <c r="W146" i="8" s="1"/>
  <c r="X146" i="8" s="1"/>
  <c r="AB144" i="8"/>
  <c r="AC144" i="8" s="1"/>
  <c r="V144" i="8"/>
  <c r="W144" i="8" s="1"/>
  <c r="X144" i="8" s="1"/>
  <c r="AK144" i="8" s="1"/>
  <c r="AB142" i="8"/>
  <c r="AC142" i="8" s="1"/>
  <c r="V142" i="8"/>
  <c r="W142" i="8" s="1"/>
  <c r="X142" i="8" s="1"/>
  <c r="AB140" i="8"/>
  <c r="AC140" i="8" s="1"/>
  <c r="V140" i="8"/>
  <c r="W140" i="8" s="1"/>
  <c r="X140" i="8" s="1"/>
  <c r="AK140" i="8" s="1"/>
  <c r="AB138" i="8"/>
  <c r="AC138" i="8" s="1"/>
  <c r="V138" i="8"/>
  <c r="W138" i="8" s="1"/>
  <c r="X138" i="8" s="1"/>
  <c r="AB136" i="8"/>
  <c r="AC136" i="8" s="1"/>
  <c r="V136" i="8"/>
  <c r="W136" i="8" s="1"/>
  <c r="X136" i="8" s="1"/>
  <c r="AK136" i="8" s="1"/>
  <c r="AB134" i="8"/>
  <c r="AC134" i="8" s="1"/>
  <c r="V134" i="8"/>
  <c r="W134" i="8" s="1"/>
  <c r="X134" i="8" s="1"/>
  <c r="AB132" i="8"/>
  <c r="AC132" i="8" s="1"/>
  <c r="V132" i="8"/>
  <c r="W132" i="8" s="1"/>
  <c r="X132" i="8" s="1"/>
  <c r="AK132" i="8" s="1"/>
  <c r="X70" i="8"/>
  <c r="AK70" i="8" s="1"/>
  <c r="AB16" i="8"/>
  <c r="AC16" i="8" s="1"/>
  <c r="V16" i="8"/>
  <c r="W16" i="8" s="1"/>
  <c r="X16" i="8" s="1"/>
  <c r="R15" i="8"/>
  <c r="R11" i="8"/>
  <c r="R7" i="8"/>
  <c r="AB17" i="8"/>
  <c r="AC17" i="8" s="1"/>
  <c r="P17" i="8"/>
  <c r="Q17" i="8" s="1"/>
  <c r="R17" i="8" s="1"/>
  <c r="P16" i="8"/>
  <c r="Q16" i="8" s="1"/>
  <c r="R16" i="8" s="1"/>
  <c r="AB12" i="8"/>
  <c r="AC12" i="8" s="1"/>
  <c r="P8" i="8"/>
  <c r="Q8" i="8" s="1"/>
  <c r="R8" i="8" s="1"/>
  <c r="AB4" i="8"/>
  <c r="P14" i="8"/>
  <c r="Q14" i="8" s="1"/>
  <c r="R14" i="8" s="1"/>
  <c r="AB10" i="8"/>
  <c r="AC10" i="8" s="1"/>
  <c r="AK10" i="8" s="1"/>
  <c r="P6" i="8"/>
  <c r="Q6" i="8" s="1"/>
  <c r="R6" i="8" s="1"/>
  <c r="AB245" i="8"/>
  <c r="AC245" i="8" s="1"/>
  <c r="V245" i="8"/>
  <c r="W245" i="8" s="1"/>
  <c r="X245" i="8" s="1"/>
  <c r="AB243" i="8"/>
  <c r="AC243" i="8" s="1"/>
  <c r="V243" i="8"/>
  <c r="W243" i="8" s="1"/>
  <c r="X243" i="8" s="1"/>
  <c r="AB241" i="8"/>
  <c r="AC241" i="8" s="1"/>
  <c r="V241" i="8"/>
  <c r="W241" i="8" s="1"/>
  <c r="X241" i="8" s="1"/>
  <c r="AB239" i="8"/>
  <c r="AC239" i="8" s="1"/>
  <c r="V239" i="8"/>
  <c r="W239" i="8" s="1"/>
  <c r="X239" i="8" s="1"/>
  <c r="AB237" i="8"/>
  <c r="AC237" i="8" s="1"/>
  <c r="V237" i="8"/>
  <c r="W237" i="8" s="1"/>
  <c r="X237" i="8" s="1"/>
  <c r="AB235" i="8"/>
  <c r="AC235" i="8" s="1"/>
  <c r="V235" i="8"/>
  <c r="W235" i="8" s="1"/>
  <c r="X235" i="8" s="1"/>
  <c r="AB233" i="8"/>
  <c r="AC233" i="8" s="1"/>
  <c r="V233" i="8"/>
  <c r="W233" i="8" s="1"/>
  <c r="X233" i="8" s="1"/>
  <c r="P244" i="8"/>
  <c r="Q244" i="8" s="1"/>
  <c r="R244" i="8" s="1"/>
  <c r="P242" i="8"/>
  <c r="Q242" i="8" s="1"/>
  <c r="R242" i="8" s="1"/>
  <c r="P240" i="8"/>
  <c r="Q240" i="8" s="1"/>
  <c r="R240" i="8" s="1"/>
  <c r="P238" i="8"/>
  <c r="Q238" i="8" s="1"/>
  <c r="R238" i="8" s="1"/>
  <c r="P236" i="8"/>
  <c r="Q236" i="8" s="1"/>
  <c r="R236" i="8" s="1"/>
  <c r="P234" i="8"/>
  <c r="Q234" i="8" s="1"/>
  <c r="R234" i="8" s="1"/>
  <c r="AK230" i="8"/>
  <c r="AB149" i="8"/>
  <c r="AC149" i="8" s="1"/>
  <c r="V149" i="8"/>
  <c r="W149" i="8" s="1"/>
  <c r="X149" i="8" s="1"/>
  <c r="AB147" i="8"/>
  <c r="AC147" i="8" s="1"/>
  <c r="V147" i="8"/>
  <c r="W147" i="8" s="1"/>
  <c r="X147" i="8" s="1"/>
  <c r="AB145" i="8"/>
  <c r="AC145" i="8" s="1"/>
  <c r="V145" i="8"/>
  <c r="W145" i="8" s="1"/>
  <c r="X145" i="8" s="1"/>
  <c r="AB143" i="8"/>
  <c r="AC143" i="8" s="1"/>
  <c r="V143" i="8"/>
  <c r="W143" i="8" s="1"/>
  <c r="X143" i="8" s="1"/>
  <c r="AB141" i="8"/>
  <c r="AC141" i="8" s="1"/>
  <c r="V141" i="8"/>
  <c r="W141" i="8" s="1"/>
  <c r="X141" i="8" s="1"/>
  <c r="AB139" i="8"/>
  <c r="AC139" i="8" s="1"/>
  <c r="V139" i="8"/>
  <c r="W139" i="8" s="1"/>
  <c r="X139" i="8" s="1"/>
  <c r="AB137" i="8"/>
  <c r="AC137" i="8" s="1"/>
  <c r="V137" i="8"/>
  <c r="W137" i="8" s="1"/>
  <c r="X137" i="8" s="1"/>
  <c r="AB135" i="8"/>
  <c r="AC135" i="8" s="1"/>
  <c r="V135" i="8"/>
  <c r="W135" i="8" s="1"/>
  <c r="X135" i="8" s="1"/>
  <c r="AB133" i="8"/>
  <c r="AC133" i="8" s="1"/>
  <c r="V133" i="8"/>
  <c r="W133" i="8" s="1"/>
  <c r="X133" i="8" s="1"/>
  <c r="P150" i="8"/>
  <c r="Q150" i="8" s="1"/>
  <c r="R150" i="8" s="1"/>
  <c r="P148" i="8"/>
  <c r="Q148" i="8" s="1"/>
  <c r="R148" i="8" s="1"/>
  <c r="P146" i="8"/>
  <c r="Q146" i="8" s="1"/>
  <c r="R146" i="8" s="1"/>
  <c r="P144" i="8"/>
  <c r="Q144" i="8" s="1"/>
  <c r="R144" i="8" s="1"/>
  <c r="P142" i="8"/>
  <c r="Q142" i="8" s="1"/>
  <c r="R142" i="8" s="1"/>
  <c r="P140" i="8"/>
  <c r="Q140" i="8" s="1"/>
  <c r="R140" i="8" s="1"/>
  <c r="P138" i="8"/>
  <c r="Q138" i="8" s="1"/>
  <c r="R138" i="8" s="1"/>
  <c r="P136" i="8"/>
  <c r="Q136" i="8" s="1"/>
  <c r="R136" i="8" s="1"/>
  <c r="P134" i="8"/>
  <c r="Q134" i="8" s="1"/>
  <c r="R134" i="8" s="1"/>
  <c r="P132" i="8"/>
  <c r="Q132" i="8" s="1"/>
  <c r="R132" i="8" s="1"/>
  <c r="P149" i="8"/>
  <c r="Q149" i="8" s="1"/>
  <c r="R149" i="8" s="1"/>
  <c r="P147" i="8"/>
  <c r="Q147" i="8" s="1"/>
  <c r="R147" i="8" s="1"/>
  <c r="P145" i="8"/>
  <c r="Q145" i="8" s="1"/>
  <c r="R145" i="8" s="1"/>
  <c r="P143" i="8"/>
  <c r="Q143" i="8" s="1"/>
  <c r="R143" i="8" s="1"/>
  <c r="P141" i="8"/>
  <c r="Q141" i="8" s="1"/>
  <c r="R141" i="8" s="1"/>
  <c r="P139" i="8"/>
  <c r="Q139" i="8" s="1"/>
  <c r="R139" i="8" s="1"/>
  <c r="P137" i="8"/>
  <c r="Q137" i="8" s="1"/>
  <c r="R137" i="8" s="1"/>
  <c r="P135" i="8"/>
  <c r="Q135" i="8" s="1"/>
  <c r="R135" i="8" s="1"/>
  <c r="P133" i="8"/>
  <c r="Q133" i="8" s="1"/>
  <c r="R133" i="8" s="1"/>
  <c r="AB131" i="8"/>
  <c r="V131" i="8"/>
  <c r="W131" i="8" s="1"/>
  <c r="X131" i="8" s="1"/>
  <c r="AK12" i="8"/>
  <c r="AB68" i="8"/>
  <c r="AB69" i="8"/>
  <c r="AC21" i="8"/>
  <c r="AK21" i="8" s="1"/>
  <c r="AK17" i="8"/>
  <c r="P12" i="8"/>
  <c r="Q12" i="8" s="1"/>
  <c r="R12" i="8" s="1"/>
  <c r="AB8" i="8"/>
  <c r="AC8" i="8" s="1"/>
  <c r="AK8" i="8" s="1"/>
  <c r="P4" i="8"/>
  <c r="Q4" i="8" s="1"/>
  <c r="R4" i="8" s="1"/>
  <c r="AB14" i="8"/>
  <c r="AC14" i="8" s="1"/>
  <c r="AK14" i="8" s="1"/>
  <c r="P10" i="8"/>
  <c r="Q10" i="8" s="1"/>
  <c r="R10" i="8" s="1"/>
  <c r="AB6" i="8"/>
  <c r="AC6" i="8" s="1"/>
  <c r="AK6" i="8" s="1"/>
  <c r="W19" i="6"/>
  <c r="W20" i="6"/>
  <c r="X3" i="6"/>
  <c r="AK3" i="6" s="1"/>
  <c r="W68" i="6"/>
  <c r="W69" i="6"/>
  <c r="X21" i="6"/>
  <c r="AB244" i="6"/>
  <c r="AC244" i="6" s="1"/>
  <c r="V244" i="6"/>
  <c r="W244" i="6" s="1"/>
  <c r="X244" i="6" s="1"/>
  <c r="AB242" i="6"/>
  <c r="AC242" i="6" s="1"/>
  <c r="V242" i="6"/>
  <c r="W242" i="6" s="1"/>
  <c r="X242" i="6" s="1"/>
  <c r="AK242" i="6" s="1"/>
  <c r="AB240" i="6"/>
  <c r="AC240" i="6" s="1"/>
  <c r="V240" i="6"/>
  <c r="W240" i="6" s="1"/>
  <c r="X240" i="6" s="1"/>
  <c r="AB238" i="6"/>
  <c r="AC238" i="6" s="1"/>
  <c r="V238" i="6"/>
  <c r="W238" i="6" s="1"/>
  <c r="X238" i="6" s="1"/>
  <c r="AK238" i="6" s="1"/>
  <c r="AB236" i="6"/>
  <c r="AC236" i="6" s="1"/>
  <c r="V236" i="6"/>
  <c r="W236" i="6" s="1"/>
  <c r="X236" i="6" s="1"/>
  <c r="AB234" i="6"/>
  <c r="AC234" i="6" s="1"/>
  <c r="V234" i="6"/>
  <c r="W234" i="6" s="1"/>
  <c r="X234" i="6" s="1"/>
  <c r="AK234" i="6" s="1"/>
  <c r="P244" i="6"/>
  <c r="Q244" i="6" s="1"/>
  <c r="R244" i="6" s="1"/>
  <c r="P242" i="6"/>
  <c r="Q242" i="6" s="1"/>
  <c r="R242" i="6" s="1"/>
  <c r="P240" i="6"/>
  <c r="Q240" i="6" s="1"/>
  <c r="R240" i="6" s="1"/>
  <c r="P238" i="6"/>
  <c r="Q238" i="6" s="1"/>
  <c r="R238" i="6" s="1"/>
  <c r="P236" i="6"/>
  <c r="Q236" i="6" s="1"/>
  <c r="R236" i="6" s="1"/>
  <c r="P234" i="6"/>
  <c r="Q234" i="6" s="1"/>
  <c r="R234" i="6" s="1"/>
  <c r="AB232" i="6"/>
  <c r="AC232" i="6" s="1"/>
  <c r="V232" i="6"/>
  <c r="W232" i="6" s="1"/>
  <c r="X232" i="6" s="1"/>
  <c r="AK232" i="6" s="1"/>
  <c r="AB231" i="6"/>
  <c r="AC231" i="6" s="1"/>
  <c r="V231" i="6"/>
  <c r="W231" i="6" s="1"/>
  <c r="X231" i="6" s="1"/>
  <c r="AB229" i="6"/>
  <c r="AC229" i="6" s="1"/>
  <c r="V229" i="6"/>
  <c r="W229" i="6" s="1"/>
  <c r="X229" i="6" s="1"/>
  <c r="AK229" i="6" s="1"/>
  <c r="AB227" i="6"/>
  <c r="AC227" i="6" s="1"/>
  <c r="V227" i="6"/>
  <c r="W227" i="6" s="1"/>
  <c r="X227" i="6" s="1"/>
  <c r="AB225" i="6"/>
  <c r="AC225" i="6" s="1"/>
  <c r="V225" i="6"/>
  <c r="W225" i="6" s="1"/>
  <c r="X225" i="6" s="1"/>
  <c r="AK225" i="6" s="1"/>
  <c r="AB223" i="6"/>
  <c r="AC223" i="6" s="1"/>
  <c r="V223" i="6"/>
  <c r="W223" i="6" s="1"/>
  <c r="X223" i="6" s="1"/>
  <c r="AB221" i="6"/>
  <c r="AC221" i="6" s="1"/>
  <c r="V221" i="6"/>
  <c r="W221" i="6" s="1"/>
  <c r="X221" i="6" s="1"/>
  <c r="AK221" i="6" s="1"/>
  <c r="AB219" i="6"/>
  <c r="AC219" i="6" s="1"/>
  <c r="V219" i="6"/>
  <c r="W219" i="6" s="1"/>
  <c r="X219" i="6" s="1"/>
  <c r="P232" i="6"/>
  <c r="Q232" i="6" s="1"/>
  <c r="R232" i="6" s="1"/>
  <c r="AK60" i="6"/>
  <c r="AK56" i="6"/>
  <c r="AK52" i="6"/>
  <c r="AB12" i="6"/>
  <c r="AC12" i="6" s="1"/>
  <c r="P16" i="6"/>
  <c r="Q16" i="6" s="1"/>
  <c r="R16" i="6" s="1"/>
  <c r="AB10" i="6"/>
  <c r="AC10" i="6" s="1"/>
  <c r="AK10" i="6" s="1"/>
  <c r="AB8" i="6"/>
  <c r="AC8" i="6" s="1"/>
  <c r="AB6" i="6"/>
  <c r="AC6" i="6" s="1"/>
  <c r="AK6" i="6" s="1"/>
  <c r="AB4" i="6"/>
  <c r="AB245" i="6"/>
  <c r="AC245" i="6" s="1"/>
  <c r="V245" i="6"/>
  <c r="W245" i="6" s="1"/>
  <c r="X245" i="6" s="1"/>
  <c r="AB243" i="6"/>
  <c r="AC243" i="6" s="1"/>
  <c r="V243" i="6"/>
  <c r="W243" i="6" s="1"/>
  <c r="X243" i="6" s="1"/>
  <c r="AB241" i="6"/>
  <c r="AC241" i="6" s="1"/>
  <c r="V241" i="6"/>
  <c r="W241" i="6" s="1"/>
  <c r="X241" i="6" s="1"/>
  <c r="AB239" i="6"/>
  <c r="AC239" i="6" s="1"/>
  <c r="V239" i="6"/>
  <c r="W239" i="6" s="1"/>
  <c r="X239" i="6" s="1"/>
  <c r="AB237" i="6"/>
  <c r="AC237" i="6" s="1"/>
  <c r="V237" i="6"/>
  <c r="W237" i="6" s="1"/>
  <c r="X237" i="6" s="1"/>
  <c r="AB235" i="6"/>
  <c r="AC235" i="6" s="1"/>
  <c r="V235" i="6"/>
  <c r="W235" i="6" s="1"/>
  <c r="X235" i="6" s="1"/>
  <c r="AB233" i="6"/>
  <c r="AC233" i="6" s="1"/>
  <c r="V233" i="6"/>
  <c r="W233" i="6" s="1"/>
  <c r="X233" i="6" s="1"/>
  <c r="AB230" i="6"/>
  <c r="AC230" i="6" s="1"/>
  <c r="V230" i="6"/>
  <c r="W230" i="6" s="1"/>
  <c r="X230" i="6" s="1"/>
  <c r="AB228" i="6"/>
  <c r="AC228" i="6" s="1"/>
  <c r="V228" i="6"/>
  <c r="W228" i="6" s="1"/>
  <c r="X228" i="6" s="1"/>
  <c r="AB226" i="6"/>
  <c r="AC226" i="6" s="1"/>
  <c r="V226" i="6"/>
  <c r="W226" i="6" s="1"/>
  <c r="X226" i="6" s="1"/>
  <c r="AB224" i="6"/>
  <c r="AC224" i="6" s="1"/>
  <c r="V224" i="6"/>
  <c r="W224" i="6" s="1"/>
  <c r="X224" i="6" s="1"/>
  <c r="AB222" i="6"/>
  <c r="AC222" i="6" s="1"/>
  <c r="V222" i="6"/>
  <c r="W222" i="6" s="1"/>
  <c r="X222" i="6" s="1"/>
  <c r="AB220" i="6"/>
  <c r="AC220" i="6" s="1"/>
  <c r="V220" i="6"/>
  <c r="W220" i="6" s="1"/>
  <c r="X220" i="6" s="1"/>
  <c r="P230" i="6"/>
  <c r="Q230" i="6" s="1"/>
  <c r="R230" i="6" s="1"/>
  <c r="P228" i="6"/>
  <c r="Q228" i="6" s="1"/>
  <c r="R228" i="6" s="1"/>
  <c r="P226" i="6"/>
  <c r="Q226" i="6" s="1"/>
  <c r="R226" i="6" s="1"/>
  <c r="P224" i="6"/>
  <c r="Q224" i="6" s="1"/>
  <c r="R224" i="6" s="1"/>
  <c r="P222" i="6"/>
  <c r="Q222" i="6" s="1"/>
  <c r="R222" i="6" s="1"/>
  <c r="P220" i="6"/>
  <c r="Q220" i="6" s="1"/>
  <c r="R220" i="6" s="1"/>
  <c r="X70" i="6"/>
  <c r="AB247" i="6"/>
  <c r="AC70" i="6"/>
  <c r="AK12" i="6"/>
  <c r="AK8" i="6"/>
  <c r="AK58" i="6"/>
  <c r="AK54" i="6"/>
  <c r="Q3" i="6"/>
  <c r="R3" i="6" s="1"/>
  <c r="AB69" i="6"/>
  <c r="AB68" i="6"/>
  <c r="AC21" i="6"/>
  <c r="AB16" i="6"/>
  <c r="AC16" i="6" s="1"/>
  <c r="AK16" i="6" s="1"/>
  <c r="P14" i="6"/>
  <c r="Q14" i="6" s="1"/>
  <c r="R14" i="6" s="1"/>
  <c r="AB14" i="6"/>
  <c r="AC14" i="6" s="1"/>
  <c r="AK14" i="6" s="1"/>
  <c r="P12" i="6"/>
  <c r="Q12" i="6" s="1"/>
  <c r="R12" i="6" s="1"/>
  <c r="P10" i="6"/>
  <c r="Q10" i="6" s="1"/>
  <c r="R10" i="6" s="1"/>
  <c r="P8" i="6"/>
  <c r="Q8" i="6" s="1"/>
  <c r="R8" i="6" s="1"/>
  <c r="P6" i="6"/>
  <c r="Q6" i="6" s="1"/>
  <c r="R6" i="6" s="1"/>
  <c r="P4" i="6"/>
  <c r="Q4" i="6" s="1"/>
  <c r="R4" i="6" s="1"/>
  <c r="AB244" i="5"/>
  <c r="AC244" i="5" s="1"/>
  <c r="V244" i="5"/>
  <c r="W244" i="5" s="1"/>
  <c r="X244" i="5" s="1"/>
  <c r="AB242" i="5"/>
  <c r="AC242" i="5" s="1"/>
  <c r="V242" i="5"/>
  <c r="W242" i="5" s="1"/>
  <c r="X242" i="5" s="1"/>
  <c r="AB240" i="5"/>
  <c r="AC240" i="5" s="1"/>
  <c r="V240" i="5"/>
  <c r="W240" i="5" s="1"/>
  <c r="X240" i="5" s="1"/>
  <c r="AK240" i="5" s="1"/>
  <c r="AB238" i="5"/>
  <c r="AC238" i="5" s="1"/>
  <c r="V238" i="5"/>
  <c r="W238" i="5" s="1"/>
  <c r="X238" i="5" s="1"/>
  <c r="AB236" i="5"/>
  <c r="AC236" i="5" s="1"/>
  <c r="V236" i="5"/>
  <c r="W236" i="5" s="1"/>
  <c r="X236" i="5" s="1"/>
  <c r="AK236" i="5" s="1"/>
  <c r="AB234" i="5"/>
  <c r="AC234" i="5" s="1"/>
  <c r="V234" i="5"/>
  <c r="W234" i="5" s="1"/>
  <c r="X234" i="5" s="1"/>
  <c r="P244" i="5"/>
  <c r="Q244" i="5" s="1"/>
  <c r="R244" i="5" s="1"/>
  <c r="P242" i="5"/>
  <c r="Q242" i="5" s="1"/>
  <c r="R242" i="5" s="1"/>
  <c r="P240" i="5"/>
  <c r="Q240" i="5" s="1"/>
  <c r="R240" i="5" s="1"/>
  <c r="P238" i="5"/>
  <c r="Q238" i="5" s="1"/>
  <c r="R238" i="5" s="1"/>
  <c r="P236" i="5"/>
  <c r="Q236" i="5" s="1"/>
  <c r="R236" i="5" s="1"/>
  <c r="P234" i="5"/>
  <c r="Q234" i="5" s="1"/>
  <c r="R234" i="5" s="1"/>
  <c r="AB232" i="5"/>
  <c r="AC232" i="5" s="1"/>
  <c r="V232" i="5"/>
  <c r="W232" i="5" s="1"/>
  <c r="X232" i="5" s="1"/>
  <c r="AK232" i="5" s="1"/>
  <c r="AB231" i="5"/>
  <c r="AC231" i="5" s="1"/>
  <c r="V231" i="5"/>
  <c r="W231" i="5" s="1"/>
  <c r="X231" i="5" s="1"/>
  <c r="AK231" i="5" s="1"/>
  <c r="AB229" i="5"/>
  <c r="AC229" i="5" s="1"/>
  <c r="V229" i="5"/>
  <c r="W229" i="5" s="1"/>
  <c r="X229" i="5" s="1"/>
  <c r="AK229" i="5" s="1"/>
  <c r="AB227" i="5"/>
  <c r="AC227" i="5" s="1"/>
  <c r="V227" i="5"/>
  <c r="W227" i="5" s="1"/>
  <c r="X227" i="5" s="1"/>
  <c r="AK227" i="5" s="1"/>
  <c r="AB225" i="5"/>
  <c r="AC225" i="5" s="1"/>
  <c r="V225" i="5"/>
  <c r="W225" i="5" s="1"/>
  <c r="X225" i="5" s="1"/>
  <c r="AK225" i="5" s="1"/>
  <c r="AB223" i="5"/>
  <c r="AC223" i="5" s="1"/>
  <c r="V223" i="5"/>
  <c r="W223" i="5" s="1"/>
  <c r="X223" i="5" s="1"/>
  <c r="AK223" i="5" s="1"/>
  <c r="AB221" i="5"/>
  <c r="AC221" i="5" s="1"/>
  <c r="V221" i="5"/>
  <c r="W221" i="5" s="1"/>
  <c r="X221" i="5" s="1"/>
  <c r="AK221" i="5" s="1"/>
  <c r="P231" i="5"/>
  <c r="Q231" i="5" s="1"/>
  <c r="R231" i="5" s="1"/>
  <c r="P229" i="5"/>
  <c r="Q229" i="5" s="1"/>
  <c r="R229" i="5" s="1"/>
  <c r="P227" i="5"/>
  <c r="Q227" i="5" s="1"/>
  <c r="R227" i="5" s="1"/>
  <c r="P225" i="5"/>
  <c r="Q225" i="5" s="1"/>
  <c r="R225" i="5" s="1"/>
  <c r="P223" i="5"/>
  <c r="Q223" i="5" s="1"/>
  <c r="R223" i="5" s="1"/>
  <c r="P221" i="5"/>
  <c r="Q221" i="5" s="1"/>
  <c r="R221" i="5" s="1"/>
  <c r="AB191" i="5"/>
  <c r="AC191" i="5" s="1"/>
  <c r="V191" i="5"/>
  <c r="W191" i="5" s="1"/>
  <c r="X191" i="5" s="1"/>
  <c r="AK191" i="5" s="1"/>
  <c r="AB189" i="5"/>
  <c r="AC189" i="5" s="1"/>
  <c r="V189" i="5"/>
  <c r="W189" i="5" s="1"/>
  <c r="X189" i="5" s="1"/>
  <c r="AK189" i="5" s="1"/>
  <c r="AB187" i="5"/>
  <c r="AC187" i="5" s="1"/>
  <c r="V187" i="5"/>
  <c r="W187" i="5" s="1"/>
  <c r="X187" i="5" s="1"/>
  <c r="AK187" i="5" s="1"/>
  <c r="AB185" i="5"/>
  <c r="AC185" i="5" s="1"/>
  <c r="V185" i="5"/>
  <c r="W185" i="5" s="1"/>
  <c r="X185" i="5" s="1"/>
  <c r="AK185" i="5" s="1"/>
  <c r="AB183" i="5"/>
  <c r="AC183" i="5" s="1"/>
  <c r="V183" i="5"/>
  <c r="W183" i="5" s="1"/>
  <c r="X183" i="5" s="1"/>
  <c r="AK183" i="5" s="1"/>
  <c r="AB181" i="5"/>
  <c r="AC181" i="5" s="1"/>
  <c r="V181" i="5"/>
  <c r="W181" i="5" s="1"/>
  <c r="X181" i="5" s="1"/>
  <c r="AK181" i="5" s="1"/>
  <c r="AB179" i="5"/>
  <c r="AC179" i="5" s="1"/>
  <c r="V179" i="5"/>
  <c r="W179" i="5" s="1"/>
  <c r="X179" i="5" s="1"/>
  <c r="AK179" i="5" s="1"/>
  <c r="AB177" i="5"/>
  <c r="AC177" i="5" s="1"/>
  <c r="V177" i="5"/>
  <c r="W177" i="5" s="1"/>
  <c r="X177" i="5" s="1"/>
  <c r="AK177" i="5" s="1"/>
  <c r="AB175" i="5"/>
  <c r="AC175" i="5" s="1"/>
  <c r="V175" i="5"/>
  <c r="W175" i="5" s="1"/>
  <c r="X175" i="5" s="1"/>
  <c r="AK175" i="5" s="1"/>
  <c r="AB173" i="5"/>
  <c r="AC173" i="5" s="1"/>
  <c r="V173" i="5"/>
  <c r="W173" i="5" s="1"/>
  <c r="X173" i="5" s="1"/>
  <c r="AK173" i="5" s="1"/>
  <c r="AB171" i="5"/>
  <c r="AC171" i="5" s="1"/>
  <c r="V171" i="5"/>
  <c r="W171" i="5" s="1"/>
  <c r="X171" i="5" s="1"/>
  <c r="AK171" i="5" s="1"/>
  <c r="AB169" i="5"/>
  <c r="AC169" i="5" s="1"/>
  <c r="V169" i="5"/>
  <c r="W169" i="5" s="1"/>
  <c r="X169" i="5" s="1"/>
  <c r="AK169" i="5" s="1"/>
  <c r="AB167" i="5"/>
  <c r="AC167" i="5" s="1"/>
  <c r="V167" i="5"/>
  <c r="W167" i="5" s="1"/>
  <c r="X167" i="5" s="1"/>
  <c r="AK167" i="5" s="1"/>
  <c r="P191" i="5"/>
  <c r="Q191" i="5" s="1"/>
  <c r="R191" i="5" s="1"/>
  <c r="P189" i="5"/>
  <c r="Q189" i="5" s="1"/>
  <c r="R189" i="5" s="1"/>
  <c r="P187" i="5"/>
  <c r="Q187" i="5" s="1"/>
  <c r="R187" i="5" s="1"/>
  <c r="P185" i="5"/>
  <c r="Q185" i="5" s="1"/>
  <c r="R185" i="5" s="1"/>
  <c r="P183" i="5"/>
  <c r="Q183" i="5" s="1"/>
  <c r="R183" i="5" s="1"/>
  <c r="P181" i="5"/>
  <c r="Q181" i="5" s="1"/>
  <c r="R181" i="5" s="1"/>
  <c r="P179" i="5"/>
  <c r="Q179" i="5" s="1"/>
  <c r="R179" i="5" s="1"/>
  <c r="P177" i="5"/>
  <c r="Q177" i="5" s="1"/>
  <c r="R177" i="5" s="1"/>
  <c r="P175" i="5"/>
  <c r="Q175" i="5" s="1"/>
  <c r="R175" i="5" s="1"/>
  <c r="P173" i="5"/>
  <c r="Q173" i="5" s="1"/>
  <c r="R173" i="5" s="1"/>
  <c r="P171" i="5"/>
  <c r="Q171" i="5" s="1"/>
  <c r="R171" i="5" s="1"/>
  <c r="P169" i="5"/>
  <c r="Q169" i="5" s="1"/>
  <c r="R169" i="5" s="1"/>
  <c r="P167" i="5"/>
  <c r="Q167" i="5" s="1"/>
  <c r="R167" i="5" s="1"/>
  <c r="R10" i="5"/>
  <c r="AK9" i="5"/>
  <c r="P17" i="5"/>
  <c r="Q17" i="5" s="1"/>
  <c r="R17" i="5" s="1"/>
  <c r="AB13" i="5"/>
  <c r="AC13" i="5" s="1"/>
  <c r="AK13" i="5" s="1"/>
  <c r="P9" i="5"/>
  <c r="Q9" i="5" s="1"/>
  <c r="R9" i="5" s="1"/>
  <c r="AB7" i="5"/>
  <c r="AC7" i="5" s="1"/>
  <c r="P7" i="5"/>
  <c r="Q7" i="5" s="1"/>
  <c r="R7" i="5" s="1"/>
  <c r="AB5" i="5"/>
  <c r="AC5" i="5" s="1"/>
  <c r="P5" i="5"/>
  <c r="Q5" i="5" s="1"/>
  <c r="R5" i="5" s="1"/>
  <c r="AB3" i="5"/>
  <c r="P3" i="5"/>
  <c r="AK21" i="5"/>
  <c r="AB15" i="5"/>
  <c r="AC15" i="5" s="1"/>
  <c r="AK15" i="5" s="1"/>
  <c r="P11" i="5"/>
  <c r="Q11" i="5" s="1"/>
  <c r="R11" i="5" s="1"/>
  <c r="AB245" i="5"/>
  <c r="AC245" i="5" s="1"/>
  <c r="V245" i="5"/>
  <c r="W245" i="5" s="1"/>
  <c r="X245" i="5" s="1"/>
  <c r="AB243" i="5"/>
  <c r="AC243" i="5" s="1"/>
  <c r="V243" i="5"/>
  <c r="W243" i="5" s="1"/>
  <c r="X243" i="5" s="1"/>
  <c r="AB241" i="5"/>
  <c r="AC241" i="5" s="1"/>
  <c r="V241" i="5"/>
  <c r="W241" i="5" s="1"/>
  <c r="X241" i="5" s="1"/>
  <c r="AB239" i="5"/>
  <c r="AC239" i="5" s="1"/>
  <c r="V239" i="5"/>
  <c r="W239" i="5" s="1"/>
  <c r="X239" i="5" s="1"/>
  <c r="AB237" i="5"/>
  <c r="AC237" i="5" s="1"/>
  <c r="V237" i="5"/>
  <c r="W237" i="5" s="1"/>
  <c r="X237" i="5" s="1"/>
  <c r="AB235" i="5"/>
  <c r="AC235" i="5" s="1"/>
  <c r="V235" i="5"/>
  <c r="W235" i="5" s="1"/>
  <c r="X235" i="5" s="1"/>
  <c r="AB233" i="5"/>
  <c r="AC233" i="5" s="1"/>
  <c r="V233" i="5"/>
  <c r="W233" i="5" s="1"/>
  <c r="X233" i="5" s="1"/>
  <c r="AB230" i="5"/>
  <c r="AC230" i="5" s="1"/>
  <c r="V230" i="5"/>
  <c r="W230" i="5" s="1"/>
  <c r="X230" i="5" s="1"/>
  <c r="AB228" i="5"/>
  <c r="AC228" i="5" s="1"/>
  <c r="V228" i="5"/>
  <c r="W228" i="5" s="1"/>
  <c r="X228" i="5" s="1"/>
  <c r="AB226" i="5"/>
  <c r="AC226" i="5" s="1"/>
  <c r="V226" i="5"/>
  <c r="W226" i="5" s="1"/>
  <c r="X226" i="5" s="1"/>
  <c r="AB224" i="5"/>
  <c r="AC224" i="5" s="1"/>
  <c r="V224" i="5"/>
  <c r="W224" i="5" s="1"/>
  <c r="X224" i="5" s="1"/>
  <c r="AB222" i="5"/>
  <c r="AC222" i="5" s="1"/>
  <c r="V222" i="5"/>
  <c r="W222" i="5" s="1"/>
  <c r="X222" i="5" s="1"/>
  <c r="AB220" i="5"/>
  <c r="AC220" i="5" s="1"/>
  <c r="V220" i="5"/>
  <c r="W220" i="5" s="1"/>
  <c r="X220" i="5" s="1"/>
  <c r="P232" i="5"/>
  <c r="Q232" i="5" s="1"/>
  <c r="R232" i="5" s="1"/>
  <c r="AB192" i="5"/>
  <c r="AC192" i="5" s="1"/>
  <c r="V192" i="5"/>
  <c r="W192" i="5" s="1"/>
  <c r="X192" i="5" s="1"/>
  <c r="AB190" i="5"/>
  <c r="AC190" i="5" s="1"/>
  <c r="V190" i="5"/>
  <c r="W190" i="5" s="1"/>
  <c r="X190" i="5" s="1"/>
  <c r="AB188" i="5"/>
  <c r="AC188" i="5" s="1"/>
  <c r="V188" i="5"/>
  <c r="W188" i="5" s="1"/>
  <c r="X188" i="5" s="1"/>
  <c r="AB186" i="5"/>
  <c r="AC186" i="5" s="1"/>
  <c r="V186" i="5"/>
  <c r="W186" i="5" s="1"/>
  <c r="X186" i="5" s="1"/>
  <c r="AB184" i="5"/>
  <c r="AC184" i="5" s="1"/>
  <c r="V184" i="5"/>
  <c r="W184" i="5" s="1"/>
  <c r="X184" i="5" s="1"/>
  <c r="AB182" i="5"/>
  <c r="AC182" i="5" s="1"/>
  <c r="V182" i="5"/>
  <c r="W182" i="5" s="1"/>
  <c r="X182" i="5" s="1"/>
  <c r="AB180" i="5"/>
  <c r="AC180" i="5" s="1"/>
  <c r="V180" i="5"/>
  <c r="W180" i="5" s="1"/>
  <c r="X180" i="5" s="1"/>
  <c r="AB178" i="5"/>
  <c r="AC178" i="5" s="1"/>
  <c r="V178" i="5"/>
  <c r="W178" i="5" s="1"/>
  <c r="X178" i="5" s="1"/>
  <c r="AB176" i="5"/>
  <c r="AC176" i="5" s="1"/>
  <c r="V176" i="5"/>
  <c r="W176" i="5" s="1"/>
  <c r="X176" i="5" s="1"/>
  <c r="AB174" i="5"/>
  <c r="AC174" i="5" s="1"/>
  <c r="V174" i="5"/>
  <c r="W174" i="5" s="1"/>
  <c r="X174" i="5" s="1"/>
  <c r="AB172" i="5"/>
  <c r="AC172" i="5" s="1"/>
  <c r="V172" i="5"/>
  <c r="W172" i="5" s="1"/>
  <c r="X172" i="5" s="1"/>
  <c r="AB170" i="5"/>
  <c r="AC170" i="5" s="1"/>
  <c r="V170" i="5"/>
  <c r="W170" i="5" s="1"/>
  <c r="X170" i="5" s="1"/>
  <c r="AB168" i="5"/>
  <c r="AC168" i="5" s="1"/>
  <c r="V168" i="5"/>
  <c r="W168" i="5" s="1"/>
  <c r="X168" i="5" s="1"/>
  <c r="AB166" i="5"/>
  <c r="AC166" i="5" s="1"/>
  <c r="V166" i="5"/>
  <c r="W166" i="5" s="1"/>
  <c r="X166" i="5" s="1"/>
  <c r="X70" i="5"/>
  <c r="AK70" i="5" s="1"/>
  <c r="AK7" i="5"/>
  <c r="AK5" i="5"/>
  <c r="W20" i="5"/>
  <c r="X3" i="5"/>
  <c r="W19" i="5"/>
  <c r="AB248" i="5"/>
  <c r="AB17" i="5"/>
  <c r="AC17" i="5" s="1"/>
  <c r="AK17" i="5" s="1"/>
  <c r="P15" i="5"/>
  <c r="Q15" i="5" s="1"/>
  <c r="R15" i="5" s="1"/>
  <c r="AB11" i="5"/>
  <c r="AC11" i="5" s="1"/>
  <c r="AK11" i="5" s="1"/>
  <c r="W20" i="4"/>
  <c r="W19" i="4"/>
  <c r="X3" i="4"/>
  <c r="AB245" i="4"/>
  <c r="AC245" i="4" s="1"/>
  <c r="V245" i="4"/>
  <c r="W245" i="4" s="1"/>
  <c r="X245" i="4" s="1"/>
  <c r="AK245" i="4" s="1"/>
  <c r="AB243" i="4"/>
  <c r="AC243" i="4" s="1"/>
  <c r="V243" i="4"/>
  <c r="W243" i="4" s="1"/>
  <c r="X243" i="4" s="1"/>
  <c r="AB241" i="4"/>
  <c r="AC241" i="4" s="1"/>
  <c r="V241" i="4"/>
  <c r="W241" i="4" s="1"/>
  <c r="X241" i="4" s="1"/>
  <c r="AK241" i="4" s="1"/>
  <c r="AB239" i="4"/>
  <c r="AC239" i="4" s="1"/>
  <c r="V239" i="4"/>
  <c r="W239" i="4" s="1"/>
  <c r="X239" i="4" s="1"/>
  <c r="AB237" i="4"/>
  <c r="AC237" i="4" s="1"/>
  <c r="V237" i="4"/>
  <c r="W237" i="4" s="1"/>
  <c r="X237" i="4" s="1"/>
  <c r="AK237" i="4" s="1"/>
  <c r="AB235" i="4"/>
  <c r="AC235" i="4" s="1"/>
  <c r="V235" i="4"/>
  <c r="W235" i="4" s="1"/>
  <c r="X235" i="4" s="1"/>
  <c r="P245" i="4"/>
  <c r="Q245" i="4" s="1"/>
  <c r="R245" i="4" s="1"/>
  <c r="P243" i="4"/>
  <c r="Q243" i="4" s="1"/>
  <c r="R243" i="4" s="1"/>
  <c r="P241" i="4"/>
  <c r="Q241" i="4" s="1"/>
  <c r="R241" i="4" s="1"/>
  <c r="P239" i="4"/>
  <c r="Q239" i="4" s="1"/>
  <c r="R239" i="4" s="1"/>
  <c r="P237" i="4"/>
  <c r="Q237" i="4" s="1"/>
  <c r="R237" i="4" s="1"/>
  <c r="P235" i="4"/>
  <c r="Q235" i="4" s="1"/>
  <c r="R235" i="4" s="1"/>
  <c r="AK231" i="4"/>
  <c r="AB216" i="4"/>
  <c r="AC216" i="4" s="1"/>
  <c r="V216" i="4"/>
  <c r="W216" i="4" s="1"/>
  <c r="X216" i="4" s="1"/>
  <c r="AB214" i="4"/>
  <c r="AC214" i="4" s="1"/>
  <c r="V214" i="4"/>
  <c r="W214" i="4" s="1"/>
  <c r="X214" i="4" s="1"/>
  <c r="AB212" i="4"/>
  <c r="AC212" i="4" s="1"/>
  <c r="V212" i="4"/>
  <c r="W212" i="4" s="1"/>
  <c r="X212" i="4" s="1"/>
  <c r="AB210" i="4"/>
  <c r="AC210" i="4" s="1"/>
  <c r="V210" i="4"/>
  <c r="W210" i="4" s="1"/>
  <c r="X210" i="4" s="1"/>
  <c r="AB208" i="4"/>
  <c r="AC208" i="4" s="1"/>
  <c r="V208" i="4"/>
  <c r="W208" i="4" s="1"/>
  <c r="X208" i="4" s="1"/>
  <c r="AB206" i="4"/>
  <c r="AC206" i="4" s="1"/>
  <c r="V206" i="4"/>
  <c r="W206" i="4" s="1"/>
  <c r="X206" i="4" s="1"/>
  <c r="AB204" i="4"/>
  <c r="AC204" i="4" s="1"/>
  <c r="V204" i="4"/>
  <c r="W204" i="4" s="1"/>
  <c r="X204" i="4" s="1"/>
  <c r="AB202" i="4"/>
  <c r="AC202" i="4" s="1"/>
  <c r="V202" i="4"/>
  <c r="W202" i="4" s="1"/>
  <c r="X202" i="4" s="1"/>
  <c r="AB200" i="4"/>
  <c r="AC200" i="4" s="1"/>
  <c r="V200" i="4"/>
  <c r="W200" i="4" s="1"/>
  <c r="X200" i="4" s="1"/>
  <c r="AB198" i="4"/>
  <c r="AC198" i="4" s="1"/>
  <c r="V198" i="4"/>
  <c r="W198" i="4" s="1"/>
  <c r="X198" i="4" s="1"/>
  <c r="AB196" i="4"/>
  <c r="AC196" i="4" s="1"/>
  <c r="V196" i="4"/>
  <c r="W196" i="4" s="1"/>
  <c r="X196" i="4" s="1"/>
  <c r="AB194" i="4"/>
  <c r="AC194" i="4" s="1"/>
  <c r="V194" i="4"/>
  <c r="W194" i="4" s="1"/>
  <c r="X194" i="4" s="1"/>
  <c r="P216" i="4"/>
  <c r="Q216" i="4" s="1"/>
  <c r="R216" i="4" s="1"/>
  <c r="P214" i="4"/>
  <c r="Q214" i="4" s="1"/>
  <c r="R214" i="4" s="1"/>
  <c r="P212" i="4"/>
  <c r="Q212" i="4" s="1"/>
  <c r="R212" i="4" s="1"/>
  <c r="P210" i="4"/>
  <c r="Q210" i="4" s="1"/>
  <c r="R210" i="4" s="1"/>
  <c r="P208" i="4"/>
  <c r="Q208" i="4" s="1"/>
  <c r="R208" i="4" s="1"/>
  <c r="P206" i="4"/>
  <c r="Q206" i="4" s="1"/>
  <c r="R206" i="4" s="1"/>
  <c r="P204" i="4"/>
  <c r="Q204" i="4" s="1"/>
  <c r="R204" i="4" s="1"/>
  <c r="P202" i="4"/>
  <c r="Q202" i="4" s="1"/>
  <c r="R202" i="4" s="1"/>
  <c r="P200" i="4"/>
  <c r="Q200" i="4" s="1"/>
  <c r="R200" i="4" s="1"/>
  <c r="P198" i="4"/>
  <c r="Q198" i="4" s="1"/>
  <c r="R198" i="4" s="1"/>
  <c r="P196" i="4"/>
  <c r="Q196" i="4" s="1"/>
  <c r="R196" i="4" s="1"/>
  <c r="P194" i="4"/>
  <c r="Q194" i="4" s="1"/>
  <c r="R194" i="4" s="1"/>
  <c r="AB167" i="4"/>
  <c r="AC167" i="4" s="1"/>
  <c r="V167" i="4"/>
  <c r="W167" i="4" s="1"/>
  <c r="X167" i="4" s="1"/>
  <c r="AB165" i="4"/>
  <c r="AC165" i="4" s="1"/>
  <c r="V165" i="4"/>
  <c r="W165" i="4" s="1"/>
  <c r="X165" i="4" s="1"/>
  <c r="AB163" i="4"/>
  <c r="AC163" i="4" s="1"/>
  <c r="V163" i="4"/>
  <c r="W163" i="4" s="1"/>
  <c r="X163" i="4" s="1"/>
  <c r="AB161" i="4"/>
  <c r="AC161" i="4" s="1"/>
  <c r="V161" i="4"/>
  <c r="W161" i="4" s="1"/>
  <c r="X161" i="4" s="1"/>
  <c r="AB159" i="4"/>
  <c r="AC159" i="4" s="1"/>
  <c r="V159" i="4"/>
  <c r="W159" i="4" s="1"/>
  <c r="X159" i="4" s="1"/>
  <c r="AB157" i="4"/>
  <c r="AC157" i="4" s="1"/>
  <c r="V157" i="4"/>
  <c r="W157" i="4" s="1"/>
  <c r="X157" i="4" s="1"/>
  <c r="AB155" i="4"/>
  <c r="AC155" i="4" s="1"/>
  <c r="V155" i="4"/>
  <c r="W155" i="4" s="1"/>
  <c r="X155" i="4" s="1"/>
  <c r="AB153" i="4"/>
  <c r="AC153" i="4" s="1"/>
  <c r="V153" i="4"/>
  <c r="W153" i="4" s="1"/>
  <c r="X153" i="4" s="1"/>
  <c r="AB151" i="4"/>
  <c r="AC151" i="4" s="1"/>
  <c r="V151" i="4"/>
  <c r="W151" i="4" s="1"/>
  <c r="X151" i="4" s="1"/>
  <c r="AB149" i="4"/>
  <c r="AC149" i="4" s="1"/>
  <c r="V149" i="4"/>
  <c r="W149" i="4" s="1"/>
  <c r="X149" i="4" s="1"/>
  <c r="AB147" i="4"/>
  <c r="AC147" i="4" s="1"/>
  <c r="V147" i="4"/>
  <c r="W147" i="4" s="1"/>
  <c r="X147" i="4" s="1"/>
  <c r="AB145" i="4"/>
  <c r="AC145" i="4" s="1"/>
  <c r="V145" i="4"/>
  <c r="W145" i="4" s="1"/>
  <c r="X145" i="4" s="1"/>
  <c r="AB143" i="4"/>
  <c r="AC143" i="4" s="1"/>
  <c r="V143" i="4"/>
  <c r="W143" i="4" s="1"/>
  <c r="X143" i="4" s="1"/>
  <c r="AK143" i="4" s="1"/>
  <c r="AB141" i="4"/>
  <c r="AC141" i="4" s="1"/>
  <c r="V141" i="4"/>
  <c r="W141" i="4" s="1"/>
  <c r="X141" i="4" s="1"/>
  <c r="AB139" i="4"/>
  <c r="AC139" i="4" s="1"/>
  <c r="V139" i="4"/>
  <c r="W139" i="4" s="1"/>
  <c r="X139" i="4" s="1"/>
  <c r="AK139" i="4" s="1"/>
  <c r="AB137" i="4"/>
  <c r="AC137" i="4" s="1"/>
  <c r="V137" i="4"/>
  <c r="W137" i="4" s="1"/>
  <c r="X137" i="4" s="1"/>
  <c r="AB135" i="4"/>
  <c r="AC135" i="4" s="1"/>
  <c r="V135" i="4"/>
  <c r="W135" i="4" s="1"/>
  <c r="X135" i="4" s="1"/>
  <c r="AK135" i="4" s="1"/>
  <c r="AB133" i="4"/>
  <c r="AC133" i="4" s="1"/>
  <c r="V133" i="4"/>
  <c r="W133" i="4" s="1"/>
  <c r="X133" i="4" s="1"/>
  <c r="AB131" i="4"/>
  <c r="AC131" i="4" s="1"/>
  <c r="V131" i="4"/>
  <c r="W131" i="4" s="1"/>
  <c r="X131" i="4" s="1"/>
  <c r="AK131" i="4" s="1"/>
  <c r="AB129" i="4"/>
  <c r="AC129" i="4" s="1"/>
  <c r="V129" i="4"/>
  <c r="W129" i="4" s="1"/>
  <c r="X129" i="4" s="1"/>
  <c r="AB127" i="4"/>
  <c r="AC127" i="4" s="1"/>
  <c r="V127" i="4"/>
  <c r="W127" i="4" s="1"/>
  <c r="X127" i="4" s="1"/>
  <c r="AK127" i="4" s="1"/>
  <c r="AB125" i="4"/>
  <c r="AC125" i="4" s="1"/>
  <c r="V125" i="4"/>
  <c r="W125" i="4" s="1"/>
  <c r="X125" i="4" s="1"/>
  <c r="AB123" i="4"/>
  <c r="AC123" i="4" s="1"/>
  <c r="V123" i="4"/>
  <c r="W123" i="4" s="1"/>
  <c r="X123" i="4" s="1"/>
  <c r="AK123" i="4" s="1"/>
  <c r="AB121" i="4"/>
  <c r="AC121" i="4" s="1"/>
  <c r="V121" i="4"/>
  <c r="W121" i="4" s="1"/>
  <c r="X121" i="4" s="1"/>
  <c r="AB119" i="4"/>
  <c r="AC119" i="4" s="1"/>
  <c r="V119" i="4"/>
  <c r="W119" i="4" s="1"/>
  <c r="X119" i="4" s="1"/>
  <c r="AK119" i="4" s="1"/>
  <c r="AB117" i="4"/>
  <c r="AC117" i="4" s="1"/>
  <c r="V117" i="4"/>
  <c r="W117" i="4" s="1"/>
  <c r="X117" i="4" s="1"/>
  <c r="AB115" i="4"/>
  <c r="AC115" i="4" s="1"/>
  <c r="V115" i="4"/>
  <c r="W115" i="4" s="1"/>
  <c r="X115" i="4" s="1"/>
  <c r="AK115" i="4" s="1"/>
  <c r="AB113" i="4"/>
  <c r="AC113" i="4" s="1"/>
  <c r="V113" i="4"/>
  <c r="W113" i="4" s="1"/>
  <c r="X113" i="4" s="1"/>
  <c r="AB112" i="4"/>
  <c r="V112" i="4"/>
  <c r="W112" i="4" s="1"/>
  <c r="X112" i="4" s="1"/>
  <c r="X70" i="4"/>
  <c r="AK70" i="4" s="1"/>
  <c r="P167" i="4"/>
  <c r="Q167" i="4" s="1"/>
  <c r="R167" i="4" s="1"/>
  <c r="P165" i="4"/>
  <c r="Q165" i="4" s="1"/>
  <c r="R165" i="4" s="1"/>
  <c r="P163" i="4"/>
  <c r="Q163" i="4" s="1"/>
  <c r="R163" i="4" s="1"/>
  <c r="P161" i="4"/>
  <c r="Q161" i="4" s="1"/>
  <c r="R161" i="4" s="1"/>
  <c r="P159" i="4"/>
  <c r="Q159" i="4" s="1"/>
  <c r="R159" i="4" s="1"/>
  <c r="P157" i="4"/>
  <c r="Q157" i="4" s="1"/>
  <c r="R157" i="4" s="1"/>
  <c r="P155" i="4"/>
  <c r="Q155" i="4" s="1"/>
  <c r="R155" i="4" s="1"/>
  <c r="P153" i="4"/>
  <c r="Q153" i="4" s="1"/>
  <c r="R153" i="4" s="1"/>
  <c r="P151" i="4"/>
  <c r="Q151" i="4" s="1"/>
  <c r="R151" i="4" s="1"/>
  <c r="P149" i="4"/>
  <c r="Q149" i="4" s="1"/>
  <c r="R149" i="4" s="1"/>
  <c r="P147" i="4"/>
  <c r="Q147" i="4" s="1"/>
  <c r="R147" i="4" s="1"/>
  <c r="P145" i="4"/>
  <c r="Q145" i="4" s="1"/>
  <c r="R145" i="4" s="1"/>
  <c r="P143" i="4"/>
  <c r="Q143" i="4" s="1"/>
  <c r="R143" i="4" s="1"/>
  <c r="P141" i="4"/>
  <c r="Q141" i="4" s="1"/>
  <c r="R141" i="4" s="1"/>
  <c r="P139" i="4"/>
  <c r="Q139" i="4" s="1"/>
  <c r="R139" i="4" s="1"/>
  <c r="P137" i="4"/>
  <c r="Q137" i="4" s="1"/>
  <c r="R137" i="4" s="1"/>
  <c r="P135" i="4"/>
  <c r="Q135" i="4" s="1"/>
  <c r="R135" i="4" s="1"/>
  <c r="P133" i="4"/>
  <c r="Q133" i="4" s="1"/>
  <c r="R133" i="4" s="1"/>
  <c r="P131" i="4"/>
  <c r="Q131" i="4" s="1"/>
  <c r="R131" i="4" s="1"/>
  <c r="P129" i="4"/>
  <c r="Q129" i="4" s="1"/>
  <c r="R129" i="4" s="1"/>
  <c r="P127" i="4"/>
  <c r="Q127" i="4" s="1"/>
  <c r="R127" i="4" s="1"/>
  <c r="P125" i="4"/>
  <c r="Q125" i="4" s="1"/>
  <c r="R125" i="4" s="1"/>
  <c r="P123" i="4"/>
  <c r="Q123" i="4" s="1"/>
  <c r="R123" i="4" s="1"/>
  <c r="P121" i="4"/>
  <c r="Q121" i="4" s="1"/>
  <c r="R121" i="4" s="1"/>
  <c r="P119" i="4"/>
  <c r="Q119" i="4" s="1"/>
  <c r="R119" i="4" s="1"/>
  <c r="P117" i="4"/>
  <c r="Q117" i="4" s="1"/>
  <c r="R117" i="4" s="1"/>
  <c r="P115" i="4"/>
  <c r="Q115" i="4" s="1"/>
  <c r="R115" i="4" s="1"/>
  <c r="P113" i="4"/>
  <c r="Q113" i="4" s="1"/>
  <c r="R113" i="4" s="1"/>
  <c r="AB58" i="4"/>
  <c r="AC58" i="4" s="1"/>
  <c r="V58" i="4"/>
  <c r="W58" i="4" s="1"/>
  <c r="X58" i="4" s="1"/>
  <c r="AB56" i="4"/>
  <c r="AC56" i="4" s="1"/>
  <c r="V56" i="4"/>
  <c r="W56" i="4" s="1"/>
  <c r="X56" i="4" s="1"/>
  <c r="AB54" i="4"/>
  <c r="AC54" i="4" s="1"/>
  <c r="V54" i="4"/>
  <c r="W54" i="4" s="1"/>
  <c r="X54" i="4" s="1"/>
  <c r="AB52" i="4"/>
  <c r="AC52" i="4" s="1"/>
  <c r="V52" i="4"/>
  <c r="W52" i="4" s="1"/>
  <c r="X52" i="4" s="1"/>
  <c r="AB50" i="4"/>
  <c r="AC50" i="4" s="1"/>
  <c r="V50" i="4"/>
  <c r="W50" i="4" s="1"/>
  <c r="X50" i="4" s="1"/>
  <c r="AB48" i="4"/>
  <c r="AC48" i="4" s="1"/>
  <c r="V48" i="4"/>
  <c r="W48" i="4" s="1"/>
  <c r="X48" i="4" s="1"/>
  <c r="AB46" i="4"/>
  <c r="AC46" i="4" s="1"/>
  <c r="V46" i="4"/>
  <c r="W46" i="4" s="1"/>
  <c r="X46" i="4" s="1"/>
  <c r="AB44" i="4"/>
  <c r="AC44" i="4" s="1"/>
  <c r="V44" i="4"/>
  <c r="W44" i="4" s="1"/>
  <c r="X44" i="4" s="1"/>
  <c r="AB42" i="4"/>
  <c r="AC42" i="4" s="1"/>
  <c r="V42" i="4"/>
  <c r="W42" i="4" s="1"/>
  <c r="X42" i="4" s="1"/>
  <c r="AB40" i="4"/>
  <c r="AC40" i="4" s="1"/>
  <c r="V40" i="4"/>
  <c r="W40" i="4" s="1"/>
  <c r="X40" i="4" s="1"/>
  <c r="AB38" i="4"/>
  <c r="AC38" i="4" s="1"/>
  <c r="V38" i="4"/>
  <c r="W38" i="4" s="1"/>
  <c r="X38" i="4" s="1"/>
  <c r="AB36" i="4"/>
  <c r="AC36" i="4" s="1"/>
  <c r="V36" i="4"/>
  <c r="W36" i="4" s="1"/>
  <c r="X36" i="4" s="1"/>
  <c r="AB34" i="4"/>
  <c r="AC34" i="4" s="1"/>
  <c r="V34" i="4"/>
  <c r="W34" i="4" s="1"/>
  <c r="X34" i="4" s="1"/>
  <c r="AB32" i="4"/>
  <c r="AC32" i="4" s="1"/>
  <c r="V32" i="4"/>
  <c r="W32" i="4" s="1"/>
  <c r="X32" i="4" s="1"/>
  <c r="AB30" i="4"/>
  <c r="AC30" i="4" s="1"/>
  <c r="V30" i="4"/>
  <c r="W30" i="4" s="1"/>
  <c r="X30" i="4" s="1"/>
  <c r="AB28" i="4"/>
  <c r="AC28" i="4" s="1"/>
  <c r="V28" i="4"/>
  <c r="W28" i="4" s="1"/>
  <c r="X28" i="4" s="1"/>
  <c r="AB26" i="4"/>
  <c r="AC26" i="4" s="1"/>
  <c r="V26" i="4"/>
  <c r="W26" i="4" s="1"/>
  <c r="X26" i="4" s="1"/>
  <c r="AB24" i="4"/>
  <c r="AC24" i="4" s="1"/>
  <c r="V24" i="4"/>
  <c r="W24" i="4" s="1"/>
  <c r="X24" i="4" s="1"/>
  <c r="AB22" i="4"/>
  <c r="AC22" i="4" s="1"/>
  <c r="V22" i="4"/>
  <c r="W22" i="4" s="1"/>
  <c r="X22" i="4" s="1"/>
  <c r="AC3" i="4"/>
  <c r="P22" i="4"/>
  <c r="Q22" i="4" s="1"/>
  <c r="R22" i="4" s="1"/>
  <c r="AB12" i="4"/>
  <c r="AC12" i="4" s="1"/>
  <c r="AK12" i="4" s="1"/>
  <c r="P10" i="4"/>
  <c r="Q10" i="4" s="1"/>
  <c r="R10" i="4" s="1"/>
  <c r="P8" i="4"/>
  <c r="Q8" i="4" s="1"/>
  <c r="R8" i="4" s="1"/>
  <c r="P6" i="4"/>
  <c r="Q6" i="4" s="1"/>
  <c r="R6" i="4" s="1"/>
  <c r="P4" i="4"/>
  <c r="P24" i="4"/>
  <c r="Q24" i="4" s="1"/>
  <c r="R24" i="4" s="1"/>
  <c r="AB14" i="4"/>
  <c r="AC14" i="4" s="1"/>
  <c r="AK14" i="4" s="1"/>
  <c r="P12" i="4"/>
  <c r="Q12" i="4" s="1"/>
  <c r="R12" i="4" s="1"/>
  <c r="AB244" i="4"/>
  <c r="AC244" i="4" s="1"/>
  <c r="V244" i="4"/>
  <c r="W244" i="4" s="1"/>
  <c r="X244" i="4" s="1"/>
  <c r="AB242" i="4"/>
  <c r="AC242" i="4" s="1"/>
  <c r="V242" i="4"/>
  <c r="W242" i="4" s="1"/>
  <c r="X242" i="4" s="1"/>
  <c r="AK242" i="4" s="1"/>
  <c r="AB240" i="4"/>
  <c r="AC240" i="4" s="1"/>
  <c r="V240" i="4"/>
  <c r="W240" i="4" s="1"/>
  <c r="X240" i="4" s="1"/>
  <c r="AB238" i="4"/>
  <c r="AC238" i="4" s="1"/>
  <c r="V238" i="4"/>
  <c r="W238" i="4" s="1"/>
  <c r="X238" i="4" s="1"/>
  <c r="AK238" i="4" s="1"/>
  <c r="AB236" i="4"/>
  <c r="AC236" i="4" s="1"/>
  <c r="V236" i="4"/>
  <c r="W236" i="4" s="1"/>
  <c r="X236" i="4" s="1"/>
  <c r="AB234" i="4"/>
  <c r="AC234" i="4" s="1"/>
  <c r="V234" i="4"/>
  <c r="W234" i="4" s="1"/>
  <c r="X234" i="4" s="1"/>
  <c r="AK234" i="4" s="1"/>
  <c r="AB217" i="4"/>
  <c r="AC217" i="4" s="1"/>
  <c r="V217" i="4"/>
  <c r="W217" i="4" s="1"/>
  <c r="X217" i="4" s="1"/>
  <c r="AB215" i="4"/>
  <c r="AC215" i="4" s="1"/>
  <c r="V215" i="4"/>
  <c r="W215" i="4" s="1"/>
  <c r="X215" i="4" s="1"/>
  <c r="AK215" i="4" s="1"/>
  <c r="AB213" i="4"/>
  <c r="AC213" i="4" s="1"/>
  <c r="V213" i="4"/>
  <c r="W213" i="4" s="1"/>
  <c r="X213" i="4" s="1"/>
  <c r="AB211" i="4"/>
  <c r="AC211" i="4" s="1"/>
  <c r="V211" i="4"/>
  <c r="W211" i="4" s="1"/>
  <c r="X211" i="4" s="1"/>
  <c r="AK211" i="4" s="1"/>
  <c r="AB209" i="4"/>
  <c r="AC209" i="4" s="1"/>
  <c r="V209" i="4"/>
  <c r="W209" i="4" s="1"/>
  <c r="X209" i="4" s="1"/>
  <c r="AB207" i="4"/>
  <c r="AC207" i="4" s="1"/>
  <c r="V207" i="4"/>
  <c r="W207" i="4" s="1"/>
  <c r="X207" i="4" s="1"/>
  <c r="AK207" i="4" s="1"/>
  <c r="AB205" i="4"/>
  <c r="AC205" i="4" s="1"/>
  <c r="V205" i="4"/>
  <c r="W205" i="4" s="1"/>
  <c r="X205" i="4" s="1"/>
  <c r="AB203" i="4"/>
  <c r="AC203" i="4" s="1"/>
  <c r="V203" i="4"/>
  <c r="W203" i="4" s="1"/>
  <c r="X203" i="4" s="1"/>
  <c r="AK203" i="4" s="1"/>
  <c r="AB201" i="4"/>
  <c r="AC201" i="4" s="1"/>
  <c r="V201" i="4"/>
  <c r="W201" i="4" s="1"/>
  <c r="X201" i="4" s="1"/>
  <c r="AB199" i="4"/>
  <c r="AC199" i="4" s="1"/>
  <c r="V199" i="4"/>
  <c r="W199" i="4" s="1"/>
  <c r="X199" i="4" s="1"/>
  <c r="AK199" i="4" s="1"/>
  <c r="AB197" i="4"/>
  <c r="AC197" i="4" s="1"/>
  <c r="V197" i="4"/>
  <c r="W197" i="4" s="1"/>
  <c r="X197" i="4" s="1"/>
  <c r="AB195" i="4"/>
  <c r="AC195" i="4" s="1"/>
  <c r="V195" i="4"/>
  <c r="W195" i="4" s="1"/>
  <c r="X195" i="4" s="1"/>
  <c r="AK195" i="4" s="1"/>
  <c r="AB193" i="4"/>
  <c r="AC193" i="4" s="1"/>
  <c r="V193" i="4"/>
  <c r="W193" i="4" s="1"/>
  <c r="X193" i="4" s="1"/>
  <c r="AB166" i="4"/>
  <c r="AC166" i="4" s="1"/>
  <c r="V166" i="4"/>
  <c r="W166" i="4" s="1"/>
  <c r="X166" i="4" s="1"/>
  <c r="AK166" i="4" s="1"/>
  <c r="AB164" i="4"/>
  <c r="AC164" i="4" s="1"/>
  <c r="V164" i="4"/>
  <c r="W164" i="4" s="1"/>
  <c r="X164" i="4" s="1"/>
  <c r="AB162" i="4"/>
  <c r="AC162" i="4" s="1"/>
  <c r="V162" i="4"/>
  <c r="W162" i="4" s="1"/>
  <c r="X162" i="4" s="1"/>
  <c r="AK162" i="4" s="1"/>
  <c r="AB160" i="4"/>
  <c r="AC160" i="4" s="1"/>
  <c r="V160" i="4"/>
  <c r="W160" i="4" s="1"/>
  <c r="X160" i="4" s="1"/>
  <c r="AB158" i="4"/>
  <c r="AC158" i="4" s="1"/>
  <c r="V158" i="4"/>
  <c r="W158" i="4" s="1"/>
  <c r="X158" i="4" s="1"/>
  <c r="AK158" i="4" s="1"/>
  <c r="AB156" i="4"/>
  <c r="AC156" i="4" s="1"/>
  <c r="V156" i="4"/>
  <c r="W156" i="4" s="1"/>
  <c r="X156" i="4" s="1"/>
  <c r="AB154" i="4"/>
  <c r="AC154" i="4" s="1"/>
  <c r="V154" i="4"/>
  <c r="W154" i="4" s="1"/>
  <c r="X154" i="4" s="1"/>
  <c r="AK154" i="4" s="1"/>
  <c r="AB152" i="4"/>
  <c r="AC152" i="4" s="1"/>
  <c r="V152" i="4"/>
  <c r="W152" i="4" s="1"/>
  <c r="X152" i="4" s="1"/>
  <c r="AB150" i="4"/>
  <c r="AC150" i="4" s="1"/>
  <c r="V150" i="4"/>
  <c r="W150" i="4" s="1"/>
  <c r="X150" i="4" s="1"/>
  <c r="AK150" i="4" s="1"/>
  <c r="AB148" i="4"/>
  <c r="AC148" i="4" s="1"/>
  <c r="V148" i="4"/>
  <c r="W148" i="4" s="1"/>
  <c r="X148" i="4" s="1"/>
  <c r="AB146" i="4"/>
  <c r="AC146" i="4" s="1"/>
  <c r="V146" i="4"/>
  <c r="W146" i="4" s="1"/>
  <c r="X146" i="4" s="1"/>
  <c r="AK146" i="4" s="1"/>
  <c r="AB144" i="4"/>
  <c r="AC144" i="4" s="1"/>
  <c r="V144" i="4"/>
  <c r="W144" i="4" s="1"/>
  <c r="X144" i="4" s="1"/>
  <c r="AB142" i="4"/>
  <c r="AC142" i="4" s="1"/>
  <c r="V142" i="4"/>
  <c r="W142" i="4" s="1"/>
  <c r="X142" i="4" s="1"/>
  <c r="AK142" i="4" s="1"/>
  <c r="AB140" i="4"/>
  <c r="AC140" i="4" s="1"/>
  <c r="V140" i="4"/>
  <c r="W140" i="4" s="1"/>
  <c r="X140" i="4" s="1"/>
  <c r="AB138" i="4"/>
  <c r="AC138" i="4" s="1"/>
  <c r="V138" i="4"/>
  <c r="W138" i="4" s="1"/>
  <c r="X138" i="4" s="1"/>
  <c r="AK138" i="4" s="1"/>
  <c r="AB136" i="4"/>
  <c r="AC136" i="4" s="1"/>
  <c r="V136" i="4"/>
  <c r="W136" i="4" s="1"/>
  <c r="X136" i="4" s="1"/>
  <c r="AB134" i="4"/>
  <c r="AC134" i="4" s="1"/>
  <c r="V134" i="4"/>
  <c r="W134" i="4" s="1"/>
  <c r="X134" i="4" s="1"/>
  <c r="AK134" i="4" s="1"/>
  <c r="AB132" i="4"/>
  <c r="AC132" i="4" s="1"/>
  <c r="V132" i="4"/>
  <c r="W132" i="4" s="1"/>
  <c r="X132" i="4" s="1"/>
  <c r="AB130" i="4"/>
  <c r="AC130" i="4" s="1"/>
  <c r="V130" i="4"/>
  <c r="W130" i="4" s="1"/>
  <c r="X130" i="4" s="1"/>
  <c r="AK130" i="4" s="1"/>
  <c r="AB128" i="4"/>
  <c r="AC128" i="4" s="1"/>
  <c r="V128" i="4"/>
  <c r="W128" i="4" s="1"/>
  <c r="X128" i="4" s="1"/>
  <c r="AB126" i="4"/>
  <c r="AC126" i="4" s="1"/>
  <c r="V126" i="4"/>
  <c r="W126" i="4" s="1"/>
  <c r="X126" i="4" s="1"/>
  <c r="AK126" i="4" s="1"/>
  <c r="AB124" i="4"/>
  <c r="AC124" i="4" s="1"/>
  <c r="V124" i="4"/>
  <c r="W124" i="4" s="1"/>
  <c r="X124" i="4" s="1"/>
  <c r="AB122" i="4"/>
  <c r="AC122" i="4" s="1"/>
  <c r="V122" i="4"/>
  <c r="W122" i="4" s="1"/>
  <c r="X122" i="4" s="1"/>
  <c r="AK122" i="4" s="1"/>
  <c r="AB120" i="4"/>
  <c r="AC120" i="4" s="1"/>
  <c r="V120" i="4"/>
  <c r="W120" i="4" s="1"/>
  <c r="X120" i="4" s="1"/>
  <c r="AB118" i="4"/>
  <c r="AC118" i="4" s="1"/>
  <c r="V118" i="4"/>
  <c r="W118" i="4" s="1"/>
  <c r="X118" i="4" s="1"/>
  <c r="AK118" i="4" s="1"/>
  <c r="AB116" i="4"/>
  <c r="AC116" i="4" s="1"/>
  <c r="V116" i="4"/>
  <c r="W116" i="4" s="1"/>
  <c r="X116" i="4" s="1"/>
  <c r="AB114" i="4"/>
  <c r="AC114" i="4" s="1"/>
  <c r="V114" i="4"/>
  <c r="W114" i="4" s="1"/>
  <c r="X114" i="4" s="1"/>
  <c r="P112" i="4"/>
  <c r="Q112" i="4" s="1"/>
  <c r="R112" i="4" s="1"/>
  <c r="AB59" i="4"/>
  <c r="AC59" i="4" s="1"/>
  <c r="V59" i="4"/>
  <c r="W59" i="4" s="1"/>
  <c r="X59" i="4" s="1"/>
  <c r="AB57" i="4"/>
  <c r="AC57" i="4" s="1"/>
  <c r="V57" i="4"/>
  <c r="W57" i="4" s="1"/>
  <c r="X57" i="4" s="1"/>
  <c r="AB55" i="4"/>
  <c r="AC55" i="4" s="1"/>
  <c r="V55" i="4"/>
  <c r="W55" i="4" s="1"/>
  <c r="X55" i="4" s="1"/>
  <c r="AB53" i="4"/>
  <c r="AC53" i="4" s="1"/>
  <c r="V53" i="4"/>
  <c r="W53" i="4" s="1"/>
  <c r="X53" i="4" s="1"/>
  <c r="AB51" i="4"/>
  <c r="AC51" i="4" s="1"/>
  <c r="V51" i="4"/>
  <c r="W51" i="4" s="1"/>
  <c r="X51" i="4" s="1"/>
  <c r="AB49" i="4"/>
  <c r="AC49" i="4" s="1"/>
  <c r="V49" i="4"/>
  <c r="W49" i="4" s="1"/>
  <c r="X49" i="4" s="1"/>
  <c r="AB47" i="4"/>
  <c r="AC47" i="4" s="1"/>
  <c r="V47" i="4"/>
  <c r="W47" i="4" s="1"/>
  <c r="X47" i="4" s="1"/>
  <c r="AB45" i="4"/>
  <c r="AC45" i="4" s="1"/>
  <c r="V45" i="4"/>
  <c r="W45" i="4" s="1"/>
  <c r="X45" i="4" s="1"/>
  <c r="AB43" i="4"/>
  <c r="AC43" i="4" s="1"/>
  <c r="V43" i="4"/>
  <c r="W43" i="4" s="1"/>
  <c r="X43" i="4" s="1"/>
  <c r="AB41" i="4"/>
  <c r="AC41" i="4" s="1"/>
  <c r="V41" i="4"/>
  <c r="W41" i="4" s="1"/>
  <c r="X41" i="4" s="1"/>
  <c r="AB39" i="4"/>
  <c r="AC39" i="4" s="1"/>
  <c r="V39" i="4"/>
  <c r="W39" i="4" s="1"/>
  <c r="X39" i="4" s="1"/>
  <c r="AB37" i="4"/>
  <c r="AC37" i="4" s="1"/>
  <c r="V37" i="4"/>
  <c r="W37" i="4" s="1"/>
  <c r="X37" i="4" s="1"/>
  <c r="AB35" i="4"/>
  <c r="AC35" i="4" s="1"/>
  <c r="V35" i="4"/>
  <c r="W35" i="4" s="1"/>
  <c r="X35" i="4" s="1"/>
  <c r="AB33" i="4"/>
  <c r="AC33" i="4" s="1"/>
  <c r="V33" i="4"/>
  <c r="W33" i="4" s="1"/>
  <c r="X33" i="4" s="1"/>
  <c r="AB31" i="4"/>
  <c r="AC31" i="4" s="1"/>
  <c r="V31" i="4"/>
  <c r="W31" i="4" s="1"/>
  <c r="X31" i="4" s="1"/>
  <c r="AB29" i="4"/>
  <c r="AC29" i="4" s="1"/>
  <c r="V29" i="4"/>
  <c r="W29" i="4" s="1"/>
  <c r="X29" i="4" s="1"/>
  <c r="AB27" i="4"/>
  <c r="AC27" i="4" s="1"/>
  <c r="V27" i="4"/>
  <c r="W27" i="4" s="1"/>
  <c r="X27" i="4" s="1"/>
  <c r="AB25" i="4"/>
  <c r="AC25" i="4" s="1"/>
  <c r="V25" i="4"/>
  <c r="W25" i="4" s="1"/>
  <c r="X25" i="4" s="1"/>
  <c r="AB23" i="4"/>
  <c r="AC23" i="4" s="1"/>
  <c r="V23" i="4"/>
  <c r="W23" i="4" s="1"/>
  <c r="X23" i="4" s="1"/>
  <c r="AB21" i="4"/>
  <c r="V21" i="4"/>
  <c r="W21" i="4" s="1"/>
  <c r="P60" i="4"/>
  <c r="Q60" i="4" s="1"/>
  <c r="R60" i="4" s="1"/>
  <c r="P58" i="4"/>
  <c r="Q58" i="4" s="1"/>
  <c r="R58" i="4" s="1"/>
  <c r="P56" i="4"/>
  <c r="Q56" i="4" s="1"/>
  <c r="R56" i="4" s="1"/>
  <c r="P54" i="4"/>
  <c r="Q54" i="4" s="1"/>
  <c r="R54" i="4" s="1"/>
  <c r="P52" i="4"/>
  <c r="Q52" i="4" s="1"/>
  <c r="R52" i="4" s="1"/>
  <c r="P50" i="4"/>
  <c r="Q50" i="4" s="1"/>
  <c r="R50" i="4" s="1"/>
  <c r="P48" i="4"/>
  <c r="Q48" i="4" s="1"/>
  <c r="R48" i="4" s="1"/>
  <c r="P46" i="4"/>
  <c r="Q46" i="4" s="1"/>
  <c r="R46" i="4" s="1"/>
  <c r="P44" i="4"/>
  <c r="Q44" i="4" s="1"/>
  <c r="R44" i="4" s="1"/>
  <c r="P42" i="4"/>
  <c r="Q42" i="4" s="1"/>
  <c r="R42" i="4" s="1"/>
  <c r="P40" i="4"/>
  <c r="Q40" i="4" s="1"/>
  <c r="R40" i="4" s="1"/>
  <c r="P38" i="4"/>
  <c r="Q38" i="4" s="1"/>
  <c r="R38" i="4" s="1"/>
  <c r="P36" i="4"/>
  <c r="Q36" i="4" s="1"/>
  <c r="R36" i="4" s="1"/>
  <c r="P34" i="4"/>
  <c r="Q34" i="4" s="1"/>
  <c r="R34" i="4" s="1"/>
  <c r="P32" i="4"/>
  <c r="Q32" i="4" s="1"/>
  <c r="R32" i="4" s="1"/>
  <c r="P30" i="4"/>
  <c r="Q30" i="4" s="1"/>
  <c r="R30" i="4" s="1"/>
  <c r="P28" i="4"/>
  <c r="Q28" i="4" s="1"/>
  <c r="R28" i="4" s="1"/>
  <c r="P59" i="4"/>
  <c r="Q59" i="4" s="1"/>
  <c r="R59" i="4" s="1"/>
  <c r="P57" i="4"/>
  <c r="Q57" i="4" s="1"/>
  <c r="R57" i="4" s="1"/>
  <c r="P55" i="4"/>
  <c r="Q55" i="4" s="1"/>
  <c r="R55" i="4" s="1"/>
  <c r="P53" i="4"/>
  <c r="Q53" i="4" s="1"/>
  <c r="R53" i="4" s="1"/>
  <c r="P51" i="4"/>
  <c r="Q51" i="4" s="1"/>
  <c r="R51" i="4" s="1"/>
  <c r="P49" i="4"/>
  <c r="Q49" i="4" s="1"/>
  <c r="R49" i="4" s="1"/>
  <c r="P47" i="4"/>
  <c r="Q47" i="4" s="1"/>
  <c r="R47" i="4" s="1"/>
  <c r="P45" i="4"/>
  <c r="Q45" i="4" s="1"/>
  <c r="R45" i="4" s="1"/>
  <c r="P43" i="4"/>
  <c r="Q43" i="4" s="1"/>
  <c r="R43" i="4" s="1"/>
  <c r="P41" i="4"/>
  <c r="Q41" i="4" s="1"/>
  <c r="R41" i="4" s="1"/>
  <c r="P39" i="4"/>
  <c r="Q39" i="4" s="1"/>
  <c r="R39" i="4" s="1"/>
  <c r="P37" i="4"/>
  <c r="Q37" i="4" s="1"/>
  <c r="R37" i="4" s="1"/>
  <c r="P35" i="4"/>
  <c r="Q35" i="4" s="1"/>
  <c r="R35" i="4" s="1"/>
  <c r="P33" i="4"/>
  <c r="Q33" i="4" s="1"/>
  <c r="R33" i="4" s="1"/>
  <c r="P31" i="4"/>
  <c r="Q31" i="4" s="1"/>
  <c r="R31" i="4" s="1"/>
  <c r="P29" i="4"/>
  <c r="Q29" i="4" s="1"/>
  <c r="R29" i="4" s="1"/>
  <c r="P27" i="4"/>
  <c r="Q27" i="4" s="1"/>
  <c r="R27" i="4" s="1"/>
  <c r="P25" i="4"/>
  <c r="Q25" i="4" s="1"/>
  <c r="R25" i="4" s="1"/>
  <c r="P23" i="4"/>
  <c r="Q23" i="4" s="1"/>
  <c r="R23" i="4" s="1"/>
  <c r="P21" i="4"/>
  <c r="Q21" i="4" s="1"/>
  <c r="R21" i="4" s="1"/>
  <c r="AB16" i="4"/>
  <c r="AC16" i="4" s="1"/>
  <c r="AK16" i="4" s="1"/>
  <c r="P14" i="4"/>
  <c r="Q14" i="4" s="1"/>
  <c r="R14" i="4" s="1"/>
  <c r="AB8" i="4"/>
  <c r="AC8" i="4" s="1"/>
  <c r="AK8" i="4" s="1"/>
  <c r="AB6" i="4"/>
  <c r="AC6" i="4" s="1"/>
  <c r="AK6" i="4" s="1"/>
  <c r="AB4" i="4"/>
  <c r="AC4" i="4" s="1"/>
  <c r="AK4" i="4" s="1"/>
  <c r="P26" i="4"/>
  <c r="Q26" i="4" s="1"/>
  <c r="R26" i="4" s="1"/>
  <c r="P16" i="4"/>
  <c r="Q16" i="4" s="1"/>
  <c r="R16" i="4" s="1"/>
  <c r="AB10" i="4"/>
  <c r="AC10" i="4" s="1"/>
  <c r="AK10" i="4" s="1"/>
  <c r="AG19" i="2"/>
  <c r="AG20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3" i="2"/>
  <c r="T2" i="2"/>
  <c r="AK116" i="4" l="1"/>
  <c r="AK120" i="4"/>
  <c r="AK124" i="4"/>
  <c r="AK128" i="4"/>
  <c r="AK132" i="4"/>
  <c r="AK136" i="4"/>
  <c r="AK140" i="4"/>
  <c r="AK144" i="4"/>
  <c r="AK148" i="4"/>
  <c r="AK152" i="4"/>
  <c r="AK156" i="4"/>
  <c r="AK160" i="4"/>
  <c r="AK164" i="4"/>
  <c r="AK193" i="4"/>
  <c r="AK197" i="4"/>
  <c r="AK201" i="4"/>
  <c r="AK205" i="4"/>
  <c r="AK209" i="4"/>
  <c r="AK213" i="4"/>
  <c r="AK217" i="4"/>
  <c r="AK236" i="4"/>
  <c r="AK240" i="4"/>
  <c r="AK244" i="4"/>
  <c r="AK235" i="4"/>
  <c r="AK239" i="4"/>
  <c r="AK243" i="4"/>
  <c r="AB248" i="6"/>
  <c r="AK235" i="8"/>
  <c r="W68" i="8"/>
  <c r="AK170" i="8"/>
  <c r="AK91" i="4"/>
  <c r="AK48" i="8"/>
  <c r="AK90" i="8"/>
  <c r="AK220" i="6"/>
  <c r="AK224" i="6"/>
  <c r="AK228" i="6"/>
  <c r="AK233" i="6"/>
  <c r="AK237" i="6"/>
  <c r="AK241" i="6"/>
  <c r="AK219" i="6"/>
  <c r="AK223" i="6"/>
  <c r="AK227" i="6"/>
  <c r="AK231" i="6"/>
  <c r="AK236" i="6"/>
  <c r="AK240" i="6"/>
  <c r="AK244" i="6"/>
  <c r="AK134" i="8"/>
  <c r="AK138" i="8"/>
  <c r="AK142" i="8"/>
  <c r="AK146" i="8"/>
  <c r="AK234" i="8"/>
  <c r="AK238" i="8"/>
  <c r="AK242" i="8"/>
  <c r="AK220" i="5"/>
  <c r="AK224" i="5"/>
  <c r="AK228" i="5"/>
  <c r="AK233" i="5"/>
  <c r="AK237" i="5"/>
  <c r="AK241" i="5"/>
  <c r="AK245" i="5"/>
  <c r="AK78" i="8"/>
  <c r="AK114" i="4"/>
  <c r="AK222" i="5"/>
  <c r="AK226" i="5"/>
  <c r="AK230" i="5"/>
  <c r="AK235" i="5"/>
  <c r="AK239" i="5"/>
  <c r="AK243" i="5"/>
  <c r="AK222" i="6"/>
  <c r="AK226" i="6"/>
  <c r="AK230" i="6"/>
  <c r="AK235" i="6"/>
  <c r="AK239" i="6"/>
  <c r="AK243" i="6"/>
  <c r="AK233" i="8"/>
  <c r="AK207" i="8"/>
  <c r="AK39" i="5"/>
  <c r="AK126" i="5"/>
  <c r="AK157" i="5"/>
  <c r="AK204" i="6"/>
  <c r="AK122" i="8"/>
  <c r="AK222" i="8"/>
  <c r="AK198" i="8"/>
  <c r="AC26" i="5"/>
  <c r="AK26" i="5" s="1"/>
  <c r="AB68" i="5"/>
  <c r="AB69" i="5"/>
  <c r="AK64" i="8"/>
  <c r="W69" i="8"/>
  <c r="AK49" i="8"/>
  <c r="AK174" i="8"/>
  <c r="AK245" i="6"/>
  <c r="AK134" i="5"/>
  <c r="X34" i="5"/>
  <c r="AK34" i="5" s="1"/>
  <c r="W68" i="5"/>
  <c r="W69" i="5"/>
  <c r="AK45" i="8"/>
  <c r="AK74" i="8"/>
  <c r="AK113" i="4"/>
  <c r="AK117" i="4"/>
  <c r="AK121" i="4"/>
  <c r="AK125" i="4"/>
  <c r="AK129" i="4"/>
  <c r="AK133" i="4"/>
  <c r="AK137" i="4"/>
  <c r="AK141" i="4"/>
  <c r="AK145" i="4"/>
  <c r="AK234" i="5"/>
  <c r="AK238" i="5"/>
  <c r="AK242" i="5"/>
  <c r="AK205" i="5"/>
  <c r="AK213" i="6"/>
  <c r="AK213" i="5"/>
  <c r="AK196" i="6"/>
  <c r="AK16" i="8"/>
  <c r="AK131" i="8"/>
  <c r="AK237" i="8"/>
  <c r="AK239" i="8"/>
  <c r="AK241" i="8"/>
  <c r="AK243" i="8"/>
  <c r="AK245" i="8"/>
  <c r="P18" i="8"/>
  <c r="W248" i="8"/>
  <c r="W19" i="8"/>
  <c r="AC131" i="8"/>
  <c r="AB248" i="8"/>
  <c r="AK133" i="8"/>
  <c r="AK135" i="8"/>
  <c r="AK137" i="8"/>
  <c r="AK139" i="8"/>
  <c r="AK141" i="8"/>
  <c r="AK143" i="8"/>
  <c r="AK145" i="8"/>
  <c r="AK147" i="8"/>
  <c r="AK149" i="8"/>
  <c r="AC4" i="8"/>
  <c r="AK4" i="8" s="1"/>
  <c r="AB20" i="8"/>
  <c r="AB19" i="8"/>
  <c r="AB247" i="8"/>
  <c r="W247" i="8"/>
  <c r="W20" i="8"/>
  <c r="W247" i="6"/>
  <c r="W247" i="5"/>
  <c r="W248" i="5"/>
  <c r="AC4" i="6"/>
  <c r="AK4" i="6" s="1"/>
  <c r="AB20" i="6"/>
  <c r="AB19" i="6"/>
  <c r="AK21" i="6"/>
  <c r="P18" i="6"/>
  <c r="AK70" i="6"/>
  <c r="W248" i="6"/>
  <c r="P18" i="5"/>
  <c r="Q3" i="5"/>
  <c r="R3" i="5" s="1"/>
  <c r="AK244" i="5"/>
  <c r="AK166" i="5"/>
  <c r="AK168" i="5"/>
  <c r="AK170" i="5"/>
  <c r="AK172" i="5"/>
  <c r="AK174" i="5"/>
  <c r="AK176" i="5"/>
  <c r="AK178" i="5"/>
  <c r="AK180" i="5"/>
  <c r="AK182" i="5"/>
  <c r="AK184" i="5"/>
  <c r="AK186" i="5"/>
  <c r="AK188" i="5"/>
  <c r="AK190" i="5"/>
  <c r="AK192" i="5"/>
  <c r="AB247" i="5"/>
  <c r="AB20" i="5"/>
  <c r="AB19" i="5"/>
  <c r="AC3" i="5"/>
  <c r="AK3" i="5" s="1"/>
  <c r="AB20" i="4"/>
  <c r="W247" i="4"/>
  <c r="AK147" i="4"/>
  <c r="AK149" i="4"/>
  <c r="AK151" i="4"/>
  <c r="AK153" i="4"/>
  <c r="AK155" i="4"/>
  <c r="AK157" i="4"/>
  <c r="AK159" i="4"/>
  <c r="AK161" i="4"/>
  <c r="AK163" i="4"/>
  <c r="AK165" i="4"/>
  <c r="AK167" i="4"/>
  <c r="AK194" i="4"/>
  <c r="AK196" i="4"/>
  <c r="AK198" i="4"/>
  <c r="AK200" i="4"/>
  <c r="AK202" i="4"/>
  <c r="AK204" i="4"/>
  <c r="AK206" i="4"/>
  <c r="AK208" i="4"/>
  <c r="AK210" i="4"/>
  <c r="AK212" i="4"/>
  <c r="AK214" i="4"/>
  <c r="AK216" i="4"/>
  <c r="AB69" i="4"/>
  <c r="AB68" i="4"/>
  <c r="AC21" i="4"/>
  <c r="W68" i="4"/>
  <c r="W69" i="4"/>
  <c r="X21" i="4"/>
  <c r="AK21" i="4" s="1"/>
  <c r="AK23" i="4"/>
  <c r="AK25" i="4"/>
  <c r="AK27" i="4"/>
  <c r="AK29" i="4"/>
  <c r="AK31" i="4"/>
  <c r="AK33" i="4"/>
  <c r="AK35" i="4"/>
  <c r="AK37" i="4"/>
  <c r="AK39" i="4"/>
  <c r="AK41" i="4"/>
  <c r="AK43" i="4"/>
  <c r="AK45" i="4"/>
  <c r="AK47" i="4"/>
  <c r="AK49" i="4"/>
  <c r="AK51" i="4"/>
  <c r="AK53" i="4"/>
  <c r="AK55" i="4"/>
  <c r="AK57" i="4"/>
  <c r="AK59" i="4"/>
  <c r="Q4" i="4"/>
  <c r="R4" i="4" s="1"/>
  <c r="P18" i="4"/>
  <c r="AB19" i="4"/>
  <c r="AK22" i="4"/>
  <c r="AK24" i="4"/>
  <c r="AK26" i="4"/>
  <c r="AK28" i="4"/>
  <c r="AK30" i="4"/>
  <c r="AK32" i="4"/>
  <c r="AK34" i="4"/>
  <c r="AK36" i="4"/>
  <c r="AK38" i="4"/>
  <c r="AK40" i="4"/>
  <c r="AK42" i="4"/>
  <c r="AK44" i="4"/>
  <c r="AK46" i="4"/>
  <c r="AK48" i="4"/>
  <c r="AK50" i="4"/>
  <c r="AK52" i="4"/>
  <c r="AK54" i="4"/>
  <c r="AK56" i="4"/>
  <c r="AK58" i="4"/>
  <c r="W248" i="4"/>
  <c r="AC112" i="4"/>
  <c r="AK112" i="4" s="1"/>
  <c r="AB247" i="4"/>
  <c r="AB248" i="4"/>
  <c r="AK3" i="4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70" i="2"/>
  <c r="J67" i="2"/>
  <c r="O21" i="2" s="1"/>
  <c r="J18" i="2"/>
  <c r="O14" i="2" s="1"/>
  <c r="L67" i="2"/>
  <c r="L18" i="2"/>
  <c r="N13" i="2" s="1"/>
  <c r="O4" i="2" l="1"/>
  <c r="O8" i="2"/>
  <c r="O16" i="2"/>
  <c r="O12" i="2"/>
  <c r="O3" i="2"/>
  <c r="O10" i="2"/>
  <c r="O6" i="2"/>
  <c r="O66" i="2"/>
  <c r="O64" i="2"/>
  <c r="O62" i="2"/>
  <c r="O60" i="2"/>
  <c r="O58" i="2"/>
  <c r="O56" i="2"/>
  <c r="O54" i="2"/>
  <c r="O52" i="2"/>
  <c r="O50" i="2"/>
  <c r="O48" i="2"/>
  <c r="O46" i="2"/>
  <c r="O44" i="2"/>
  <c r="O42" i="2"/>
  <c r="O40" i="2"/>
  <c r="O38" i="2"/>
  <c r="O36" i="2"/>
  <c r="O34" i="2"/>
  <c r="O32" i="2"/>
  <c r="O30" i="2"/>
  <c r="O28" i="2"/>
  <c r="O26" i="2"/>
  <c r="O24" i="2"/>
  <c r="O22" i="2"/>
  <c r="O65" i="2"/>
  <c r="O63" i="2"/>
  <c r="O61" i="2"/>
  <c r="O59" i="2"/>
  <c r="O57" i="2"/>
  <c r="O55" i="2"/>
  <c r="O53" i="2"/>
  <c r="O51" i="2"/>
  <c r="O49" i="2"/>
  <c r="O47" i="2"/>
  <c r="O45" i="2"/>
  <c r="O43" i="2"/>
  <c r="O41" i="2"/>
  <c r="O39" i="2"/>
  <c r="O37" i="2"/>
  <c r="O35" i="2"/>
  <c r="O33" i="2"/>
  <c r="O31" i="2"/>
  <c r="O29" i="2"/>
  <c r="O27" i="2"/>
  <c r="O25" i="2"/>
  <c r="O23" i="2"/>
  <c r="O5" i="2"/>
  <c r="O11" i="2"/>
  <c r="O9" i="2"/>
  <c r="O7" i="2"/>
  <c r="O17" i="2"/>
  <c r="O15" i="2"/>
  <c r="O13" i="2"/>
  <c r="N3" i="2"/>
  <c r="N10" i="2"/>
  <c r="N8" i="2"/>
  <c r="N6" i="2"/>
  <c r="N4" i="2"/>
  <c r="N16" i="2"/>
  <c r="N14" i="2"/>
  <c r="N12" i="2"/>
  <c r="N18" i="2"/>
  <c r="N11" i="2"/>
  <c r="N9" i="2"/>
  <c r="N7" i="2"/>
  <c r="N5" i="2"/>
  <c r="N17" i="2"/>
  <c r="N15" i="2"/>
  <c r="M3" i="2"/>
  <c r="M4" i="2"/>
  <c r="M5" i="2"/>
  <c r="M6" i="2"/>
  <c r="M7" i="2"/>
  <c r="M8" i="2"/>
  <c r="M9" i="2"/>
  <c r="M10" i="2"/>
  <c r="M11" i="2"/>
  <c r="M12" i="2"/>
  <c r="K12" i="2" s="1"/>
  <c r="AB12" i="2" s="1"/>
  <c r="AC12" i="2" s="1"/>
  <c r="M13" i="2"/>
  <c r="M14" i="2"/>
  <c r="M15" i="2"/>
  <c r="M16" i="2"/>
  <c r="M17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K236" i="2" s="1"/>
  <c r="M237" i="2"/>
  <c r="M238" i="2"/>
  <c r="M239" i="2"/>
  <c r="M240" i="2"/>
  <c r="K240" i="2" s="1"/>
  <c r="M241" i="2"/>
  <c r="M242" i="2"/>
  <c r="M243" i="2"/>
  <c r="M244" i="2"/>
  <c r="K244" i="2" s="1"/>
  <c r="M245" i="2"/>
  <c r="M2" i="2"/>
  <c r="K2" i="2" s="1"/>
  <c r="C246" i="2"/>
  <c r="B246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4" i="2"/>
  <c r="F94" i="2"/>
  <c r="G94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E102" i="2"/>
  <c r="F102" i="2"/>
  <c r="G102" i="2"/>
  <c r="E103" i="2"/>
  <c r="F103" i="2"/>
  <c r="G103" i="2"/>
  <c r="E104" i="2"/>
  <c r="F104" i="2"/>
  <c r="G104" i="2"/>
  <c r="E105" i="2"/>
  <c r="F105" i="2"/>
  <c r="G105" i="2"/>
  <c r="E106" i="2"/>
  <c r="F106" i="2"/>
  <c r="G106" i="2"/>
  <c r="E107" i="2"/>
  <c r="F107" i="2"/>
  <c r="G107" i="2"/>
  <c r="E108" i="2"/>
  <c r="F108" i="2"/>
  <c r="G108" i="2"/>
  <c r="E109" i="2"/>
  <c r="F109" i="2"/>
  <c r="G109" i="2"/>
  <c r="E110" i="2"/>
  <c r="F110" i="2"/>
  <c r="G110" i="2"/>
  <c r="E111" i="2"/>
  <c r="F111" i="2"/>
  <c r="G111" i="2"/>
  <c r="E112" i="2"/>
  <c r="F112" i="2"/>
  <c r="G112" i="2"/>
  <c r="E113" i="2"/>
  <c r="F113" i="2"/>
  <c r="G113" i="2"/>
  <c r="E114" i="2"/>
  <c r="F114" i="2"/>
  <c r="G114" i="2"/>
  <c r="E115" i="2"/>
  <c r="F115" i="2"/>
  <c r="G115" i="2"/>
  <c r="E116" i="2"/>
  <c r="F116" i="2"/>
  <c r="G116" i="2"/>
  <c r="E117" i="2"/>
  <c r="F117" i="2"/>
  <c r="G117" i="2"/>
  <c r="E118" i="2"/>
  <c r="F118" i="2"/>
  <c r="G118" i="2"/>
  <c r="E119" i="2"/>
  <c r="F119" i="2"/>
  <c r="G119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127" i="2"/>
  <c r="F127" i="2"/>
  <c r="G127" i="2"/>
  <c r="E128" i="2"/>
  <c r="F128" i="2"/>
  <c r="G128" i="2"/>
  <c r="E129" i="2"/>
  <c r="F129" i="2"/>
  <c r="G129" i="2"/>
  <c r="E130" i="2"/>
  <c r="F130" i="2"/>
  <c r="G130" i="2"/>
  <c r="E131" i="2"/>
  <c r="F131" i="2"/>
  <c r="G131" i="2"/>
  <c r="E132" i="2"/>
  <c r="F132" i="2"/>
  <c r="G132" i="2"/>
  <c r="E133" i="2"/>
  <c r="F133" i="2"/>
  <c r="G133" i="2"/>
  <c r="E134" i="2"/>
  <c r="F134" i="2"/>
  <c r="G134" i="2"/>
  <c r="E135" i="2"/>
  <c r="F135" i="2"/>
  <c r="G135" i="2"/>
  <c r="E136" i="2"/>
  <c r="F136" i="2"/>
  <c r="G136" i="2"/>
  <c r="E137" i="2"/>
  <c r="F137" i="2"/>
  <c r="G137" i="2"/>
  <c r="E138" i="2"/>
  <c r="F138" i="2"/>
  <c r="G138" i="2"/>
  <c r="E139" i="2"/>
  <c r="F139" i="2"/>
  <c r="G139" i="2"/>
  <c r="E140" i="2"/>
  <c r="F140" i="2"/>
  <c r="G140" i="2"/>
  <c r="E141" i="2"/>
  <c r="F141" i="2"/>
  <c r="G141" i="2"/>
  <c r="E142" i="2"/>
  <c r="F142" i="2"/>
  <c r="G142" i="2"/>
  <c r="E143" i="2"/>
  <c r="F143" i="2"/>
  <c r="G143" i="2"/>
  <c r="E144" i="2"/>
  <c r="F144" i="2"/>
  <c r="G144" i="2"/>
  <c r="E145" i="2"/>
  <c r="F145" i="2"/>
  <c r="G145" i="2"/>
  <c r="E146" i="2"/>
  <c r="F146" i="2"/>
  <c r="G146" i="2"/>
  <c r="E147" i="2"/>
  <c r="F147" i="2"/>
  <c r="G147" i="2"/>
  <c r="E148" i="2"/>
  <c r="F148" i="2"/>
  <c r="G148" i="2"/>
  <c r="E149" i="2"/>
  <c r="F149" i="2"/>
  <c r="G149" i="2"/>
  <c r="E150" i="2"/>
  <c r="F150" i="2"/>
  <c r="G150" i="2"/>
  <c r="E151" i="2"/>
  <c r="F151" i="2"/>
  <c r="G151" i="2"/>
  <c r="E152" i="2"/>
  <c r="F152" i="2"/>
  <c r="G152" i="2"/>
  <c r="E153" i="2"/>
  <c r="F153" i="2"/>
  <c r="G153" i="2"/>
  <c r="E154" i="2"/>
  <c r="F154" i="2"/>
  <c r="G154" i="2"/>
  <c r="E155" i="2"/>
  <c r="F155" i="2"/>
  <c r="G155" i="2"/>
  <c r="E156" i="2"/>
  <c r="F156" i="2"/>
  <c r="G156" i="2"/>
  <c r="E157" i="2"/>
  <c r="F157" i="2"/>
  <c r="G157" i="2"/>
  <c r="E158" i="2"/>
  <c r="F158" i="2"/>
  <c r="G158" i="2"/>
  <c r="E159" i="2"/>
  <c r="F159" i="2"/>
  <c r="G159" i="2"/>
  <c r="E160" i="2"/>
  <c r="F160" i="2"/>
  <c r="G160" i="2"/>
  <c r="E161" i="2"/>
  <c r="F161" i="2"/>
  <c r="G161" i="2"/>
  <c r="E162" i="2"/>
  <c r="F162" i="2"/>
  <c r="G162" i="2"/>
  <c r="E163" i="2"/>
  <c r="F163" i="2"/>
  <c r="G163" i="2"/>
  <c r="E164" i="2"/>
  <c r="F164" i="2"/>
  <c r="G164" i="2"/>
  <c r="E165" i="2"/>
  <c r="F165" i="2"/>
  <c r="G165" i="2"/>
  <c r="E166" i="2"/>
  <c r="F166" i="2"/>
  <c r="G166" i="2"/>
  <c r="E167" i="2"/>
  <c r="F167" i="2"/>
  <c r="G167" i="2"/>
  <c r="E168" i="2"/>
  <c r="F168" i="2"/>
  <c r="G168" i="2"/>
  <c r="E169" i="2"/>
  <c r="F169" i="2"/>
  <c r="G169" i="2"/>
  <c r="E170" i="2"/>
  <c r="F170" i="2"/>
  <c r="G170" i="2"/>
  <c r="E171" i="2"/>
  <c r="F171" i="2"/>
  <c r="G171" i="2"/>
  <c r="E172" i="2"/>
  <c r="F172" i="2"/>
  <c r="G172" i="2"/>
  <c r="E173" i="2"/>
  <c r="F173" i="2"/>
  <c r="G173" i="2"/>
  <c r="E174" i="2"/>
  <c r="F174" i="2"/>
  <c r="G174" i="2"/>
  <c r="E175" i="2"/>
  <c r="F175" i="2"/>
  <c r="G175" i="2"/>
  <c r="E176" i="2"/>
  <c r="F176" i="2"/>
  <c r="G176" i="2"/>
  <c r="E177" i="2"/>
  <c r="F177" i="2"/>
  <c r="G177" i="2"/>
  <c r="E178" i="2"/>
  <c r="F178" i="2"/>
  <c r="G178" i="2"/>
  <c r="E179" i="2"/>
  <c r="F179" i="2"/>
  <c r="G179" i="2"/>
  <c r="E180" i="2"/>
  <c r="F180" i="2"/>
  <c r="G180" i="2"/>
  <c r="E181" i="2"/>
  <c r="F181" i="2"/>
  <c r="G181" i="2"/>
  <c r="E182" i="2"/>
  <c r="F182" i="2"/>
  <c r="G182" i="2"/>
  <c r="E183" i="2"/>
  <c r="F183" i="2"/>
  <c r="G183" i="2"/>
  <c r="E184" i="2"/>
  <c r="F184" i="2"/>
  <c r="G184" i="2"/>
  <c r="E185" i="2"/>
  <c r="F185" i="2"/>
  <c r="G185" i="2"/>
  <c r="E186" i="2"/>
  <c r="F186" i="2"/>
  <c r="G186" i="2"/>
  <c r="E187" i="2"/>
  <c r="F187" i="2"/>
  <c r="G187" i="2"/>
  <c r="E188" i="2"/>
  <c r="F188" i="2"/>
  <c r="G188" i="2"/>
  <c r="E189" i="2"/>
  <c r="F189" i="2"/>
  <c r="G189" i="2"/>
  <c r="E190" i="2"/>
  <c r="F190" i="2"/>
  <c r="G190" i="2"/>
  <c r="E191" i="2"/>
  <c r="F191" i="2"/>
  <c r="G191" i="2"/>
  <c r="E192" i="2"/>
  <c r="F192" i="2"/>
  <c r="G192" i="2"/>
  <c r="E193" i="2"/>
  <c r="F193" i="2"/>
  <c r="G193" i="2"/>
  <c r="E194" i="2"/>
  <c r="F194" i="2"/>
  <c r="G194" i="2"/>
  <c r="E195" i="2"/>
  <c r="F195" i="2"/>
  <c r="G195" i="2"/>
  <c r="E196" i="2"/>
  <c r="F196" i="2"/>
  <c r="G196" i="2"/>
  <c r="E197" i="2"/>
  <c r="F197" i="2"/>
  <c r="G197" i="2"/>
  <c r="E198" i="2"/>
  <c r="F198" i="2"/>
  <c r="G198" i="2"/>
  <c r="E199" i="2"/>
  <c r="F199" i="2"/>
  <c r="G199" i="2"/>
  <c r="E200" i="2"/>
  <c r="F200" i="2"/>
  <c r="G200" i="2"/>
  <c r="E201" i="2"/>
  <c r="F201" i="2"/>
  <c r="G201" i="2"/>
  <c r="E202" i="2"/>
  <c r="F202" i="2"/>
  <c r="G202" i="2"/>
  <c r="E203" i="2"/>
  <c r="F203" i="2"/>
  <c r="G203" i="2"/>
  <c r="E204" i="2"/>
  <c r="F204" i="2"/>
  <c r="G204" i="2"/>
  <c r="E205" i="2"/>
  <c r="F205" i="2"/>
  <c r="G205" i="2"/>
  <c r="E206" i="2"/>
  <c r="F206" i="2"/>
  <c r="G206" i="2"/>
  <c r="E207" i="2"/>
  <c r="F207" i="2"/>
  <c r="G207" i="2"/>
  <c r="E208" i="2"/>
  <c r="F208" i="2"/>
  <c r="G208" i="2"/>
  <c r="E209" i="2"/>
  <c r="F209" i="2"/>
  <c r="G209" i="2"/>
  <c r="E210" i="2"/>
  <c r="F210" i="2"/>
  <c r="G210" i="2"/>
  <c r="E211" i="2"/>
  <c r="F211" i="2"/>
  <c r="G211" i="2"/>
  <c r="E212" i="2"/>
  <c r="F212" i="2"/>
  <c r="G212" i="2"/>
  <c r="E213" i="2"/>
  <c r="F213" i="2"/>
  <c r="G213" i="2"/>
  <c r="E214" i="2"/>
  <c r="F214" i="2"/>
  <c r="G214" i="2"/>
  <c r="E215" i="2"/>
  <c r="F215" i="2"/>
  <c r="G215" i="2"/>
  <c r="E216" i="2"/>
  <c r="F216" i="2"/>
  <c r="G216" i="2"/>
  <c r="E217" i="2"/>
  <c r="F217" i="2"/>
  <c r="G217" i="2"/>
  <c r="E218" i="2"/>
  <c r="F218" i="2"/>
  <c r="G218" i="2"/>
  <c r="E219" i="2"/>
  <c r="F219" i="2"/>
  <c r="G219" i="2"/>
  <c r="E220" i="2"/>
  <c r="F220" i="2"/>
  <c r="G220" i="2"/>
  <c r="E221" i="2"/>
  <c r="F221" i="2"/>
  <c r="G221" i="2"/>
  <c r="E222" i="2"/>
  <c r="F222" i="2"/>
  <c r="G222" i="2"/>
  <c r="E223" i="2"/>
  <c r="F223" i="2"/>
  <c r="G223" i="2"/>
  <c r="E224" i="2"/>
  <c r="F224" i="2"/>
  <c r="G224" i="2"/>
  <c r="E225" i="2"/>
  <c r="F225" i="2"/>
  <c r="G225" i="2"/>
  <c r="E226" i="2"/>
  <c r="F226" i="2"/>
  <c r="G226" i="2"/>
  <c r="E227" i="2"/>
  <c r="F227" i="2"/>
  <c r="G227" i="2"/>
  <c r="E228" i="2"/>
  <c r="F228" i="2"/>
  <c r="G228" i="2"/>
  <c r="E229" i="2"/>
  <c r="F229" i="2"/>
  <c r="G229" i="2"/>
  <c r="E230" i="2"/>
  <c r="F230" i="2"/>
  <c r="G230" i="2"/>
  <c r="E231" i="2"/>
  <c r="F231" i="2"/>
  <c r="G231" i="2"/>
  <c r="E232" i="2"/>
  <c r="F232" i="2"/>
  <c r="G232" i="2"/>
  <c r="E233" i="2"/>
  <c r="F233" i="2"/>
  <c r="G233" i="2"/>
  <c r="E234" i="2"/>
  <c r="F234" i="2"/>
  <c r="G234" i="2"/>
  <c r="E235" i="2"/>
  <c r="F235" i="2"/>
  <c r="G235" i="2"/>
  <c r="E236" i="2"/>
  <c r="F236" i="2"/>
  <c r="G236" i="2"/>
  <c r="E237" i="2"/>
  <c r="F237" i="2"/>
  <c r="G237" i="2"/>
  <c r="E238" i="2"/>
  <c r="F238" i="2"/>
  <c r="G238" i="2"/>
  <c r="E239" i="2"/>
  <c r="F239" i="2"/>
  <c r="G239" i="2"/>
  <c r="E240" i="2"/>
  <c r="F240" i="2"/>
  <c r="G240" i="2"/>
  <c r="E241" i="2"/>
  <c r="F241" i="2"/>
  <c r="G241" i="2"/>
  <c r="E242" i="2"/>
  <c r="F242" i="2"/>
  <c r="G242" i="2"/>
  <c r="E243" i="2"/>
  <c r="F243" i="2"/>
  <c r="G243" i="2"/>
  <c r="E244" i="2"/>
  <c r="F244" i="2"/>
  <c r="G244" i="2"/>
  <c r="E245" i="2"/>
  <c r="F245" i="2"/>
  <c r="G245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3" i="2"/>
  <c r="E3" i="2"/>
  <c r="F3" i="2"/>
  <c r="G3" i="2"/>
  <c r="D4" i="2"/>
  <c r="E4" i="2"/>
  <c r="F4" i="2"/>
  <c r="G4" i="2"/>
  <c r="D5" i="2"/>
  <c r="E5" i="2"/>
  <c r="F5" i="2"/>
  <c r="G5" i="2"/>
  <c r="D6" i="2"/>
  <c r="E6" i="2"/>
  <c r="F6" i="2"/>
  <c r="G6" i="2"/>
  <c r="D7" i="2"/>
  <c r="E7" i="2"/>
  <c r="F7" i="2"/>
  <c r="G7" i="2"/>
  <c r="D8" i="2"/>
  <c r="E8" i="2"/>
  <c r="F8" i="2"/>
  <c r="G8" i="2"/>
  <c r="D9" i="2"/>
  <c r="E9" i="2"/>
  <c r="F9" i="2"/>
  <c r="G9" i="2"/>
  <c r="D10" i="2"/>
  <c r="E10" i="2"/>
  <c r="F10" i="2"/>
  <c r="G10" i="2"/>
  <c r="D11" i="2"/>
  <c r="E11" i="2"/>
  <c r="F11" i="2"/>
  <c r="G11" i="2"/>
  <c r="D12" i="2"/>
  <c r="E12" i="2"/>
  <c r="F12" i="2"/>
  <c r="G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G2" i="2"/>
  <c r="F2" i="2"/>
  <c r="E2" i="2"/>
  <c r="D2" i="2"/>
  <c r="M246" i="2" l="1"/>
  <c r="V244" i="2"/>
  <c r="W244" i="2" s="1"/>
  <c r="X244" i="2" s="1"/>
  <c r="AB244" i="2"/>
  <c r="AC244" i="2" s="1"/>
  <c r="V240" i="2"/>
  <c r="W240" i="2" s="1"/>
  <c r="X240" i="2" s="1"/>
  <c r="AK240" i="2" s="1"/>
  <c r="AB240" i="2"/>
  <c r="AC240" i="2" s="1"/>
  <c r="V236" i="2"/>
  <c r="W236" i="2" s="1"/>
  <c r="X236" i="2" s="1"/>
  <c r="AB236" i="2"/>
  <c r="AC236" i="2" s="1"/>
  <c r="P12" i="2"/>
  <c r="Q12" i="2" s="1"/>
  <c r="R12" i="2" s="1"/>
  <c r="V12" i="2"/>
  <c r="W12" i="2"/>
  <c r="X12" i="2" s="1"/>
  <c r="AK12" i="2" s="1"/>
  <c r="K245" i="2"/>
  <c r="K243" i="2"/>
  <c r="K241" i="2"/>
  <c r="K239" i="2"/>
  <c r="K237" i="2"/>
  <c r="K235" i="2"/>
  <c r="K233" i="2"/>
  <c r="K231" i="2"/>
  <c r="K229" i="2"/>
  <c r="K227" i="2"/>
  <c r="K225" i="2"/>
  <c r="K223" i="2"/>
  <c r="K221" i="2"/>
  <c r="K219" i="2"/>
  <c r="K217" i="2"/>
  <c r="K215" i="2"/>
  <c r="K213" i="2"/>
  <c r="K211" i="2"/>
  <c r="K209" i="2"/>
  <c r="K207" i="2"/>
  <c r="K205" i="2"/>
  <c r="K203" i="2"/>
  <c r="K201" i="2"/>
  <c r="K199" i="2"/>
  <c r="K197" i="2"/>
  <c r="K195" i="2"/>
  <c r="K193" i="2"/>
  <c r="K191" i="2"/>
  <c r="K189" i="2"/>
  <c r="K187" i="2"/>
  <c r="K185" i="2"/>
  <c r="K183" i="2"/>
  <c r="K181" i="2"/>
  <c r="K179" i="2"/>
  <c r="K177" i="2"/>
  <c r="K175" i="2"/>
  <c r="K173" i="2"/>
  <c r="K171" i="2"/>
  <c r="K169" i="2"/>
  <c r="K167" i="2"/>
  <c r="K165" i="2"/>
  <c r="K163" i="2"/>
  <c r="K161" i="2"/>
  <c r="K159" i="2"/>
  <c r="K157" i="2"/>
  <c r="K155" i="2"/>
  <c r="K153" i="2"/>
  <c r="K151" i="2"/>
  <c r="K149" i="2"/>
  <c r="K147" i="2"/>
  <c r="K145" i="2"/>
  <c r="K143" i="2"/>
  <c r="K141" i="2"/>
  <c r="K139" i="2"/>
  <c r="K137" i="2"/>
  <c r="K135" i="2"/>
  <c r="K133" i="2"/>
  <c r="K131" i="2"/>
  <c r="K129" i="2"/>
  <c r="K127" i="2"/>
  <c r="K125" i="2"/>
  <c r="K123" i="2"/>
  <c r="K121" i="2"/>
  <c r="K119" i="2"/>
  <c r="K117" i="2"/>
  <c r="K115" i="2"/>
  <c r="K113" i="2"/>
  <c r="K111" i="2"/>
  <c r="K109" i="2"/>
  <c r="K107" i="2"/>
  <c r="K105" i="2"/>
  <c r="K103" i="2"/>
  <c r="K101" i="2"/>
  <c r="K99" i="2"/>
  <c r="K97" i="2"/>
  <c r="K95" i="2"/>
  <c r="K93" i="2"/>
  <c r="K91" i="2"/>
  <c r="K89" i="2"/>
  <c r="K87" i="2"/>
  <c r="K85" i="2"/>
  <c r="K83" i="2"/>
  <c r="K81" i="2"/>
  <c r="K79" i="2"/>
  <c r="K77" i="2"/>
  <c r="K75" i="2"/>
  <c r="K73" i="2"/>
  <c r="K71" i="2"/>
  <c r="K66" i="2"/>
  <c r="K64" i="2"/>
  <c r="K62" i="2"/>
  <c r="K60" i="2"/>
  <c r="K58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6" i="2"/>
  <c r="K24" i="2"/>
  <c r="K22" i="2"/>
  <c r="K17" i="2"/>
  <c r="K15" i="2"/>
  <c r="K13" i="2"/>
  <c r="P244" i="2"/>
  <c r="Q244" i="2" s="1"/>
  <c r="R244" i="2" s="1"/>
  <c r="P240" i="2"/>
  <c r="Q240" i="2" s="1"/>
  <c r="R240" i="2" s="1"/>
  <c r="P236" i="2"/>
  <c r="Q236" i="2" s="1"/>
  <c r="R236" i="2" s="1"/>
  <c r="K234" i="2"/>
  <c r="K232" i="2"/>
  <c r="K230" i="2"/>
  <c r="K228" i="2"/>
  <c r="K226" i="2"/>
  <c r="K224" i="2"/>
  <c r="K222" i="2"/>
  <c r="K220" i="2"/>
  <c r="K218" i="2"/>
  <c r="K216" i="2"/>
  <c r="K214" i="2"/>
  <c r="K212" i="2"/>
  <c r="K210" i="2"/>
  <c r="K208" i="2"/>
  <c r="K206" i="2"/>
  <c r="K204" i="2"/>
  <c r="K202" i="2"/>
  <c r="K200" i="2"/>
  <c r="K198" i="2"/>
  <c r="K196" i="2"/>
  <c r="K194" i="2"/>
  <c r="K192" i="2"/>
  <c r="K190" i="2"/>
  <c r="K188" i="2"/>
  <c r="K186" i="2"/>
  <c r="K184" i="2"/>
  <c r="K182" i="2"/>
  <c r="K180" i="2"/>
  <c r="K178" i="2"/>
  <c r="K176" i="2"/>
  <c r="K174" i="2"/>
  <c r="K172" i="2"/>
  <c r="K170" i="2"/>
  <c r="K168" i="2"/>
  <c r="K166" i="2"/>
  <c r="K164" i="2"/>
  <c r="K162" i="2"/>
  <c r="K160" i="2"/>
  <c r="K158" i="2"/>
  <c r="K156" i="2"/>
  <c r="K154" i="2"/>
  <c r="K152" i="2"/>
  <c r="K150" i="2"/>
  <c r="K148" i="2"/>
  <c r="K146" i="2"/>
  <c r="K144" i="2"/>
  <c r="K142" i="2"/>
  <c r="K140" i="2"/>
  <c r="K138" i="2"/>
  <c r="K136" i="2"/>
  <c r="K134" i="2"/>
  <c r="K132" i="2"/>
  <c r="K130" i="2"/>
  <c r="K128" i="2"/>
  <c r="K126" i="2"/>
  <c r="K124" i="2"/>
  <c r="K122" i="2"/>
  <c r="K120" i="2"/>
  <c r="K118" i="2"/>
  <c r="K116" i="2"/>
  <c r="P114" i="2"/>
  <c r="Q114" i="2" s="1"/>
  <c r="R114" i="2" s="1"/>
  <c r="K114" i="2"/>
  <c r="K112" i="2"/>
  <c r="P112" i="2" s="1"/>
  <c r="Q112" i="2" s="1"/>
  <c r="R112" i="2" s="1"/>
  <c r="K110" i="2"/>
  <c r="P110" i="2" s="1"/>
  <c r="Q110" i="2" s="1"/>
  <c r="R110" i="2" s="1"/>
  <c r="K108" i="2"/>
  <c r="P108" i="2" s="1"/>
  <c r="Q108" i="2" s="1"/>
  <c r="R108" i="2" s="1"/>
  <c r="P106" i="2"/>
  <c r="Q106" i="2" s="1"/>
  <c r="R106" i="2" s="1"/>
  <c r="K106" i="2"/>
  <c r="K104" i="2"/>
  <c r="P104" i="2" s="1"/>
  <c r="Q104" i="2" s="1"/>
  <c r="R104" i="2" s="1"/>
  <c r="K102" i="2"/>
  <c r="P102" i="2" s="1"/>
  <c r="Q102" i="2" s="1"/>
  <c r="R102" i="2" s="1"/>
  <c r="K100" i="2"/>
  <c r="P100" i="2" s="1"/>
  <c r="Q100" i="2" s="1"/>
  <c r="R100" i="2" s="1"/>
  <c r="P98" i="2"/>
  <c r="Q98" i="2" s="1"/>
  <c r="R98" i="2" s="1"/>
  <c r="K98" i="2"/>
  <c r="K96" i="2"/>
  <c r="P96" i="2" s="1"/>
  <c r="Q96" i="2" s="1"/>
  <c r="R96" i="2" s="1"/>
  <c r="K94" i="2"/>
  <c r="P94" i="2" s="1"/>
  <c r="Q94" i="2" s="1"/>
  <c r="R94" i="2" s="1"/>
  <c r="K92" i="2"/>
  <c r="P92" i="2" s="1"/>
  <c r="Q92" i="2" s="1"/>
  <c r="R92" i="2" s="1"/>
  <c r="P90" i="2"/>
  <c r="Q90" i="2" s="1"/>
  <c r="R90" i="2" s="1"/>
  <c r="K90" i="2"/>
  <c r="K88" i="2"/>
  <c r="P88" i="2" s="1"/>
  <c r="Q88" i="2" s="1"/>
  <c r="R88" i="2" s="1"/>
  <c r="K86" i="2"/>
  <c r="P86" i="2" s="1"/>
  <c r="Q86" i="2" s="1"/>
  <c r="R86" i="2" s="1"/>
  <c r="K84" i="2"/>
  <c r="P84" i="2" s="1"/>
  <c r="Q84" i="2" s="1"/>
  <c r="R84" i="2" s="1"/>
  <c r="P82" i="2"/>
  <c r="Q82" i="2" s="1"/>
  <c r="R82" i="2" s="1"/>
  <c r="K82" i="2"/>
  <c r="K80" i="2"/>
  <c r="P80" i="2" s="1"/>
  <c r="Q80" i="2" s="1"/>
  <c r="R80" i="2" s="1"/>
  <c r="K78" i="2"/>
  <c r="P78" i="2" s="1"/>
  <c r="Q78" i="2" s="1"/>
  <c r="R78" i="2" s="1"/>
  <c r="K76" i="2"/>
  <c r="P76" i="2" s="1"/>
  <c r="Q76" i="2" s="1"/>
  <c r="R76" i="2" s="1"/>
  <c r="P74" i="2"/>
  <c r="Q74" i="2" s="1"/>
  <c r="R74" i="2" s="1"/>
  <c r="K74" i="2"/>
  <c r="K72" i="2"/>
  <c r="K70" i="2"/>
  <c r="K65" i="2"/>
  <c r="K63" i="2"/>
  <c r="K61" i="2"/>
  <c r="K59" i="2"/>
  <c r="K57" i="2"/>
  <c r="K55" i="2"/>
  <c r="K53" i="2"/>
  <c r="K51" i="2"/>
  <c r="K49" i="2"/>
  <c r="K47" i="2"/>
  <c r="K45" i="2"/>
  <c r="K43" i="2"/>
  <c r="K41" i="2"/>
  <c r="K39" i="2"/>
  <c r="K37" i="2"/>
  <c r="K35" i="2"/>
  <c r="K33" i="2"/>
  <c r="K31" i="2"/>
  <c r="K29" i="2"/>
  <c r="K27" i="2"/>
  <c r="K25" i="2"/>
  <c r="K23" i="2"/>
  <c r="K21" i="2"/>
  <c r="K16" i="2"/>
  <c r="AB16" i="2" s="1"/>
  <c r="AC16" i="2" s="1"/>
  <c r="K14" i="2"/>
  <c r="AB14" i="2" s="1"/>
  <c r="AC14" i="2" s="1"/>
  <c r="K10" i="2"/>
  <c r="AB10" i="2" s="1"/>
  <c r="AC10" i="2" s="1"/>
  <c r="K8" i="2"/>
  <c r="AB8" i="2" s="1"/>
  <c r="AC8" i="2" s="1"/>
  <c r="K6" i="2"/>
  <c r="AB6" i="2" s="1"/>
  <c r="AC6" i="2" s="1"/>
  <c r="K4" i="2"/>
  <c r="AB4" i="2" s="1"/>
  <c r="AC4" i="2" s="1"/>
  <c r="K242" i="2"/>
  <c r="K238" i="2"/>
  <c r="K11" i="2"/>
  <c r="AB11" i="2" s="1"/>
  <c r="AC11" i="2" s="1"/>
  <c r="K9" i="2"/>
  <c r="AB9" i="2" s="1"/>
  <c r="AC9" i="2" s="1"/>
  <c r="K7" i="2"/>
  <c r="AB7" i="2" s="1"/>
  <c r="AC7" i="2" s="1"/>
  <c r="K5" i="2"/>
  <c r="AB5" i="2" s="1"/>
  <c r="AC5" i="2" s="1"/>
  <c r="K3" i="2"/>
  <c r="AB3" i="2" s="1"/>
  <c r="D246" i="2"/>
  <c r="G246" i="2"/>
  <c r="E246" i="2"/>
  <c r="F246" i="2"/>
  <c r="R238" i="1"/>
  <c r="M238" i="1"/>
  <c r="H238" i="1"/>
  <c r="R237" i="1"/>
  <c r="M237" i="1"/>
  <c r="H237" i="1"/>
  <c r="R236" i="1"/>
  <c r="M236" i="1"/>
  <c r="H236" i="1"/>
  <c r="R235" i="1"/>
  <c r="M235" i="1"/>
  <c r="H235" i="1"/>
  <c r="R234" i="1"/>
  <c r="M234" i="1"/>
  <c r="H234" i="1"/>
  <c r="R233" i="1"/>
  <c r="M233" i="1"/>
  <c r="H233" i="1"/>
  <c r="R232" i="1"/>
  <c r="M232" i="1"/>
  <c r="H232" i="1"/>
  <c r="R231" i="1"/>
  <c r="M231" i="1"/>
  <c r="H231" i="1"/>
  <c r="R230" i="1"/>
  <c r="M230" i="1"/>
  <c r="H230" i="1"/>
  <c r="R229" i="1"/>
  <c r="M229" i="1"/>
  <c r="H229" i="1"/>
  <c r="R228" i="1"/>
  <c r="M228" i="1"/>
  <c r="H228" i="1"/>
  <c r="R227" i="1"/>
  <c r="M227" i="1"/>
  <c r="H227" i="1"/>
  <c r="R226" i="1"/>
  <c r="M226" i="1"/>
  <c r="H226" i="1"/>
  <c r="R225" i="1"/>
  <c r="M225" i="1"/>
  <c r="H225" i="1"/>
  <c r="R224" i="1"/>
  <c r="M224" i="1"/>
  <c r="H224" i="1"/>
  <c r="R223" i="1"/>
  <c r="M223" i="1"/>
  <c r="H223" i="1"/>
  <c r="R222" i="1"/>
  <c r="M222" i="1"/>
  <c r="H222" i="1"/>
  <c r="R221" i="1"/>
  <c r="M221" i="1"/>
  <c r="H221" i="1"/>
  <c r="R220" i="1"/>
  <c r="M220" i="1"/>
  <c r="H220" i="1"/>
  <c r="R219" i="1"/>
  <c r="M219" i="1"/>
  <c r="H219" i="1"/>
  <c r="X219" i="1" s="1"/>
  <c r="R218" i="1"/>
  <c r="M218" i="1"/>
  <c r="H218" i="1"/>
  <c r="R217" i="1"/>
  <c r="M217" i="1"/>
  <c r="H217" i="1"/>
  <c r="R216" i="1"/>
  <c r="M216" i="1"/>
  <c r="H216" i="1"/>
  <c r="R215" i="1"/>
  <c r="M215" i="1"/>
  <c r="H215" i="1"/>
  <c r="X215" i="1" s="1"/>
  <c r="R214" i="1"/>
  <c r="M214" i="1"/>
  <c r="H214" i="1"/>
  <c r="R213" i="1"/>
  <c r="M213" i="1"/>
  <c r="H213" i="1"/>
  <c r="R212" i="1"/>
  <c r="M212" i="1"/>
  <c r="H212" i="1"/>
  <c r="R211" i="1"/>
  <c r="M211" i="1"/>
  <c r="H211" i="1"/>
  <c r="X211" i="1" s="1"/>
  <c r="R210" i="1"/>
  <c r="M210" i="1"/>
  <c r="H210" i="1"/>
  <c r="R209" i="1"/>
  <c r="M209" i="1"/>
  <c r="H209" i="1"/>
  <c r="R208" i="1"/>
  <c r="M208" i="1"/>
  <c r="H208" i="1"/>
  <c r="R207" i="1"/>
  <c r="M207" i="1"/>
  <c r="H207" i="1"/>
  <c r="X207" i="1" s="1"/>
  <c r="R206" i="1"/>
  <c r="M206" i="1"/>
  <c r="H206" i="1"/>
  <c r="R205" i="1"/>
  <c r="M205" i="1"/>
  <c r="H205" i="1"/>
  <c r="R204" i="1"/>
  <c r="M204" i="1"/>
  <c r="H204" i="1"/>
  <c r="R203" i="1"/>
  <c r="M203" i="1"/>
  <c r="H203" i="1"/>
  <c r="X203" i="1" s="1"/>
  <c r="R202" i="1"/>
  <c r="M202" i="1"/>
  <c r="H202" i="1"/>
  <c r="R201" i="1"/>
  <c r="M201" i="1"/>
  <c r="H201" i="1"/>
  <c r="R200" i="1"/>
  <c r="M200" i="1"/>
  <c r="H200" i="1"/>
  <c r="R199" i="1"/>
  <c r="M199" i="1"/>
  <c r="H199" i="1"/>
  <c r="X199" i="1" s="1"/>
  <c r="R198" i="1"/>
  <c r="M198" i="1"/>
  <c r="H198" i="1"/>
  <c r="R197" i="1"/>
  <c r="M197" i="1"/>
  <c r="H197" i="1"/>
  <c r="R196" i="1"/>
  <c r="M196" i="1"/>
  <c r="H196" i="1"/>
  <c r="R195" i="1"/>
  <c r="M195" i="1"/>
  <c r="H195" i="1"/>
  <c r="X195" i="1" s="1"/>
  <c r="R194" i="1"/>
  <c r="M194" i="1"/>
  <c r="H194" i="1"/>
  <c r="R193" i="1"/>
  <c r="M193" i="1"/>
  <c r="H193" i="1"/>
  <c r="R192" i="1"/>
  <c r="M192" i="1"/>
  <c r="H192" i="1"/>
  <c r="R191" i="1"/>
  <c r="M191" i="1"/>
  <c r="H191" i="1"/>
  <c r="X191" i="1" s="1"/>
  <c r="R190" i="1"/>
  <c r="M190" i="1"/>
  <c r="H190" i="1"/>
  <c r="R189" i="1"/>
  <c r="M189" i="1"/>
  <c r="H189" i="1"/>
  <c r="R188" i="1"/>
  <c r="M188" i="1"/>
  <c r="H188" i="1"/>
  <c r="R187" i="1"/>
  <c r="M187" i="1"/>
  <c r="H187" i="1"/>
  <c r="X187" i="1" s="1"/>
  <c r="R186" i="1"/>
  <c r="M186" i="1"/>
  <c r="H186" i="1"/>
  <c r="R185" i="1"/>
  <c r="M185" i="1"/>
  <c r="H185" i="1"/>
  <c r="R184" i="1"/>
  <c r="M184" i="1"/>
  <c r="H184" i="1"/>
  <c r="R183" i="1"/>
  <c r="M183" i="1"/>
  <c r="H183" i="1"/>
  <c r="X183" i="1" s="1"/>
  <c r="R182" i="1"/>
  <c r="M182" i="1"/>
  <c r="H182" i="1"/>
  <c r="R181" i="1"/>
  <c r="M181" i="1"/>
  <c r="H181" i="1"/>
  <c r="R180" i="1"/>
  <c r="M180" i="1"/>
  <c r="H180" i="1"/>
  <c r="R179" i="1"/>
  <c r="M179" i="1"/>
  <c r="H179" i="1"/>
  <c r="X179" i="1" s="1"/>
  <c r="R178" i="1"/>
  <c r="M178" i="1"/>
  <c r="H178" i="1"/>
  <c r="R177" i="1"/>
  <c r="M177" i="1"/>
  <c r="H177" i="1"/>
  <c r="R176" i="1"/>
  <c r="M176" i="1"/>
  <c r="H176" i="1"/>
  <c r="R175" i="1"/>
  <c r="M175" i="1"/>
  <c r="H175" i="1"/>
  <c r="X175" i="1" s="1"/>
  <c r="R174" i="1"/>
  <c r="M174" i="1"/>
  <c r="H174" i="1"/>
  <c r="R173" i="1"/>
  <c r="M173" i="1"/>
  <c r="H173" i="1"/>
  <c r="R172" i="1"/>
  <c r="M172" i="1"/>
  <c r="H172" i="1"/>
  <c r="R171" i="1"/>
  <c r="M171" i="1"/>
  <c r="H171" i="1"/>
  <c r="X171" i="1" s="1"/>
  <c r="R170" i="1"/>
  <c r="M170" i="1"/>
  <c r="H170" i="1"/>
  <c r="R169" i="1"/>
  <c r="M169" i="1"/>
  <c r="H169" i="1"/>
  <c r="R168" i="1"/>
  <c r="M168" i="1"/>
  <c r="H168" i="1"/>
  <c r="R167" i="1"/>
  <c r="M167" i="1"/>
  <c r="H167" i="1"/>
  <c r="X167" i="1" s="1"/>
  <c r="R166" i="1"/>
  <c r="M166" i="1"/>
  <c r="H166" i="1"/>
  <c r="R165" i="1"/>
  <c r="M165" i="1"/>
  <c r="H165" i="1"/>
  <c r="R164" i="1"/>
  <c r="M164" i="1"/>
  <c r="H164" i="1"/>
  <c r="R163" i="1"/>
  <c r="M163" i="1"/>
  <c r="H163" i="1"/>
  <c r="X163" i="1" s="1"/>
  <c r="R162" i="1"/>
  <c r="M162" i="1"/>
  <c r="H162" i="1"/>
  <c r="R161" i="1"/>
  <c r="M161" i="1"/>
  <c r="H161" i="1"/>
  <c r="R160" i="1"/>
  <c r="M160" i="1"/>
  <c r="H160" i="1"/>
  <c r="R159" i="1"/>
  <c r="M159" i="1"/>
  <c r="H159" i="1"/>
  <c r="X159" i="1" s="1"/>
  <c r="R158" i="1"/>
  <c r="M158" i="1"/>
  <c r="H158" i="1"/>
  <c r="R157" i="1"/>
  <c r="M157" i="1"/>
  <c r="H157" i="1"/>
  <c r="R156" i="1"/>
  <c r="M156" i="1"/>
  <c r="H156" i="1"/>
  <c r="R155" i="1"/>
  <c r="M155" i="1"/>
  <c r="H155" i="1"/>
  <c r="X155" i="1" s="1"/>
  <c r="R154" i="1"/>
  <c r="M154" i="1"/>
  <c r="H154" i="1"/>
  <c r="R153" i="1"/>
  <c r="M153" i="1"/>
  <c r="H153" i="1"/>
  <c r="R152" i="1"/>
  <c r="M152" i="1"/>
  <c r="H152" i="1"/>
  <c r="R151" i="1"/>
  <c r="M151" i="1"/>
  <c r="H151" i="1"/>
  <c r="X151" i="1" s="1"/>
  <c r="R150" i="1"/>
  <c r="M150" i="1"/>
  <c r="H150" i="1"/>
  <c r="R149" i="1"/>
  <c r="M149" i="1"/>
  <c r="H149" i="1"/>
  <c r="R148" i="1"/>
  <c r="M148" i="1"/>
  <c r="H148" i="1"/>
  <c r="R147" i="1"/>
  <c r="M147" i="1"/>
  <c r="H147" i="1"/>
  <c r="X147" i="1" s="1"/>
  <c r="R146" i="1"/>
  <c r="M146" i="1"/>
  <c r="H146" i="1"/>
  <c r="R145" i="1"/>
  <c r="M145" i="1"/>
  <c r="H145" i="1"/>
  <c r="R144" i="1"/>
  <c r="M144" i="1"/>
  <c r="H144" i="1"/>
  <c r="R143" i="1"/>
  <c r="M143" i="1"/>
  <c r="H143" i="1"/>
  <c r="X143" i="1" s="1"/>
  <c r="R142" i="1"/>
  <c r="M142" i="1"/>
  <c r="H142" i="1"/>
  <c r="R141" i="1"/>
  <c r="M141" i="1"/>
  <c r="H141" i="1"/>
  <c r="R140" i="1"/>
  <c r="M140" i="1"/>
  <c r="H140" i="1"/>
  <c r="R139" i="1"/>
  <c r="M139" i="1"/>
  <c r="H139" i="1"/>
  <c r="X139" i="1" s="1"/>
  <c r="R138" i="1"/>
  <c r="M138" i="1"/>
  <c r="H138" i="1"/>
  <c r="R137" i="1"/>
  <c r="M137" i="1"/>
  <c r="H137" i="1"/>
  <c r="R136" i="1"/>
  <c r="M136" i="1"/>
  <c r="H136" i="1"/>
  <c r="R135" i="1"/>
  <c r="M135" i="1"/>
  <c r="H135" i="1"/>
  <c r="X135" i="1" s="1"/>
  <c r="R134" i="1"/>
  <c r="M134" i="1"/>
  <c r="H134" i="1"/>
  <c r="R133" i="1"/>
  <c r="M133" i="1"/>
  <c r="H133" i="1"/>
  <c r="R132" i="1"/>
  <c r="M132" i="1"/>
  <c r="H132" i="1"/>
  <c r="R131" i="1"/>
  <c r="M131" i="1"/>
  <c r="H131" i="1"/>
  <c r="X131" i="1" s="1"/>
  <c r="R130" i="1"/>
  <c r="M130" i="1"/>
  <c r="H130" i="1"/>
  <c r="R129" i="1"/>
  <c r="M129" i="1"/>
  <c r="H129" i="1"/>
  <c r="R128" i="1"/>
  <c r="M128" i="1"/>
  <c r="H128" i="1"/>
  <c r="R127" i="1"/>
  <c r="M127" i="1"/>
  <c r="H127" i="1"/>
  <c r="X127" i="1" s="1"/>
  <c r="R126" i="1"/>
  <c r="M126" i="1"/>
  <c r="H126" i="1"/>
  <c r="R125" i="1"/>
  <c r="M125" i="1"/>
  <c r="H125" i="1"/>
  <c r="R124" i="1"/>
  <c r="M124" i="1"/>
  <c r="H124" i="1"/>
  <c r="R123" i="1"/>
  <c r="M123" i="1"/>
  <c r="H123" i="1"/>
  <c r="X123" i="1" s="1"/>
  <c r="R122" i="1"/>
  <c r="M122" i="1"/>
  <c r="H122" i="1"/>
  <c r="R121" i="1"/>
  <c r="M121" i="1"/>
  <c r="H121" i="1"/>
  <c r="R120" i="1"/>
  <c r="M120" i="1"/>
  <c r="H120" i="1"/>
  <c r="R119" i="1"/>
  <c r="M119" i="1"/>
  <c r="H119" i="1"/>
  <c r="X119" i="1" s="1"/>
  <c r="R118" i="1"/>
  <c r="M118" i="1"/>
  <c r="H118" i="1"/>
  <c r="R117" i="1"/>
  <c r="M117" i="1"/>
  <c r="H117" i="1"/>
  <c r="R116" i="1"/>
  <c r="M116" i="1"/>
  <c r="H116" i="1"/>
  <c r="R115" i="1"/>
  <c r="M115" i="1"/>
  <c r="H115" i="1"/>
  <c r="X115" i="1" s="1"/>
  <c r="R114" i="1"/>
  <c r="M114" i="1"/>
  <c r="H114" i="1"/>
  <c r="R113" i="1"/>
  <c r="M113" i="1"/>
  <c r="H113" i="1"/>
  <c r="R112" i="1"/>
  <c r="M112" i="1"/>
  <c r="H112" i="1"/>
  <c r="R111" i="1"/>
  <c r="M111" i="1"/>
  <c r="H111" i="1"/>
  <c r="X111" i="1" s="1"/>
  <c r="R110" i="1"/>
  <c r="M110" i="1"/>
  <c r="H110" i="1"/>
  <c r="R109" i="1"/>
  <c r="M109" i="1"/>
  <c r="H109" i="1"/>
  <c r="R108" i="1"/>
  <c r="M108" i="1"/>
  <c r="H108" i="1"/>
  <c r="R107" i="1"/>
  <c r="M107" i="1"/>
  <c r="H107" i="1"/>
  <c r="X107" i="1" s="1"/>
  <c r="R106" i="1"/>
  <c r="M106" i="1"/>
  <c r="H106" i="1"/>
  <c r="R105" i="1"/>
  <c r="M105" i="1"/>
  <c r="H105" i="1"/>
  <c r="R104" i="1"/>
  <c r="M104" i="1"/>
  <c r="H104" i="1"/>
  <c r="R103" i="1"/>
  <c r="M103" i="1"/>
  <c r="H103" i="1"/>
  <c r="X103" i="1" s="1"/>
  <c r="R102" i="1"/>
  <c r="M102" i="1"/>
  <c r="H102" i="1"/>
  <c r="R101" i="1"/>
  <c r="M101" i="1"/>
  <c r="H101" i="1"/>
  <c r="R100" i="1"/>
  <c r="M100" i="1"/>
  <c r="H100" i="1"/>
  <c r="R99" i="1"/>
  <c r="M99" i="1"/>
  <c r="H99" i="1"/>
  <c r="X99" i="1" s="1"/>
  <c r="R98" i="1"/>
  <c r="M98" i="1"/>
  <c r="H98" i="1"/>
  <c r="R97" i="1"/>
  <c r="M97" i="1"/>
  <c r="H97" i="1"/>
  <c r="R96" i="1"/>
  <c r="M96" i="1"/>
  <c r="H96" i="1"/>
  <c r="R95" i="1"/>
  <c r="M95" i="1"/>
  <c r="H95" i="1"/>
  <c r="X95" i="1" s="1"/>
  <c r="R94" i="1"/>
  <c r="M94" i="1"/>
  <c r="H94" i="1"/>
  <c r="R93" i="1"/>
  <c r="M93" i="1"/>
  <c r="H93" i="1"/>
  <c r="R92" i="1"/>
  <c r="M92" i="1"/>
  <c r="H92" i="1"/>
  <c r="R91" i="1"/>
  <c r="M91" i="1"/>
  <c r="H91" i="1"/>
  <c r="X91" i="1" s="1"/>
  <c r="R90" i="1"/>
  <c r="M90" i="1"/>
  <c r="H90" i="1"/>
  <c r="R89" i="1"/>
  <c r="M89" i="1"/>
  <c r="H89" i="1"/>
  <c r="R88" i="1"/>
  <c r="M88" i="1"/>
  <c r="H88" i="1"/>
  <c r="R87" i="1"/>
  <c r="M87" i="1"/>
  <c r="H87" i="1"/>
  <c r="X87" i="1" s="1"/>
  <c r="R86" i="1"/>
  <c r="M86" i="1"/>
  <c r="H86" i="1"/>
  <c r="R85" i="1"/>
  <c r="M85" i="1"/>
  <c r="H85" i="1"/>
  <c r="R84" i="1"/>
  <c r="M84" i="1"/>
  <c r="H84" i="1"/>
  <c r="R83" i="1"/>
  <c r="M83" i="1"/>
  <c r="H83" i="1"/>
  <c r="X83" i="1" s="1"/>
  <c r="R82" i="1"/>
  <c r="M82" i="1"/>
  <c r="H82" i="1"/>
  <c r="R81" i="1"/>
  <c r="M81" i="1"/>
  <c r="H81" i="1"/>
  <c r="R80" i="1"/>
  <c r="M80" i="1"/>
  <c r="H80" i="1"/>
  <c r="R79" i="1"/>
  <c r="M79" i="1"/>
  <c r="H79" i="1"/>
  <c r="X79" i="1" s="1"/>
  <c r="R78" i="1"/>
  <c r="M78" i="1"/>
  <c r="H78" i="1"/>
  <c r="R77" i="1"/>
  <c r="M77" i="1"/>
  <c r="H77" i="1"/>
  <c r="R76" i="1"/>
  <c r="M76" i="1"/>
  <c r="H76" i="1"/>
  <c r="R75" i="1"/>
  <c r="M75" i="1"/>
  <c r="H75" i="1"/>
  <c r="X75" i="1" s="1"/>
  <c r="R74" i="1"/>
  <c r="M74" i="1"/>
  <c r="H74" i="1"/>
  <c r="R73" i="1"/>
  <c r="M73" i="1"/>
  <c r="H73" i="1"/>
  <c r="R72" i="1"/>
  <c r="M72" i="1"/>
  <c r="H72" i="1"/>
  <c r="R71" i="1"/>
  <c r="M71" i="1"/>
  <c r="H71" i="1"/>
  <c r="X71" i="1" s="1"/>
  <c r="R70" i="1"/>
  <c r="M70" i="1"/>
  <c r="H70" i="1"/>
  <c r="R69" i="1"/>
  <c r="M69" i="1"/>
  <c r="H69" i="1"/>
  <c r="R68" i="1"/>
  <c r="M68" i="1"/>
  <c r="H68" i="1"/>
  <c r="R67" i="1"/>
  <c r="M67" i="1"/>
  <c r="H67" i="1"/>
  <c r="R66" i="1"/>
  <c r="M66" i="1"/>
  <c r="H66" i="1"/>
  <c r="R65" i="1"/>
  <c r="M65" i="1"/>
  <c r="H65" i="1"/>
  <c r="R64" i="1"/>
  <c r="M64" i="1"/>
  <c r="H64" i="1"/>
  <c r="R63" i="1"/>
  <c r="M63" i="1"/>
  <c r="H63" i="1"/>
  <c r="R62" i="1"/>
  <c r="M62" i="1"/>
  <c r="H62" i="1"/>
  <c r="R61" i="1"/>
  <c r="M61" i="1"/>
  <c r="H61" i="1"/>
  <c r="R60" i="1"/>
  <c r="M60" i="1"/>
  <c r="H60" i="1"/>
  <c r="R59" i="1"/>
  <c r="M59" i="1"/>
  <c r="H59" i="1"/>
  <c r="R58" i="1"/>
  <c r="M58" i="1"/>
  <c r="H58" i="1"/>
  <c r="R57" i="1"/>
  <c r="M57" i="1"/>
  <c r="H57" i="1"/>
  <c r="R56" i="1"/>
  <c r="M56" i="1"/>
  <c r="H56" i="1"/>
  <c r="R55" i="1"/>
  <c r="M55" i="1"/>
  <c r="H55" i="1"/>
  <c r="R54" i="1"/>
  <c r="M54" i="1"/>
  <c r="H54" i="1"/>
  <c r="R53" i="1"/>
  <c r="M53" i="1"/>
  <c r="H53" i="1"/>
  <c r="R52" i="1"/>
  <c r="M52" i="1"/>
  <c r="H52" i="1"/>
  <c r="R51" i="1"/>
  <c r="M51" i="1"/>
  <c r="H51" i="1"/>
  <c r="R50" i="1"/>
  <c r="M50" i="1"/>
  <c r="H50" i="1"/>
  <c r="R49" i="1"/>
  <c r="M49" i="1"/>
  <c r="H49" i="1"/>
  <c r="R48" i="1"/>
  <c r="M48" i="1"/>
  <c r="H48" i="1"/>
  <c r="R47" i="1"/>
  <c r="M47" i="1"/>
  <c r="H47" i="1"/>
  <c r="R46" i="1"/>
  <c r="M46" i="1"/>
  <c r="H46" i="1"/>
  <c r="R45" i="1"/>
  <c r="M45" i="1"/>
  <c r="H45" i="1"/>
  <c r="R44" i="1"/>
  <c r="M44" i="1"/>
  <c r="H44" i="1"/>
  <c r="R43" i="1"/>
  <c r="M43" i="1"/>
  <c r="H43" i="1"/>
  <c r="R42" i="1"/>
  <c r="M42" i="1"/>
  <c r="H42" i="1"/>
  <c r="R41" i="1"/>
  <c r="M41" i="1"/>
  <c r="H41" i="1"/>
  <c r="R40" i="1"/>
  <c r="M40" i="1"/>
  <c r="H40" i="1"/>
  <c r="R39" i="1"/>
  <c r="M39" i="1"/>
  <c r="H39" i="1"/>
  <c r="R38" i="1"/>
  <c r="M38" i="1"/>
  <c r="H38" i="1"/>
  <c r="R37" i="1"/>
  <c r="M37" i="1"/>
  <c r="H37" i="1"/>
  <c r="R36" i="1"/>
  <c r="M36" i="1"/>
  <c r="H36" i="1"/>
  <c r="R35" i="1"/>
  <c r="M35" i="1"/>
  <c r="H35" i="1"/>
  <c r="R34" i="1"/>
  <c r="M34" i="1"/>
  <c r="H34" i="1"/>
  <c r="R33" i="1"/>
  <c r="M33" i="1"/>
  <c r="H33" i="1"/>
  <c r="R32" i="1"/>
  <c r="M32" i="1"/>
  <c r="H32" i="1"/>
  <c r="R31" i="1"/>
  <c r="M31" i="1"/>
  <c r="H31" i="1"/>
  <c r="R30" i="1"/>
  <c r="M30" i="1"/>
  <c r="H30" i="1"/>
  <c r="R29" i="1"/>
  <c r="M29" i="1"/>
  <c r="H29" i="1"/>
  <c r="R28" i="1"/>
  <c r="M28" i="1"/>
  <c r="H28" i="1"/>
  <c r="R27" i="1"/>
  <c r="M27" i="1"/>
  <c r="H27" i="1"/>
  <c r="R26" i="1"/>
  <c r="M26" i="1"/>
  <c r="H26" i="1"/>
  <c r="R25" i="1"/>
  <c r="M25" i="1"/>
  <c r="H25" i="1"/>
  <c r="R24" i="1"/>
  <c r="M24" i="1"/>
  <c r="H24" i="1"/>
  <c r="R23" i="1"/>
  <c r="M23" i="1"/>
  <c r="H23" i="1"/>
  <c r="R22" i="1"/>
  <c r="M22" i="1"/>
  <c r="H22" i="1"/>
  <c r="R21" i="1"/>
  <c r="M21" i="1"/>
  <c r="H21" i="1"/>
  <c r="R20" i="1"/>
  <c r="M20" i="1"/>
  <c r="H20" i="1"/>
  <c r="R19" i="1"/>
  <c r="M19" i="1"/>
  <c r="H19" i="1"/>
  <c r="R18" i="1"/>
  <c r="M18" i="1"/>
  <c r="H18" i="1"/>
  <c r="R17" i="1"/>
  <c r="M17" i="1"/>
  <c r="H17" i="1"/>
  <c r="R16" i="1"/>
  <c r="M16" i="1"/>
  <c r="H16" i="1"/>
  <c r="R15" i="1"/>
  <c r="M15" i="1"/>
  <c r="H15" i="1"/>
  <c r="R14" i="1"/>
  <c r="M14" i="1"/>
  <c r="H14" i="1"/>
  <c r="R13" i="1"/>
  <c r="M13" i="1"/>
  <c r="H13" i="1"/>
  <c r="R12" i="1"/>
  <c r="M12" i="1"/>
  <c r="H12" i="1"/>
  <c r="R11" i="1"/>
  <c r="M11" i="1"/>
  <c r="H11" i="1"/>
  <c r="R10" i="1"/>
  <c r="M10" i="1"/>
  <c r="H10" i="1"/>
  <c r="R9" i="1"/>
  <c r="M9" i="1"/>
  <c r="H9" i="1"/>
  <c r="R8" i="1"/>
  <c r="M8" i="1"/>
  <c r="H8" i="1"/>
  <c r="R7" i="1"/>
  <c r="M7" i="1"/>
  <c r="H7" i="1"/>
  <c r="R6" i="1"/>
  <c r="M6" i="1"/>
  <c r="H6" i="1"/>
  <c r="R5" i="1"/>
  <c r="M5" i="1"/>
  <c r="H5" i="1"/>
  <c r="R4" i="1"/>
  <c r="M4" i="1"/>
  <c r="H4" i="1"/>
  <c r="R3" i="1"/>
  <c r="M3" i="1"/>
  <c r="H3" i="1"/>
  <c r="S2" i="1"/>
  <c r="R2" i="1"/>
  <c r="M2" i="1"/>
  <c r="J2" i="1"/>
  <c r="H2" i="1"/>
  <c r="O2" i="1" l="1"/>
  <c r="X8" i="1"/>
  <c r="X12" i="1"/>
  <c r="X16" i="1"/>
  <c r="X20" i="1"/>
  <c r="X24" i="1"/>
  <c r="X28" i="1"/>
  <c r="X32" i="1"/>
  <c r="X36" i="1"/>
  <c r="X40" i="1"/>
  <c r="X44" i="1"/>
  <c r="X48" i="1"/>
  <c r="X52" i="1"/>
  <c r="X56" i="1"/>
  <c r="AK244" i="2"/>
  <c r="X223" i="1"/>
  <c r="X227" i="1"/>
  <c r="X231" i="1"/>
  <c r="X235" i="1"/>
  <c r="X6" i="1"/>
  <c r="X10" i="1"/>
  <c r="X14" i="1"/>
  <c r="X18" i="1"/>
  <c r="X22" i="1"/>
  <c r="X26" i="1"/>
  <c r="X30" i="1"/>
  <c r="X34" i="1"/>
  <c r="X38" i="1"/>
  <c r="X42" i="1"/>
  <c r="X46" i="1"/>
  <c r="X50" i="1"/>
  <c r="X54" i="1"/>
  <c r="X58" i="1"/>
  <c r="X62" i="1"/>
  <c r="X66" i="1"/>
  <c r="P238" i="2"/>
  <c r="Q238" i="2" s="1"/>
  <c r="R238" i="2" s="1"/>
  <c r="V238" i="2"/>
  <c r="W238" i="2" s="1"/>
  <c r="X238" i="2" s="1"/>
  <c r="AK238" i="2" s="1"/>
  <c r="AB238" i="2"/>
  <c r="AC238" i="2" s="1"/>
  <c r="P21" i="2"/>
  <c r="Q21" i="2" s="1"/>
  <c r="R21" i="2" s="1"/>
  <c r="V21" i="2"/>
  <c r="W21" i="2" s="1"/>
  <c r="AB21" i="2"/>
  <c r="P29" i="2"/>
  <c r="Q29" i="2" s="1"/>
  <c r="R29" i="2" s="1"/>
  <c r="V29" i="2"/>
  <c r="W29" i="2" s="1"/>
  <c r="X29" i="2" s="1"/>
  <c r="AK29" i="2" s="1"/>
  <c r="AB29" i="2"/>
  <c r="AC29" i="2" s="1"/>
  <c r="P37" i="2"/>
  <c r="Q37" i="2" s="1"/>
  <c r="R37" i="2" s="1"/>
  <c r="V37" i="2"/>
  <c r="W37" i="2" s="1"/>
  <c r="X37" i="2" s="1"/>
  <c r="AB37" i="2"/>
  <c r="AC37" i="2" s="1"/>
  <c r="P45" i="2"/>
  <c r="Q45" i="2" s="1"/>
  <c r="R45" i="2" s="1"/>
  <c r="V45" i="2"/>
  <c r="W45" i="2" s="1"/>
  <c r="X45" i="2" s="1"/>
  <c r="AB45" i="2"/>
  <c r="AC45" i="2" s="1"/>
  <c r="P53" i="2"/>
  <c r="Q53" i="2" s="1"/>
  <c r="R53" i="2" s="1"/>
  <c r="V53" i="2"/>
  <c r="W53" i="2" s="1"/>
  <c r="X53" i="2" s="1"/>
  <c r="AB53" i="2"/>
  <c r="AC53" i="2" s="1"/>
  <c r="P61" i="2"/>
  <c r="Q61" i="2" s="1"/>
  <c r="R61" i="2" s="1"/>
  <c r="AB61" i="2"/>
  <c r="AC61" i="2" s="1"/>
  <c r="V61" i="2"/>
  <c r="W61" i="2" s="1"/>
  <c r="X61" i="2" s="1"/>
  <c r="P72" i="2"/>
  <c r="Q72" i="2" s="1"/>
  <c r="R72" i="2" s="1"/>
  <c r="V72" i="2"/>
  <c r="W72" i="2" s="1"/>
  <c r="X72" i="2" s="1"/>
  <c r="AB72" i="2"/>
  <c r="AC72" i="2" s="1"/>
  <c r="P118" i="2"/>
  <c r="Q118" i="2" s="1"/>
  <c r="R118" i="2" s="1"/>
  <c r="V118" i="2"/>
  <c r="W118" i="2" s="1"/>
  <c r="X118" i="2" s="1"/>
  <c r="AB118" i="2"/>
  <c r="AC118" i="2" s="1"/>
  <c r="P126" i="2"/>
  <c r="Q126" i="2" s="1"/>
  <c r="R126" i="2" s="1"/>
  <c r="V126" i="2"/>
  <c r="W126" i="2" s="1"/>
  <c r="X126" i="2" s="1"/>
  <c r="AB126" i="2"/>
  <c r="AC126" i="2" s="1"/>
  <c r="P134" i="2"/>
  <c r="Q134" i="2" s="1"/>
  <c r="R134" i="2" s="1"/>
  <c r="V134" i="2"/>
  <c r="W134" i="2" s="1"/>
  <c r="X134" i="2" s="1"/>
  <c r="AB134" i="2"/>
  <c r="AC134" i="2" s="1"/>
  <c r="P142" i="2"/>
  <c r="Q142" i="2" s="1"/>
  <c r="R142" i="2" s="1"/>
  <c r="V142" i="2"/>
  <c r="W142" i="2" s="1"/>
  <c r="X142" i="2" s="1"/>
  <c r="AB142" i="2"/>
  <c r="AC142" i="2" s="1"/>
  <c r="P150" i="2"/>
  <c r="Q150" i="2" s="1"/>
  <c r="R150" i="2" s="1"/>
  <c r="V150" i="2"/>
  <c r="W150" i="2" s="1"/>
  <c r="X150" i="2" s="1"/>
  <c r="AB150" i="2"/>
  <c r="AC150" i="2" s="1"/>
  <c r="P158" i="2"/>
  <c r="Q158" i="2" s="1"/>
  <c r="R158" i="2" s="1"/>
  <c r="V158" i="2"/>
  <c r="W158" i="2" s="1"/>
  <c r="X158" i="2" s="1"/>
  <c r="AB158" i="2"/>
  <c r="AC158" i="2" s="1"/>
  <c r="P166" i="2"/>
  <c r="Q166" i="2" s="1"/>
  <c r="R166" i="2" s="1"/>
  <c r="V166" i="2"/>
  <c r="W166" i="2" s="1"/>
  <c r="X166" i="2" s="1"/>
  <c r="AB166" i="2"/>
  <c r="AC166" i="2" s="1"/>
  <c r="P174" i="2"/>
  <c r="Q174" i="2" s="1"/>
  <c r="R174" i="2" s="1"/>
  <c r="V174" i="2"/>
  <c r="W174" i="2" s="1"/>
  <c r="X174" i="2" s="1"/>
  <c r="AB174" i="2"/>
  <c r="AC174" i="2" s="1"/>
  <c r="P182" i="2"/>
  <c r="Q182" i="2" s="1"/>
  <c r="R182" i="2" s="1"/>
  <c r="V182" i="2"/>
  <c r="W182" i="2" s="1"/>
  <c r="X182" i="2" s="1"/>
  <c r="AK182" i="2" s="1"/>
  <c r="AB182" i="2"/>
  <c r="AC182" i="2" s="1"/>
  <c r="P190" i="2"/>
  <c r="Q190" i="2" s="1"/>
  <c r="R190" i="2" s="1"/>
  <c r="V190" i="2"/>
  <c r="W190" i="2" s="1"/>
  <c r="X190" i="2" s="1"/>
  <c r="AB190" i="2"/>
  <c r="AC190" i="2" s="1"/>
  <c r="P198" i="2"/>
  <c r="Q198" i="2" s="1"/>
  <c r="R198" i="2" s="1"/>
  <c r="V198" i="2"/>
  <c r="W198" i="2" s="1"/>
  <c r="X198" i="2" s="1"/>
  <c r="AB198" i="2"/>
  <c r="AC198" i="2" s="1"/>
  <c r="P206" i="2"/>
  <c r="Q206" i="2" s="1"/>
  <c r="R206" i="2" s="1"/>
  <c r="V206" i="2"/>
  <c r="W206" i="2" s="1"/>
  <c r="X206" i="2" s="1"/>
  <c r="AB206" i="2"/>
  <c r="AC206" i="2" s="1"/>
  <c r="P214" i="2"/>
  <c r="Q214" i="2" s="1"/>
  <c r="R214" i="2" s="1"/>
  <c r="V214" i="2"/>
  <c r="W214" i="2" s="1"/>
  <c r="X214" i="2" s="1"/>
  <c r="AK214" i="2" s="1"/>
  <c r="AB214" i="2"/>
  <c r="AC214" i="2" s="1"/>
  <c r="P222" i="2"/>
  <c r="Q222" i="2" s="1"/>
  <c r="R222" i="2" s="1"/>
  <c r="V222" i="2"/>
  <c r="W222" i="2" s="1"/>
  <c r="X222" i="2" s="1"/>
  <c r="AB222" i="2"/>
  <c r="AC222" i="2" s="1"/>
  <c r="P230" i="2"/>
  <c r="Q230" i="2" s="1"/>
  <c r="R230" i="2" s="1"/>
  <c r="V230" i="2"/>
  <c r="W230" i="2" s="1"/>
  <c r="X230" i="2" s="1"/>
  <c r="AB230" i="2"/>
  <c r="AC230" i="2" s="1"/>
  <c r="P28" i="2"/>
  <c r="Q28" i="2" s="1"/>
  <c r="R28" i="2" s="1"/>
  <c r="AB28" i="2"/>
  <c r="AC28" i="2" s="1"/>
  <c r="V28" i="2"/>
  <c r="W28" i="2" s="1"/>
  <c r="X28" i="2" s="1"/>
  <c r="AK28" i="2" s="1"/>
  <c r="P36" i="2"/>
  <c r="Q36" i="2" s="1"/>
  <c r="R36" i="2" s="1"/>
  <c r="AB36" i="2"/>
  <c r="AC36" i="2" s="1"/>
  <c r="V36" i="2"/>
  <c r="W36" i="2" s="1"/>
  <c r="X36" i="2" s="1"/>
  <c r="P44" i="2"/>
  <c r="Q44" i="2" s="1"/>
  <c r="R44" i="2" s="1"/>
  <c r="V44" i="2"/>
  <c r="W44" i="2" s="1"/>
  <c r="X44" i="2" s="1"/>
  <c r="AB44" i="2"/>
  <c r="AC44" i="2" s="1"/>
  <c r="P52" i="2"/>
  <c r="Q52" i="2" s="1"/>
  <c r="R52" i="2" s="1"/>
  <c r="AB52" i="2"/>
  <c r="AC52" i="2" s="1"/>
  <c r="V52" i="2"/>
  <c r="W52" i="2" s="1"/>
  <c r="X52" i="2" s="1"/>
  <c r="P60" i="2"/>
  <c r="Q60" i="2" s="1"/>
  <c r="R60" i="2" s="1"/>
  <c r="AB60" i="2"/>
  <c r="AC60" i="2" s="1"/>
  <c r="V60" i="2"/>
  <c r="W60" i="2" s="1"/>
  <c r="X60" i="2" s="1"/>
  <c r="AK60" i="2" s="1"/>
  <c r="P71" i="2"/>
  <c r="Q71" i="2" s="1"/>
  <c r="R71" i="2" s="1"/>
  <c r="V71" i="2"/>
  <c r="W71" i="2" s="1"/>
  <c r="X71" i="2" s="1"/>
  <c r="AB71" i="2"/>
  <c r="AC71" i="2" s="1"/>
  <c r="P79" i="2"/>
  <c r="Q79" i="2" s="1"/>
  <c r="R79" i="2" s="1"/>
  <c r="V79" i="2"/>
  <c r="W79" i="2" s="1"/>
  <c r="X79" i="2" s="1"/>
  <c r="AB79" i="2"/>
  <c r="AC79" i="2" s="1"/>
  <c r="P87" i="2"/>
  <c r="Q87" i="2" s="1"/>
  <c r="R87" i="2" s="1"/>
  <c r="V87" i="2"/>
  <c r="W87" i="2" s="1"/>
  <c r="X87" i="2" s="1"/>
  <c r="AB87" i="2"/>
  <c r="AC87" i="2" s="1"/>
  <c r="P95" i="2"/>
  <c r="Q95" i="2" s="1"/>
  <c r="R95" i="2" s="1"/>
  <c r="V95" i="2"/>
  <c r="W95" i="2" s="1"/>
  <c r="X95" i="2" s="1"/>
  <c r="AB95" i="2"/>
  <c r="AC95" i="2" s="1"/>
  <c r="P103" i="2"/>
  <c r="Q103" i="2" s="1"/>
  <c r="R103" i="2" s="1"/>
  <c r="V103" i="2"/>
  <c r="W103" i="2" s="1"/>
  <c r="X103" i="2" s="1"/>
  <c r="AB103" i="2"/>
  <c r="AC103" i="2" s="1"/>
  <c r="P111" i="2"/>
  <c r="Q111" i="2" s="1"/>
  <c r="R111" i="2" s="1"/>
  <c r="V111" i="2"/>
  <c r="W111" i="2" s="1"/>
  <c r="X111" i="2" s="1"/>
  <c r="AB111" i="2"/>
  <c r="AC111" i="2" s="1"/>
  <c r="P119" i="2"/>
  <c r="Q119" i="2" s="1"/>
  <c r="R119" i="2" s="1"/>
  <c r="V119" i="2"/>
  <c r="W119" i="2" s="1"/>
  <c r="X119" i="2" s="1"/>
  <c r="AB119" i="2"/>
  <c r="AC119" i="2" s="1"/>
  <c r="P127" i="2"/>
  <c r="Q127" i="2" s="1"/>
  <c r="R127" i="2" s="1"/>
  <c r="V127" i="2"/>
  <c r="W127" i="2" s="1"/>
  <c r="X127" i="2" s="1"/>
  <c r="AB127" i="2"/>
  <c r="AC127" i="2" s="1"/>
  <c r="P135" i="2"/>
  <c r="Q135" i="2" s="1"/>
  <c r="R135" i="2" s="1"/>
  <c r="V135" i="2"/>
  <c r="W135" i="2" s="1"/>
  <c r="X135" i="2" s="1"/>
  <c r="AK135" i="2" s="1"/>
  <c r="AB135" i="2"/>
  <c r="AC135" i="2" s="1"/>
  <c r="P143" i="2"/>
  <c r="Q143" i="2" s="1"/>
  <c r="R143" i="2" s="1"/>
  <c r="V143" i="2"/>
  <c r="W143" i="2" s="1"/>
  <c r="X143" i="2" s="1"/>
  <c r="AB143" i="2"/>
  <c r="AC143" i="2" s="1"/>
  <c r="P151" i="2"/>
  <c r="Q151" i="2" s="1"/>
  <c r="R151" i="2" s="1"/>
  <c r="V151" i="2"/>
  <c r="W151" i="2" s="1"/>
  <c r="X151" i="2" s="1"/>
  <c r="AK151" i="2" s="1"/>
  <c r="AB151" i="2"/>
  <c r="AC151" i="2" s="1"/>
  <c r="P159" i="2"/>
  <c r="Q159" i="2" s="1"/>
  <c r="R159" i="2" s="1"/>
  <c r="V159" i="2"/>
  <c r="W159" i="2" s="1"/>
  <c r="X159" i="2" s="1"/>
  <c r="AB159" i="2"/>
  <c r="AC159" i="2" s="1"/>
  <c r="P167" i="2"/>
  <c r="Q167" i="2" s="1"/>
  <c r="R167" i="2" s="1"/>
  <c r="V167" i="2"/>
  <c r="W167" i="2" s="1"/>
  <c r="X167" i="2" s="1"/>
  <c r="AK167" i="2" s="1"/>
  <c r="AB167" i="2"/>
  <c r="AC167" i="2" s="1"/>
  <c r="P175" i="2"/>
  <c r="Q175" i="2" s="1"/>
  <c r="R175" i="2" s="1"/>
  <c r="V175" i="2"/>
  <c r="W175" i="2" s="1"/>
  <c r="X175" i="2" s="1"/>
  <c r="AB175" i="2"/>
  <c r="AC175" i="2" s="1"/>
  <c r="P183" i="2"/>
  <c r="Q183" i="2" s="1"/>
  <c r="R183" i="2" s="1"/>
  <c r="V183" i="2"/>
  <c r="W183" i="2" s="1"/>
  <c r="X183" i="2" s="1"/>
  <c r="AK183" i="2" s="1"/>
  <c r="AB183" i="2"/>
  <c r="AC183" i="2" s="1"/>
  <c r="P191" i="2"/>
  <c r="Q191" i="2" s="1"/>
  <c r="R191" i="2" s="1"/>
  <c r="V191" i="2"/>
  <c r="W191" i="2" s="1"/>
  <c r="X191" i="2" s="1"/>
  <c r="AB191" i="2"/>
  <c r="AC191" i="2" s="1"/>
  <c r="P199" i="2"/>
  <c r="Q199" i="2" s="1"/>
  <c r="R199" i="2" s="1"/>
  <c r="V199" i="2"/>
  <c r="W199" i="2" s="1"/>
  <c r="X199" i="2" s="1"/>
  <c r="AK199" i="2" s="1"/>
  <c r="AB199" i="2"/>
  <c r="AC199" i="2" s="1"/>
  <c r="P207" i="2"/>
  <c r="Q207" i="2" s="1"/>
  <c r="R207" i="2" s="1"/>
  <c r="V207" i="2"/>
  <c r="W207" i="2" s="1"/>
  <c r="X207" i="2" s="1"/>
  <c r="AB207" i="2"/>
  <c r="AC207" i="2" s="1"/>
  <c r="P215" i="2"/>
  <c r="Q215" i="2" s="1"/>
  <c r="R215" i="2" s="1"/>
  <c r="V215" i="2"/>
  <c r="W215" i="2" s="1"/>
  <c r="X215" i="2" s="1"/>
  <c r="AK215" i="2" s="1"/>
  <c r="AB215" i="2"/>
  <c r="AC215" i="2" s="1"/>
  <c r="P223" i="2"/>
  <c r="Q223" i="2" s="1"/>
  <c r="R223" i="2" s="1"/>
  <c r="V223" i="2"/>
  <c r="W223" i="2" s="1"/>
  <c r="X223" i="2" s="1"/>
  <c r="AB223" i="2"/>
  <c r="AC223" i="2" s="1"/>
  <c r="P231" i="2"/>
  <c r="Q231" i="2" s="1"/>
  <c r="R231" i="2" s="1"/>
  <c r="V231" i="2"/>
  <c r="W231" i="2" s="1"/>
  <c r="X231" i="2" s="1"/>
  <c r="AK231" i="2" s="1"/>
  <c r="AB231" i="2"/>
  <c r="AC231" i="2" s="1"/>
  <c r="P239" i="2"/>
  <c r="Q239" i="2" s="1"/>
  <c r="R239" i="2" s="1"/>
  <c r="V239" i="2"/>
  <c r="W239" i="2" s="1"/>
  <c r="X239" i="2" s="1"/>
  <c r="AB239" i="2"/>
  <c r="AC239" i="2" s="1"/>
  <c r="X2" i="1"/>
  <c r="X73" i="1"/>
  <c r="X77" i="1"/>
  <c r="X81" i="1"/>
  <c r="X85" i="1"/>
  <c r="X89" i="1"/>
  <c r="X93" i="1"/>
  <c r="X97" i="1"/>
  <c r="X101" i="1"/>
  <c r="X105" i="1"/>
  <c r="X109" i="1"/>
  <c r="X113" i="1"/>
  <c r="X117" i="1"/>
  <c r="X121" i="1"/>
  <c r="X125" i="1"/>
  <c r="X129" i="1"/>
  <c r="X133" i="1"/>
  <c r="X137" i="1"/>
  <c r="X141" i="1"/>
  <c r="X145" i="1"/>
  <c r="X149" i="1"/>
  <c r="X153" i="1"/>
  <c r="X157" i="1"/>
  <c r="X161" i="1"/>
  <c r="X165" i="1"/>
  <c r="X169" i="1"/>
  <c r="X173" i="1"/>
  <c r="X177" i="1"/>
  <c r="X181" i="1"/>
  <c r="X185" i="1"/>
  <c r="X189" i="1"/>
  <c r="X193" i="1"/>
  <c r="X197" i="1"/>
  <c r="X201" i="1"/>
  <c r="X205" i="1"/>
  <c r="X209" i="1"/>
  <c r="X213" i="1"/>
  <c r="X217" i="1"/>
  <c r="X221" i="1"/>
  <c r="X225" i="1"/>
  <c r="X229" i="1"/>
  <c r="X233" i="1"/>
  <c r="X237" i="1"/>
  <c r="P242" i="2"/>
  <c r="Q242" i="2" s="1"/>
  <c r="R242" i="2" s="1"/>
  <c r="V242" i="2"/>
  <c r="W242" i="2" s="1"/>
  <c r="X242" i="2" s="1"/>
  <c r="AB242" i="2"/>
  <c r="AC242" i="2" s="1"/>
  <c r="P23" i="2"/>
  <c r="Q23" i="2" s="1"/>
  <c r="R23" i="2" s="1"/>
  <c r="V23" i="2"/>
  <c r="W23" i="2" s="1"/>
  <c r="X23" i="2" s="1"/>
  <c r="AK23" i="2" s="1"/>
  <c r="AB23" i="2"/>
  <c r="AC23" i="2" s="1"/>
  <c r="P31" i="2"/>
  <c r="Q31" i="2" s="1"/>
  <c r="R31" i="2" s="1"/>
  <c r="AB31" i="2"/>
  <c r="AC31" i="2" s="1"/>
  <c r="V31" i="2"/>
  <c r="W31" i="2" s="1"/>
  <c r="X31" i="2" s="1"/>
  <c r="P39" i="2"/>
  <c r="Q39" i="2" s="1"/>
  <c r="R39" i="2" s="1"/>
  <c r="AB39" i="2"/>
  <c r="AC39" i="2" s="1"/>
  <c r="V39" i="2"/>
  <c r="W39" i="2" s="1"/>
  <c r="X39" i="2" s="1"/>
  <c r="P47" i="2"/>
  <c r="Q47" i="2" s="1"/>
  <c r="R47" i="2" s="1"/>
  <c r="AB47" i="2"/>
  <c r="AC47" i="2" s="1"/>
  <c r="V47" i="2"/>
  <c r="W47" i="2" s="1"/>
  <c r="X47" i="2" s="1"/>
  <c r="AK47" i="2" s="1"/>
  <c r="P55" i="2"/>
  <c r="Q55" i="2" s="1"/>
  <c r="R55" i="2" s="1"/>
  <c r="V55" i="2"/>
  <c r="W55" i="2" s="1"/>
  <c r="X55" i="2" s="1"/>
  <c r="AK55" i="2" s="1"/>
  <c r="AB55" i="2"/>
  <c r="AC55" i="2" s="1"/>
  <c r="P63" i="2"/>
  <c r="Q63" i="2" s="1"/>
  <c r="R63" i="2" s="1"/>
  <c r="AB63" i="2"/>
  <c r="AC63" i="2" s="1"/>
  <c r="V63" i="2"/>
  <c r="W63" i="2" s="1"/>
  <c r="X63" i="2" s="1"/>
  <c r="V74" i="2"/>
  <c r="W74" i="2" s="1"/>
  <c r="X74" i="2" s="1"/>
  <c r="AB74" i="2"/>
  <c r="AC74" i="2" s="1"/>
  <c r="V78" i="2"/>
  <c r="W78" i="2" s="1"/>
  <c r="X78" i="2" s="1"/>
  <c r="AB78" i="2"/>
  <c r="AC78" i="2" s="1"/>
  <c r="V82" i="2"/>
  <c r="W82" i="2" s="1"/>
  <c r="X82" i="2" s="1"/>
  <c r="AB82" i="2"/>
  <c r="AC82" i="2" s="1"/>
  <c r="V86" i="2"/>
  <c r="W86" i="2" s="1"/>
  <c r="X86" i="2" s="1"/>
  <c r="AB86" i="2"/>
  <c r="AC86" i="2" s="1"/>
  <c r="V90" i="2"/>
  <c r="W90" i="2" s="1"/>
  <c r="X90" i="2" s="1"/>
  <c r="AB90" i="2"/>
  <c r="AC90" i="2" s="1"/>
  <c r="V94" i="2"/>
  <c r="W94" i="2" s="1"/>
  <c r="X94" i="2" s="1"/>
  <c r="AB94" i="2"/>
  <c r="AC94" i="2" s="1"/>
  <c r="V98" i="2"/>
  <c r="W98" i="2" s="1"/>
  <c r="X98" i="2" s="1"/>
  <c r="AB98" i="2"/>
  <c r="AC98" i="2" s="1"/>
  <c r="V102" i="2"/>
  <c r="W102" i="2" s="1"/>
  <c r="X102" i="2" s="1"/>
  <c r="AB102" i="2"/>
  <c r="AC102" i="2" s="1"/>
  <c r="V106" i="2"/>
  <c r="W106" i="2" s="1"/>
  <c r="X106" i="2" s="1"/>
  <c r="AB106" i="2"/>
  <c r="AC106" i="2" s="1"/>
  <c r="V110" i="2"/>
  <c r="W110" i="2" s="1"/>
  <c r="X110" i="2" s="1"/>
  <c r="AB110" i="2"/>
  <c r="AC110" i="2" s="1"/>
  <c r="V114" i="2"/>
  <c r="W114" i="2" s="1"/>
  <c r="X114" i="2" s="1"/>
  <c r="AB114" i="2"/>
  <c r="AC114" i="2" s="1"/>
  <c r="P120" i="2"/>
  <c r="Q120" i="2" s="1"/>
  <c r="R120" i="2" s="1"/>
  <c r="V120" i="2"/>
  <c r="W120" i="2" s="1"/>
  <c r="X120" i="2" s="1"/>
  <c r="AB120" i="2"/>
  <c r="AC120" i="2" s="1"/>
  <c r="P128" i="2"/>
  <c r="Q128" i="2" s="1"/>
  <c r="R128" i="2" s="1"/>
  <c r="V128" i="2"/>
  <c r="W128" i="2" s="1"/>
  <c r="X128" i="2" s="1"/>
  <c r="AB128" i="2"/>
  <c r="AC128" i="2" s="1"/>
  <c r="P136" i="2"/>
  <c r="Q136" i="2" s="1"/>
  <c r="R136" i="2" s="1"/>
  <c r="V136" i="2"/>
  <c r="W136" i="2" s="1"/>
  <c r="X136" i="2" s="1"/>
  <c r="AB136" i="2"/>
  <c r="AC136" i="2" s="1"/>
  <c r="P144" i="2"/>
  <c r="Q144" i="2" s="1"/>
  <c r="R144" i="2" s="1"/>
  <c r="V144" i="2"/>
  <c r="W144" i="2" s="1"/>
  <c r="X144" i="2" s="1"/>
  <c r="AB144" i="2"/>
  <c r="AC144" i="2" s="1"/>
  <c r="P152" i="2"/>
  <c r="Q152" i="2" s="1"/>
  <c r="R152" i="2" s="1"/>
  <c r="V152" i="2"/>
  <c r="W152" i="2" s="1"/>
  <c r="X152" i="2" s="1"/>
  <c r="AB152" i="2"/>
  <c r="AC152" i="2" s="1"/>
  <c r="P160" i="2"/>
  <c r="Q160" i="2" s="1"/>
  <c r="R160" i="2" s="1"/>
  <c r="V160" i="2"/>
  <c r="W160" i="2" s="1"/>
  <c r="X160" i="2" s="1"/>
  <c r="AB160" i="2"/>
  <c r="AC160" i="2" s="1"/>
  <c r="P168" i="2"/>
  <c r="Q168" i="2" s="1"/>
  <c r="R168" i="2" s="1"/>
  <c r="V168" i="2"/>
  <c r="W168" i="2" s="1"/>
  <c r="X168" i="2" s="1"/>
  <c r="AB168" i="2"/>
  <c r="AC168" i="2" s="1"/>
  <c r="P176" i="2"/>
  <c r="Q176" i="2" s="1"/>
  <c r="R176" i="2" s="1"/>
  <c r="V176" i="2"/>
  <c r="W176" i="2" s="1"/>
  <c r="X176" i="2" s="1"/>
  <c r="AB176" i="2"/>
  <c r="AC176" i="2" s="1"/>
  <c r="P184" i="2"/>
  <c r="Q184" i="2" s="1"/>
  <c r="R184" i="2" s="1"/>
  <c r="V184" i="2"/>
  <c r="W184" i="2" s="1"/>
  <c r="X184" i="2" s="1"/>
  <c r="AB184" i="2"/>
  <c r="AC184" i="2" s="1"/>
  <c r="P192" i="2"/>
  <c r="Q192" i="2" s="1"/>
  <c r="R192" i="2" s="1"/>
  <c r="V192" i="2"/>
  <c r="W192" i="2" s="1"/>
  <c r="X192" i="2" s="1"/>
  <c r="AB192" i="2"/>
  <c r="AC192" i="2" s="1"/>
  <c r="P200" i="2"/>
  <c r="Q200" i="2" s="1"/>
  <c r="R200" i="2" s="1"/>
  <c r="V200" i="2"/>
  <c r="W200" i="2" s="1"/>
  <c r="X200" i="2" s="1"/>
  <c r="AB200" i="2"/>
  <c r="AC200" i="2" s="1"/>
  <c r="P208" i="2"/>
  <c r="Q208" i="2" s="1"/>
  <c r="R208" i="2" s="1"/>
  <c r="V208" i="2"/>
  <c r="W208" i="2" s="1"/>
  <c r="X208" i="2" s="1"/>
  <c r="AB208" i="2"/>
  <c r="AC208" i="2" s="1"/>
  <c r="P216" i="2"/>
  <c r="Q216" i="2" s="1"/>
  <c r="R216" i="2" s="1"/>
  <c r="V216" i="2"/>
  <c r="W216" i="2" s="1"/>
  <c r="X216" i="2" s="1"/>
  <c r="AB216" i="2"/>
  <c r="AC216" i="2" s="1"/>
  <c r="P224" i="2"/>
  <c r="Q224" i="2" s="1"/>
  <c r="R224" i="2" s="1"/>
  <c r="V224" i="2"/>
  <c r="W224" i="2" s="1"/>
  <c r="X224" i="2" s="1"/>
  <c r="AB224" i="2"/>
  <c r="AC224" i="2" s="1"/>
  <c r="P232" i="2"/>
  <c r="Q232" i="2" s="1"/>
  <c r="R232" i="2" s="1"/>
  <c r="V232" i="2"/>
  <c r="W232" i="2" s="1"/>
  <c r="X232" i="2" s="1"/>
  <c r="AB232" i="2"/>
  <c r="AC232" i="2" s="1"/>
  <c r="P22" i="2"/>
  <c r="Q22" i="2" s="1"/>
  <c r="R22" i="2" s="1"/>
  <c r="V22" i="2"/>
  <c r="W22" i="2" s="1"/>
  <c r="X22" i="2" s="1"/>
  <c r="AB22" i="2"/>
  <c r="AC22" i="2" s="1"/>
  <c r="P30" i="2"/>
  <c r="Q30" i="2" s="1"/>
  <c r="R30" i="2" s="1"/>
  <c r="V30" i="2"/>
  <c r="W30" i="2" s="1"/>
  <c r="X30" i="2" s="1"/>
  <c r="AK30" i="2" s="1"/>
  <c r="AB30" i="2"/>
  <c r="AC30" i="2" s="1"/>
  <c r="P38" i="2"/>
  <c r="Q38" i="2" s="1"/>
  <c r="R38" i="2" s="1"/>
  <c r="V38" i="2"/>
  <c r="W38" i="2" s="1"/>
  <c r="X38" i="2" s="1"/>
  <c r="AB38" i="2"/>
  <c r="AC38" i="2" s="1"/>
  <c r="P46" i="2"/>
  <c r="Q46" i="2" s="1"/>
  <c r="R46" i="2" s="1"/>
  <c r="V46" i="2"/>
  <c r="W46" i="2" s="1"/>
  <c r="X46" i="2" s="1"/>
  <c r="AB46" i="2"/>
  <c r="AC46" i="2" s="1"/>
  <c r="P54" i="2"/>
  <c r="Q54" i="2" s="1"/>
  <c r="R54" i="2" s="1"/>
  <c r="AB54" i="2"/>
  <c r="AC54" i="2" s="1"/>
  <c r="V54" i="2"/>
  <c r="W54" i="2" s="1"/>
  <c r="X54" i="2" s="1"/>
  <c r="AK54" i="2" s="1"/>
  <c r="P62" i="2"/>
  <c r="Q62" i="2" s="1"/>
  <c r="R62" i="2" s="1"/>
  <c r="V62" i="2"/>
  <c r="W62" i="2" s="1"/>
  <c r="X62" i="2" s="1"/>
  <c r="AK62" i="2" s="1"/>
  <c r="AB62" i="2"/>
  <c r="AC62" i="2" s="1"/>
  <c r="P73" i="2"/>
  <c r="Q73" i="2" s="1"/>
  <c r="R73" i="2" s="1"/>
  <c r="V73" i="2"/>
  <c r="W73" i="2" s="1"/>
  <c r="X73" i="2" s="1"/>
  <c r="AB73" i="2"/>
  <c r="AC73" i="2" s="1"/>
  <c r="P81" i="2"/>
  <c r="Q81" i="2" s="1"/>
  <c r="R81" i="2" s="1"/>
  <c r="V81" i="2"/>
  <c r="W81" i="2" s="1"/>
  <c r="AB81" i="2"/>
  <c r="AC81" i="2" s="1"/>
  <c r="P89" i="2"/>
  <c r="Q89" i="2" s="1"/>
  <c r="R89" i="2" s="1"/>
  <c r="V89" i="2"/>
  <c r="W89" i="2" s="1"/>
  <c r="X89" i="2" s="1"/>
  <c r="AB89" i="2"/>
  <c r="AC89" i="2" s="1"/>
  <c r="P97" i="2"/>
  <c r="Q97" i="2" s="1"/>
  <c r="R97" i="2" s="1"/>
  <c r="V97" i="2"/>
  <c r="W97" i="2" s="1"/>
  <c r="X97" i="2" s="1"/>
  <c r="AK97" i="2" s="1"/>
  <c r="AB97" i="2"/>
  <c r="AC97" i="2" s="1"/>
  <c r="P105" i="2"/>
  <c r="Q105" i="2" s="1"/>
  <c r="R105" i="2" s="1"/>
  <c r="V105" i="2"/>
  <c r="W105" i="2" s="1"/>
  <c r="X105" i="2" s="1"/>
  <c r="AB105" i="2"/>
  <c r="AC105" i="2" s="1"/>
  <c r="P113" i="2"/>
  <c r="Q113" i="2" s="1"/>
  <c r="R113" i="2" s="1"/>
  <c r="V113" i="2"/>
  <c r="W113" i="2" s="1"/>
  <c r="X113" i="2" s="1"/>
  <c r="AB113" i="2"/>
  <c r="AC113" i="2" s="1"/>
  <c r="P121" i="2"/>
  <c r="Q121" i="2" s="1"/>
  <c r="R121" i="2" s="1"/>
  <c r="V121" i="2"/>
  <c r="W121" i="2" s="1"/>
  <c r="X121" i="2" s="1"/>
  <c r="AB121" i="2"/>
  <c r="AC121" i="2" s="1"/>
  <c r="P129" i="2"/>
  <c r="Q129" i="2" s="1"/>
  <c r="R129" i="2" s="1"/>
  <c r="V129" i="2"/>
  <c r="W129" i="2" s="1"/>
  <c r="X129" i="2" s="1"/>
  <c r="AK129" i="2" s="1"/>
  <c r="AB129" i="2"/>
  <c r="AC129" i="2" s="1"/>
  <c r="P137" i="2"/>
  <c r="Q137" i="2" s="1"/>
  <c r="R137" i="2" s="1"/>
  <c r="V137" i="2"/>
  <c r="W137" i="2" s="1"/>
  <c r="X137" i="2" s="1"/>
  <c r="AB137" i="2"/>
  <c r="AC137" i="2" s="1"/>
  <c r="P145" i="2"/>
  <c r="Q145" i="2" s="1"/>
  <c r="R145" i="2" s="1"/>
  <c r="V145" i="2"/>
  <c r="W145" i="2" s="1"/>
  <c r="X145" i="2" s="1"/>
  <c r="AB145" i="2"/>
  <c r="AC145" i="2" s="1"/>
  <c r="P153" i="2"/>
  <c r="Q153" i="2" s="1"/>
  <c r="R153" i="2" s="1"/>
  <c r="V153" i="2"/>
  <c r="W153" i="2" s="1"/>
  <c r="X153" i="2" s="1"/>
  <c r="AB153" i="2"/>
  <c r="AC153" i="2" s="1"/>
  <c r="P161" i="2"/>
  <c r="Q161" i="2" s="1"/>
  <c r="R161" i="2" s="1"/>
  <c r="V161" i="2"/>
  <c r="W161" i="2" s="1"/>
  <c r="X161" i="2" s="1"/>
  <c r="AK161" i="2" s="1"/>
  <c r="AB161" i="2"/>
  <c r="AC161" i="2" s="1"/>
  <c r="P169" i="2"/>
  <c r="Q169" i="2" s="1"/>
  <c r="R169" i="2" s="1"/>
  <c r="V169" i="2"/>
  <c r="W169" i="2" s="1"/>
  <c r="X169" i="2" s="1"/>
  <c r="AB169" i="2"/>
  <c r="AC169" i="2" s="1"/>
  <c r="P177" i="2"/>
  <c r="Q177" i="2" s="1"/>
  <c r="R177" i="2" s="1"/>
  <c r="V177" i="2"/>
  <c r="W177" i="2" s="1"/>
  <c r="X177" i="2" s="1"/>
  <c r="AB177" i="2"/>
  <c r="AC177" i="2" s="1"/>
  <c r="P185" i="2"/>
  <c r="Q185" i="2" s="1"/>
  <c r="R185" i="2" s="1"/>
  <c r="V185" i="2"/>
  <c r="W185" i="2" s="1"/>
  <c r="X185" i="2" s="1"/>
  <c r="AB185" i="2"/>
  <c r="AC185" i="2" s="1"/>
  <c r="P193" i="2"/>
  <c r="Q193" i="2" s="1"/>
  <c r="R193" i="2" s="1"/>
  <c r="V193" i="2"/>
  <c r="W193" i="2" s="1"/>
  <c r="X193" i="2" s="1"/>
  <c r="AK193" i="2" s="1"/>
  <c r="AB193" i="2"/>
  <c r="AC193" i="2" s="1"/>
  <c r="P201" i="2"/>
  <c r="Q201" i="2" s="1"/>
  <c r="R201" i="2" s="1"/>
  <c r="V201" i="2"/>
  <c r="W201" i="2" s="1"/>
  <c r="X201" i="2" s="1"/>
  <c r="AB201" i="2"/>
  <c r="AC201" i="2" s="1"/>
  <c r="P209" i="2"/>
  <c r="Q209" i="2" s="1"/>
  <c r="R209" i="2" s="1"/>
  <c r="V209" i="2"/>
  <c r="W209" i="2" s="1"/>
  <c r="X209" i="2" s="1"/>
  <c r="AB209" i="2"/>
  <c r="AC209" i="2" s="1"/>
  <c r="P217" i="2"/>
  <c r="Q217" i="2" s="1"/>
  <c r="R217" i="2" s="1"/>
  <c r="V217" i="2"/>
  <c r="W217" i="2" s="1"/>
  <c r="X217" i="2" s="1"/>
  <c r="AB217" i="2"/>
  <c r="AC217" i="2" s="1"/>
  <c r="P225" i="2"/>
  <c r="Q225" i="2" s="1"/>
  <c r="R225" i="2" s="1"/>
  <c r="V225" i="2"/>
  <c r="W225" i="2" s="1"/>
  <c r="X225" i="2" s="1"/>
  <c r="AK225" i="2" s="1"/>
  <c r="AB225" i="2"/>
  <c r="AC225" i="2" s="1"/>
  <c r="P233" i="2"/>
  <c r="Q233" i="2" s="1"/>
  <c r="R233" i="2" s="1"/>
  <c r="V233" i="2"/>
  <c r="W233" i="2" s="1"/>
  <c r="X233" i="2" s="1"/>
  <c r="AB233" i="2"/>
  <c r="AC233" i="2" s="1"/>
  <c r="P241" i="2"/>
  <c r="Q241" i="2" s="1"/>
  <c r="R241" i="2" s="1"/>
  <c r="V241" i="2"/>
  <c r="W241" i="2" s="1"/>
  <c r="X241" i="2" s="1"/>
  <c r="AB241" i="2"/>
  <c r="AC241" i="2" s="1"/>
  <c r="X60" i="1"/>
  <c r="X64" i="1"/>
  <c r="X68" i="1"/>
  <c r="P25" i="2"/>
  <c r="Q25" i="2" s="1"/>
  <c r="R25" i="2" s="1"/>
  <c r="AB25" i="2"/>
  <c r="AC25" i="2" s="1"/>
  <c r="V25" i="2"/>
  <c r="W25" i="2" s="1"/>
  <c r="X25" i="2" s="1"/>
  <c r="P33" i="2"/>
  <c r="Q33" i="2" s="1"/>
  <c r="R33" i="2" s="1"/>
  <c r="V33" i="2"/>
  <c r="W33" i="2" s="1"/>
  <c r="X33" i="2" s="1"/>
  <c r="AB33" i="2"/>
  <c r="AC33" i="2" s="1"/>
  <c r="P41" i="2"/>
  <c r="Q41" i="2" s="1"/>
  <c r="R41" i="2" s="1"/>
  <c r="V41" i="2"/>
  <c r="W41" i="2" s="1"/>
  <c r="X41" i="2" s="1"/>
  <c r="AB41" i="2"/>
  <c r="AC41" i="2" s="1"/>
  <c r="P49" i="2"/>
  <c r="Q49" i="2" s="1"/>
  <c r="R49" i="2" s="1"/>
  <c r="V49" i="2"/>
  <c r="W49" i="2" s="1"/>
  <c r="X49" i="2" s="1"/>
  <c r="AB49" i="2"/>
  <c r="AC49" i="2" s="1"/>
  <c r="P57" i="2"/>
  <c r="Q57" i="2" s="1"/>
  <c r="R57" i="2" s="1"/>
  <c r="AB57" i="2"/>
  <c r="AC57" i="2" s="1"/>
  <c r="V57" i="2"/>
  <c r="W57" i="2" s="1"/>
  <c r="X57" i="2" s="1"/>
  <c r="P65" i="2"/>
  <c r="Q65" i="2" s="1"/>
  <c r="R65" i="2" s="1"/>
  <c r="V65" i="2"/>
  <c r="W65" i="2" s="1"/>
  <c r="X65" i="2" s="1"/>
  <c r="AB65" i="2"/>
  <c r="AC65" i="2" s="1"/>
  <c r="P122" i="2"/>
  <c r="Q122" i="2" s="1"/>
  <c r="R122" i="2" s="1"/>
  <c r="V122" i="2"/>
  <c r="W122" i="2" s="1"/>
  <c r="X122" i="2" s="1"/>
  <c r="AB122" i="2"/>
  <c r="AC122" i="2" s="1"/>
  <c r="P130" i="2"/>
  <c r="Q130" i="2" s="1"/>
  <c r="R130" i="2" s="1"/>
  <c r="V130" i="2"/>
  <c r="W130" i="2" s="1"/>
  <c r="X130" i="2" s="1"/>
  <c r="AB130" i="2"/>
  <c r="AC130" i="2" s="1"/>
  <c r="P138" i="2"/>
  <c r="Q138" i="2" s="1"/>
  <c r="R138" i="2" s="1"/>
  <c r="V138" i="2"/>
  <c r="W138" i="2" s="1"/>
  <c r="X138" i="2" s="1"/>
  <c r="AB138" i="2"/>
  <c r="AC138" i="2" s="1"/>
  <c r="P146" i="2"/>
  <c r="Q146" i="2" s="1"/>
  <c r="R146" i="2" s="1"/>
  <c r="V146" i="2"/>
  <c r="W146" i="2" s="1"/>
  <c r="X146" i="2" s="1"/>
  <c r="AB146" i="2"/>
  <c r="AC146" i="2" s="1"/>
  <c r="P154" i="2"/>
  <c r="Q154" i="2" s="1"/>
  <c r="R154" i="2" s="1"/>
  <c r="V154" i="2"/>
  <c r="W154" i="2" s="1"/>
  <c r="X154" i="2" s="1"/>
  <c r="AB154" i="2"/>
  <c r="AC154" i="2" s="1"/>
  <c r="P162" i="2"/>
  <c r="Q162" i="2" s="1"/>
  <c r="R162" i="2" s="1"/>
  <c r="V162" i="2"/>
  <c r="W162" i="2" s="1"/>
  <c r="X162" i="2" s="1"/>
  <c r="AB162" i="2"/>
  <c r="AC162" i="2" s="1"/>
  <c r="P170" i="2"/>
  <c r="Q170" i="2" s="1"/>
  <c r="R170" i="2" s="1"/>
  <c r="V170" i="2"/>
  <c r="W170" i="2" s="1"/>
  <c r="X170" i="2" s="1"/>
  <c r="AB170" i="2"/>
  <c r="AC170" i="2" s="1"/>
  <c r="P178" i="2"/>
  <c r="Q178" i="2" s="1"/>
  <c r="R178" i="2" s="1"/>
  <c r="V178" i="2"/>
  <c r="W178" i="2" s="1"/>
  <c r="X178" i="2" s="1"/>
  <c r="AB178" i="2"/>
  <c r="AC178" i="2" s="1"/>
  <c r="P186" i="2"/>
  <c r="Q186" i="2" s="1"/>
  <c r="R186" i="2" s="1"/>
  <c r="V186" i="2"/>
  <c r="W186" i="2" s="1"/>
  <c r="X186" i="2" s="1"/>
  <c r="AB186" i="2"/>
  <c r="AC186" i="2" s="1"/>
  <c r="P194" i="2"/>
  <c r="Q194" i="2" s="1"/>
  <c r="R194" i="2" s="1"/>
  <c r="V194" i="2"/>
  <c r="W194" i="2" s="1"/>
  <c r="X194" i="2" s="1"/>
  <c r="AB194" i="2"/>
  <c r="AC194" i="2" s="1"/>
  <c r="P202" i="2"/>
  <c r="Q202" i="2" s="1"/>
  <c r="R202" i="2" s="1"/>
  <c r="V202" i="2"/>
  <c r="W202" i="2" s="1"/>
  <c r="X202" i="2" s="1"/>
  <c r="AB202" i="2"/>
  <c r="AC202" i="2" s="1"/>
  <c r="P210" i="2"/>
  <c r="Q210" i="2" s="1"/>
  <c r="R210" i="2" s="1"/>
  <c r="V210" i="2"/>
  <c r="W210" i="2" s="1"/>
  <c r="X210" i="2" s="1"/>
  <c r="AB210" i="2"/>
  <c r="AC210" i="2" s="1"/>
  <c r="P218" i="2"/>
  <c r="Q218" i="2" s="1"/>
  <c r="R218" i="2" s="1"/>
  <c r="V218" i="2"/>
  <c r="W218" i="2" s="1"/>
  <c r="X218" i="2" s="1"/>
  <c r="AK218" i="2" s="1"/>
  <c r="AB218" i="2"/>
  <c r="AC218" i="2" s="1"/>
  <c r="P226" i="2"/>
  <c r="Q226" i="2" s="1"/>
  <c r="R226" i="2" s="1"/>
  <c r="V226" i="2"/>
  <c r="W226" i="2" s="1"/>
  <c r="X226" i="2" s="1"/>
  <c r="AB226" i="2"/>
  <c r="AC226" i="2" s="1"/>
  <c r="P234" i="2"/>
  <c r="Q234" i="2" s="1"/>
  <c r="R234" i="2" s="1"/>
  <c r="V234" i="2"/>
  <c r="W234" i="2" s="1"/>
  <c r="X234" i="2" s="1"/>
  <c r="AB234" i="2"/>
  <c r="AC234" i="2" s="1"/>
  <c r="P24" i="2"/>
  <c r="Q24" i="2" s="1"/>
  <c r="R24" i="2" s="1"/>
  <c r="V24" i="2"/>
  <c r="W24" i="2" s="1"/>
  <c r="X24" i="2" s="1"/>
  <c r="AB24" i="2"/>
  <c r="AC24" i="2" s="1"/>
  <c r="P32" i="2"/>
  <c r="Q32" i="2" s="1"/>
  <c r="R32" i="2" s="1"/>
  <c r="AB32" i="2"/>
  <c r="AC32" i="2" s="1"/>
  <c r="V32" i="2"/>
  <c r="W32" i="2" s="1"/>
  <c r="X32" i="2" s="1"/>
  <c r="AK32" i="2" s="1"/>
  <c r="P40" i="2"/>
  <c r="Q40" i="2" s="1"/>
  <c r="R40" i="2" s="1"/>
  <c r="AB40" i="2"/>
  <c r="AC40" i="2" s="1"/>
  <c r="V40" i="2"/>
  <c r="W40" i="2" s="1"/>
  <c r="X40" i="2" s="1"/>
  <c r="AK40" i="2" s="1"/>
  <c r="P48" i="2"/>
  <c r="Q48" i="2" s="1"/>
  <c r="R48" i="2" s="1"/>
  <c r="AB48" i="2"/>
  <c r="AC48" i="2" s="1"/>
  <c r="V48" i="2"/>
  <c r="W48" i="2" s="1"/>
  <c r="X48" i="2" s="1"/>
  <c r="P56" i="2"/>
  <c r="Q56" i="2" s="1"/>
  <c r="R56" i="2" s="1"/>
  <c r="V56" i="2"/>
  <c r="W56" i="2" s="1"/>
  <c r="X56" i="2" s="1"/>
  <c r="AB56" i="2"/>
  <c r="AC56" i="2" s="1"/>
  <c r="P64" i="2"/>
  <c r="Q64" i="2" s="1"/>
  <c r="R64" i="2" s="1"/>
  <c r="AB64" i="2"/>
  <c r="AC64" i="2" s="1"/>
  <c r="V64" i="2"/>
  <c r="W64" i="2" s="1"/>
  <c r="X64" i="2" s="1"/>
  <c r="AK64" i="2" s="1"/>
  <c r="P75" i="2"/>
  <c r="Q75" i="2" s="1"/>
  <c r="R75" i="2" s="1"/>
  <c r="V75" i="2"/>
  <c r="W75" i="2" s="1"/>
  <c r="X75" i="2" s="1"/>
  <c r="AB75" i="2"/>
  <c r="AC75" i="2" s="1"/>
  <c r="P83" i="2"/>
  <c r="Q83" i="2" s="1"/>
  <c r="R83" i="2" s="1"/>
  <c r="V83" i="2"/>
  <c r="W83" i="2" s="1"/>
  <c r="X83" i="2" s="1"/>
  <c r="AB83" i="2"/>
  <c r="AC83" i="2" s="1"/>
  <c r="P91" i="2"/>
  <c r="Q91" i="2" s="1"/>
  <c r="R91" i="2" s="1"/>
  <c r="V91" i="2"/>
  <c r="W91" i="2" s="1"/>
  <c r="X91" i="2" s="1"/>
  <c r="AB91" i="2"/>
  <c r="AC91" i="2" s="1"/>
  <c r="P99" i="2"/>
  <c r="Q99" i="2" s="1"/>
  <c r="R99" i="2" s="1"/>
  <c r="V99" i="2"/>
  <c r="W99" i="2" s="1"/>
  <c r="X99" i="2" s="1"/>
  <c r="AB99" i="2"/>
  <c r="AC99" i="2" s="1"/>
  <c r="P107" i="2"/>
  <c r="Q107" i="2" s="1"/>
  <c r="R107" i="2" s="1"/>
  <c r="V107" i="2"/>
  <c r="W107" i="2" s="1"/>
  <c r="X107" i="2" s="1"/>
  <c r="AB107" i="2"/>
  <c r="AC107" i="2" s="1"/>
  <c r="P115" i="2"/>
  <c r="Q115" i="2" s="1"/>
  <c r="R115" i="2" s="1"/>
  <c r="V115" i="2"/>
  <c r="W115" i="2" s="1"/>
  <c r="X115" i="2" s="1"/>
  <c r="AB115" i="2"/>
  <c r="AC115" i="2" s="1"/>
  <c r="P123" i="2"/>
  <c r="Q123" i="2" s="1"/>
  <c r="R123" i="2" s="1"/>
  <c r="V123" i="2"/>
  <c r="W123" i="2" s="1"/>
  <c r="X123" i="2" s="1"/>
  <c r="AB123" i="2"/>
  <c r="AC123" i="2" s="1"/>
  <c r="P131" i="2"/>
  <c r="Q131" i="2" s="1"/>
  <c r="R131" i="2" s="1"/>
  <c r="V131" i="2"/>
  <c r="W131" i="2" s="1"/>
  <c r="X131" i="2" s="1"/>
  <c r="AB131" i="2"/>
  <c r="AC131" i="2" s="1"/>
  <c r="P139" i="2"/>
  <c r="Q139" i="2" s="1"/>
  <c r="R139" i="2" s="1"/>
  <c r="V139" i="2"/>
  <c r="W139" i="2" s="1"/>
  <c r="X139" i="2" s="1"/>
  <c r="AB139" i="2"/>
  <c r="AC139" i="2" s="1"/>
  <c r="P147" i="2"/>
  <c r="Q147" i="2" s="1"/>
  <c r="R147" i="2" s="1"/>
  <c r="V147" i="2"/>
  <c r="W147" i="2" s="1"/>
  <c r="X147" i="2" s="1"/>
  <c r="AB147" i="2"/>
  <c r="AC147" i="2" s="1"/>
  <c r="P155" i="2"/>
  <c r="Q155" i="2" s="1"/>
  <c r="R155" i="2" s="1"/>
  <c r="V155" i="2"/>
  <c r="W155" i="2" s="1"/>
  <c r="X155" i="2" s="1"/>
  <c r="AB155" i="2"/>
  <c r="AC155" i="2" s="1"/>
  <c r="P163" i="2"/>
  <c r="Q163" i="2" s="1"/>
  <c r="R163" i="2" s="1"/>
  <c r="V163" i="2"/>
  <c r="W163" i="2" s="1"/>
  <c r="X163" i="2" s="1"/>
  <c r="AK163" i="2" s="1"/>
  <c r="AB163" i="2"/>
  <c r="AC163" i="2" s="1"/>
  <c r="P171" i="2"/>
  <c r="Q171" i="2" s="1"/>
  <c r="R171" i="2" s="1"/>
  <c r="V171" i="2"/>
  <c r="W171" i="2" s="1"/>
  <c r="X171" i="2" s="1"/>
  <c r="AB171" i="2"/>
  <c r="AC171" i="2" s="1"/>
  <c r="P179" i="2"/>
  <c r="Q179" i="2" s="1"/>
  <c r="R179" i="2" s="1"/>
  <c r="V179" i="2"/>
  <c r="W179" i="2" s="1"/>
  <c r="X179" i="2" s="1"/>
  <c r="AB179" i="2"/>
  <c r="AC179" i="2" s="1"/>
  <c r="P187" i="2"/>
  <c r="Q187" i="2" s="1"/>
  <c r="R187" i="2" s="1"/>
  <c r="V187" i="2"/>
  <c r="W187" i="2" s="1"/>
  <c r="X187" i="2" s="1"/>
  <c r="AB187" i="2"/>
  <c r="AC187" i="2" s="1"/>
  <c r="P195" i="2"/>
  <c r="Q195" i="2" s="1"/>
  <c r="R195" i="2" s="1"/>
  <c r="V195" i="2"/>
  <c r="W195" i="2" s="1"/>
  <c r="X195" i="2" s="1"/>
  <c r="AK195" i="2" s="1"/>
  <c r="AB195" i="2"/>
  <c r="AC195" i="2" s="1"/>
  <c r="P203" i="2"/>
  <c r="Q203" i="2" s="1"/>
  <c r="R203" i="2" s="1"/>
  <c r="V203" i="2"/>
  <c r="W203" i="2" s="1"/>
  <c r="X203" i="2" s="1"/>
  <c r="AB203" i="2"/>
  <c r="AC203" i="2" s="1"/>
  <c r="P211" i="2"/>
  <c r="Q211" i="2" s="1"/>
  <c r="R211" i="2" s="1"/>
  <c r="V211" i="2"/>
  <c r="W211" i="2" s="1"/>
  <c r="X211" i="2" s="1"/>
  <c r="AK211" i="2" s="1"/>
  <c r="AB211" i="2"/>
  <c r="AC211" i="2" s="1"/>
  <c r="P219" i="2"/>
  <c r="Q219" i="2" s="1"/>
  <c r="R219" i="2" s="1"/>
  <c r="V219" i="2"/>
  <c r="W219" i="2" s="1"/>
  <c r="X219" i="2" s="1"/>
  <c r="AB219" i="2"/>
  <c r="AC219" i="2" s="1"/>
  <c r="P227" i="2"/>
  <c r="Q227" i="2" s="1"/>
  <c r="R227" i="2" s="1"/>
  <c r="V227" i="2"/>
  <c r="W227" i="2" s="1"/>
  <c r="X227" i="2" s="1"/>
  <c r="AK227" i="2" s="1"/>
  <c r="AB227" i="2"/>
  <c r="AC227" i="2" s="1"/>
  <c r="P235" i="2"/>
  <c r="Q235" i="2" s="1"/>
  <c r="R235" i="2" s="1"/>
  <c r="V235" i="2"/>
  <c r="W235" i="2" s="1"/>
  <c r="X235" i="2" s="1"/>
  <c r="AB235" i="2"/>
  <c r="AC235" i="2" s="1"/>
  <c r="P243" i="2"/>
  <c r="Q243" i="2" s="1"/>
  <c r="R243" i="2" s="1"/>
  <c r="V243" i="2"/>
  <c r="W243" i="2" s="1"/>
  <c r="X243" i="2" s="1"/>
  <c r="AK243" i="2" s="1"/>
  <c r="AB243" i="2"/>
  <c r="AC243" i="2" s="1"/>
  <c r="P27" i="2"/>
  <c r="Q27" i="2" s="1"/>
  <c r="R27" i="2" s="1"/>
  <c r="AB27" i="2"/>
  <c r="AC27" i="2" s="1"/>
  <c r="V27" i="2"/>
  <c r="W27" i="2" s="1"/>
  <c r="X27" i="2" s="1"/>
  <c r="P35" i="2"/>
  <c r="Q35" i="2" s="1"/>
  <c r="R35" i="2" s="1"/>
  <c r="V35" i="2"/>
  <c r="W35" i="2" s="1"/>
  <c r="X35" i="2" s="1"/>
  <c r="AK35" i="2" s="1"/>
  <c r="AB35" i="2"/>
  <c r="AC35" i="2" s="1"/>
  <c r="P43" i="2"/>
  <c r="Q43" i="2" s="1"/>
  <c r="R43" i="2" s="1"/>
  <c r="V43" i="2"/>
  <c r="W43" i="2" s="1"/>
  <c r="X43" i="2" s="1"/>
  <c r="AB43" i="2"/>
  <c r="AC43" i="2" s="1"/>
  <c r="P51" i="2"/>
  <c r="Q51" i="2" s="1"/>
  <c r="R51" i="2" s="1"/>
  <c r="V51" i="2"/>
  <c r="W51" i="2" s="1"/>
  <c r="X51" i="2" s="1"/>
  <c r="AK51" i="2" s="1"/>
  <c r="AB51" i="2"/>
  <c r="AC51" i="2" s="1"/>
  <c r="P59" i="2"/>
  <c r="Q59" i="2" s="1"/>
  <c r="R59" i="2" s="1"/>
  <c r="V59" i="2"/>
  <c r="W59" i="2" s="1"/>
  <c r="X59" i="2" s="1"/>
  <c r="AB59" i="2"/>
  <c r="AC59" i="2" s="1"/>
  <c r="P70" i="2"/>
  <c r="Q70" i="2" s="1"/>
  <c r="R70" i="2" s="1"/>
  <c r="K246" i="2"/>
  <c r="V70" i="2"/>
  <c r="W70" i="2" s="1"/>
  <c r="AB70" i="2"/>
  <c r="V76" i="2"/>
  <c r="W76" i="2" s="1"/>
  <c r="X76" i="2" s="1"/>
  <c r="AB76" i="2"/>
  <c r="AC76" i="2" s="1"/>
  <c r="V80" i="2"/>
  <c r="W80" i="2" s="1"/>
  <c r="X80" i="2" s="1"/>
  <c r="AB80" i="2"/>
  <c r="AC80" i="2" s="1"/>
  <c r="V84" i="2"/>
  <c r="W84" i="2" s="1"/>
  <c r="X84" i="2" s="1"/>
  <c r="AB84" i="2"/>
  <c r="AC84" i="2" s="1"/>
  <c r="V88" i="2"/>
  <c r="W88" i="2" s="1"/>
  <c r="X88" i="2" s="1"/>
  <c r="AB88" i="2"/>
  <c r="AC88" i="2" s="1"/>
  <c r="V92" i="2"/>
  <c r="W92" i="2" s="1"/>
  <c r="X92" i="2" s="1"/>
  <c r="AB92" i="2"/>
  <c r="AC92" i="2" s="1"/>
  <c r="V96" i="2"/>
  <c r="W96" i="2" s="1"/>
  <c r="X96" i="2" s="1"/>
  <c r="AB96" i="2"/>
  <c r="AC96" i="2" s="1"/>
  <c r="V100" i="2"/>
  <c r="W100" i="2" s="1"/>
  <c r="X100" i="2" s="1"/>
  <c r="AB100" i="2"/>
  <c r="AC100" i="2" s="1"/>
  <c r="V104" i="2"/>
  <c r="W104" i="2" s="1"/>
  <c r="X104" i="2" s="1"/>
  <c r="AB104" i="2"/>
  <c r="AC104" i="2" s="1"/>
  <c r="V108" i="2"/>
  <c r="W108" i="2" s="1"/>
  <c r="X108" i="2" s="1"/>
  <c r="AB108" i="2"/>
  <c r="AC108" i="2" s="1"/>
  <c r="V112" i="2"/>
  <c r="W112" i="2" s="1"/>
  <c r="X112" i="2" s="1"/>
  <c r="AB112" i="2"/>
  <c r="AC112" i="2" s="1"/>
  <c r="P116" i="2"/>
  <c r="Q116" i="2" s="1"/>
  <c r="R116" i="2" s="1"/>
  <c r="V116" i="2"/>
  <c r="W116" i="2" s="1"/>
  <c r="X116" i="2" s="1"/>
  <c r="AK116" i="2" s="1"/>
  <c r="AB116" i="2"/>
  <c r="AC116" i="2" s="1"/>
  <c r="P124" i="2"/>
  <c r="Q124" i="2" s="1"/>
  <c r="R124" i="2" s="1"/>
  <c r="V124" i="2"/>
  <c r="W124" i="2" s="1"/>
  <c r="X124" i="2" s="1"/>
  <c r="AB124" i="2"/>
  <c r="AC124" i="2" s="1"/>
  <c r="P132" i="2"/>
  <c r="Q132" i="2" s="1"/>
  <c r="R132" i="2" s="1"/>
  <c r="V132" i="2"/>
  <c r="W132" i="2" s="1"/>
  <c r="X132" i="2" s="1"/>
  <c r="AK132" i="2" s="1"/>
  <c r="AB132" i="2"/>
  <c r="AC132" i="2" s="1"/>
  <c r="P140" i="2"/>
  <c r="Q140" i="2" s="1"/>
  <c r="R140" i="2" s="1"/>
  <c r="V140" i="2"/>
  <c r="W140" i="2" s="1"/>
  <c r="X140" i="2" s="1"/>
  <c r="AB140" i="2"/>
  <c r="AC140" i="2" s="1"/>
  <c r="P148" i="2"/>
  <c r="Q148" i="2" s="1"/>
  <c r="R148" i="2" s="1"/>
  <c r="V148" i="2"/>
  <c r="W148" i="2" s="1"/>
  <c r="X148" i="2" s="1"/>
  <c r="AK148" i="2" s="1"/>
  <c r="AB148" i="2"/>
  <c r="AC148" i="2" s="1"/>
  <c r="P156" i="2"/>
  <c r="Q156" i="2" s="1"/>
  <c r="R156" i="2" s="1"/>
  <c r="V156" i="2"/>
  <c r="W156" i="2" s="1"/>
  <c r="X156" i="2" s="1"/>
  <c r="AB156" i="2"/>
  <c r="AC156" i="2" s="1"/>
  <c r="P164" i="2"/>
  <c r="Q164" i="2" s="1"/>
  <c r="R164" i="2" s="1"/>
  <c r="V164" i="2"/>
  <c r="W164" i="2" s="1"/>
  <c r="X164" i="2" s="1"/>
  <c r="AK164" i="2" s="1"/>
  <c r="AB164" i="2"/>
  <c r="AC164" i="2" s="1"/>
  <c r="P172" i="2"/>
  <c r="Q172" i="2" s="1"/>
  <c r="R172" i="2" s="1"/>
  <c r="V172" i="2"/>
  <c r="W172" i="2" s="1"/>
  <c r="X172" i="2" s="1"/>
  <c r="AB172" i="2"/>
  <c r="AC172" i="2" s="1"/>
  <c r="P180" i="2"/>
  <c r="Q180" i="2" s="1"/>
  <c r="R180" i="2" s="1"/>
  <c r="V180" i="2"/>
  <c r="W180" i="2" s="1"/>
  <c r="X180" i="2" s="1"/>
  <c r="AK180" i="2" s="1"/>
  <c r="AB180" i="2"/>
  <c r="AC180" i="2" s="1"/>
  <c r="P188" i="2"/>
  <c r="Q188" i="2" s="1"/>
  <c r="R188" i="2" s="1"/>
  <c r="V188" i="2"/>
  <c r="W188" i="2" s="1"/>
  <c r="X188" i="2" s="1"/>
  <c r="AB188" i="2"/>
  <c r="AC188" i="2" s="1"/>
  <c r="P196" i="2"/>
  <c r="Q196" i="2" s="1"/>
  <c r="R196" i="2" s="1"/>
  <c r="V196" i="2"/>
  <c r="W196" i="2" s="1"/>
  <c r="X196" i="2" s="1"/>
  <c r="AK196" i="2" s="1"/>
  <c r="AB196" i="2"/>
  <c r="AC196" i="2" s="1"/>
  <c r="P204" i="2"/>
  <c r="Q204" i="2" s="1"/>
  <c r="R204" i="2" s="1"/>
  <c r="V204" i="2"/>
  <c r="W204" i="2" s="1"/>
  <c r="X204" i="2" s="1"/>
  <c r="AB204" i="2"/>
  <c r="AC204" i="2" s="1"/>
  <c r="P212" i="2"/>
  <c r="Q212" i="2" s="1"/>
  <c r="R212" i="2" s="1"/>
  <c r="V212" i="2"/>
  <c r="W212" i="2" s="1"/>
  <c r="X212" i="2" s="1"/>
  <c r="AB212" i="2"/>
  <c r="AC212" i="2" s="1"/>
  <c r="P220" i="2"/>
  <c r="Q220" i="2" s="1"/>
  <c r="R220" i="2" s="1"/>
  <c r="V220" i="2"/>
  <c r="W220" i="2" s="1"/>
  <c r="X220" i="2" s="1"/>
  <c r="AB220" i="2"/>
  <c r="AC220" i="2" s="1"/>
  <c r="P228" i="2"/>
  <c r="Q228" i="2" s="1"/>
  <c r="R228" i="2" s="1"/>
  <c r="V228" i="2"/>
  <c r="W228" i="2" s="1"/>
  <c r="X228" i="2" s="1"/>
  <c r="AK228" i="2" s="1"/>
  <c r="AB228" i="2"/>
  <c r="AC228" i="2" s="1"/>
  <c r="P26" i="2"/>
  <c r="Q26" i="2" s="1"/>
  <c r="R26" i="2" s="1"/>
  <c r="V26" i="2"/>
  <c r="W26" i="2" s="1"/>
  <c r="X26" i="2" s="1"/>
  <c r="AB26" i="2"/>
  <c r="AC26" i="2" s="1"/>
  <c r="P34" i="2"/>
  <c r="Q34" i="2" s="1"/>
  <c r="R34" i="2" s="1"/>
  <c r="V34" i="2"/>
  <c r="W34" i="2" s="1"/>
  <c r="X34" i="2" s="1"/>
  <c r="AB34" i="2"/>
  <c r="AC34" i="2" s="1"/>
  <c r="P42" i="2"/>
  <c r="Q42" i="2" s="1"/>
  <c r="R42" i="2" s="1"/>
  <c r="V42" i="2"/>
  <c r="W42" i="2" s="1"/>
  <c r="X42" i="2" s="1"/>
  <c r="AB42" i="2"/>
  <c r="AC42" i="2" s="1"/>
  <c r="P50" i="2"/>
  <c r="Q50" i="2" s="1"/>
  <c r="R50" i="2" s="1"/>
  <c r="V50" i="2"/>
  <c r="W50" i="2" s="1"/>
  <c r="X50" i="2" s="1"/>
  <c r="AK50" i="2" s="1"/>
  <c r="AB50" i="2"/>
  <c r="AC50" i="2" s="1"/>
  <c r="P58" i="2"/>
  <c r="Q58" i="2" s="1"/>
  <c r="R58" i="2" s="1"/>
  <c r="AB58" i="2"/>
  <c r="AC58" i="2" s="1"/>
  <c r="V58" i="2"/>
  <c r="W58" i="2" s="1"/>
  <c r="X58" i="2" s="1"/>
  <c r="P66" i="2"/>
  <c r="Q66" i="2" s="1"/>
  <c r="R66" i="2" s="1"/>
  <c r="V66" i="2"/>
  <c r="W66" i="2" s="1"/>
  <c r="X66" i="2" s="1"/>
  <c r="AK66" i="2" s="1"/>
  <c r="AB66" i="2"/>
  <c r="AC66" i="2" s="1"/>
  <c r="P77" i="2"/>
  <c r="Q77" i="2" s="1"/>
  <c r="R77" i="2" s="1"/>
  <c r="V77" i="2"/>
  <c r="W77" i="2" s="1"/>
  <c r="X77" i="2" s="1"/>
  <c r="AB77" i="2"/>
  <c r="AC77" i="2" s="1"/>
  <c r="P85" i="2"/>
  <c r="Q85" i="2" s="1"/>
  <c r="R85" i="2" s="1"/>
  <c r="V85" i="2"/>
  <c r="W85" i="2" s="1"/>
  <c r="X85" i="2" s="1"/>
  <c r="AK85" i="2" s="1"/>
  <c r="AB85" i="2"/>
  <c r="AC85" i="2" s="1"/>
  <c r="P93" i="2"/>
  <c r="Q93" i="2" s="1"/>
  <c r="R93" i="2" s="1"/>
  <c r="V93" i="2"/>
  <c r="W93" i="2" s="1"/>
  <c r="X93" i="2" s="1"/>
  <c r="AB93" i="2"/>
  <c r="AC93" i="2" s="1"/>
  <c r="P101" i="2"/>
  <c r="Q101" i="2" s="1"/>
  <c r="R101" i="2" s="1"/>
  <c r="V101" i="2"/>
  <c r="W101" i="2" s="1"/>
  <c r="X101" i="2" s="1"/>
  <c r="AK101" i="2" s="1"/>
  <c r="AB101" i="2"/>
  <c r="AC101" i="2" s="1"/>
  <c r="P109" i="2"/>
  <c r="Q109" i="2" s="1"/>
  <c r="R109" i="2" s="1"/>
  <c r="V109" i="2"/>
  <c r="W109" i="2" s="1"/>
  <c r="X109" i="2" s="1"/>
  <c r="AB109" i="2"/>
  <c r="AC109" i="2" s="1"/>
  <c r="P117" i="2"/>
  <c r="Q117" i="2" s="1"/>
  <c r="R117" i="2" s="1"/>
  <c r="V117" i="2"/>
  <c r="W117" i="2" s="1"/>
  <c r="X117" i="2" s="1"/>
  <c r="AK117" i="2" s="1"/>
  <c r="AB117" i="2"/>
  <c r="AC117" i="2" s="1"/>
  <c r="P125" i="2"/>
  <c r="Q125" i="2" s="1"/>
  <c r="R125" i="2" s="1"/>
  <c r="V125" i="2"/>
  <c r="W125" i="2" s="1"/>
  <c r="X125" i="2" s="1"/>
  <c r="AB125" i="2"/>
  <c r="AC125" i="2" s="1"/>
  <c r="P133" i="2"/>
  <c r="Q133" i="2" s="1"/>
  <c r="R133" i="2" s="1"/>
  <c r="V133" i="2"/>
  <c r="W133" i="2" s="1"/>
  <c r="X133" i="2" s="1"/>
  <c r="AK133" i="2" s="1"/>
  <c r="AB133" i="2"/>
  <c r="AC133" i="2" s="1"/>
  <c r="P141" i="2"/>
  <c r="Q141" i="2" s="1"/>
  <c r="R141" i="2" s="1"/>
  <c r="V141" i="2"/>
  <c r="W141" i="2" s="1"/>
  <c r="X141" i="2" s="1"/>
  <c r="AB141" i="2"/>
  <c r="AC141" i="2" s="1"/>
  <c r="P149" i="2"/>
  <c r="Q149" i="2" s="1"/>
  <c r="R149" i="2" s="1"/>
  <c r="V149" i="2"/>
  <c r="W149" i="2" s="1"/>
  <c r="X149" i="2" s="1"/>
  <c r="AK149" i="2" s="1"/>
  <c r="AB149" i="2"/>
  <c r="AC149" i="2" s="1"/>
  <c r="P157" i="2"/>
  <c r="Q157" i="2" s="1"/>
  <c r="R157" i="2" s="1"/>
  <c r="V157" i="2"/>
  <c r="W157" i="2" s="1"/>
  <c r="X157" i="2" s="1"/>
  <c r="AB157" i="2"/>
  <c r="AC157" i="2" s="1"/>
  <c r="P165" i="2"/>
  <c r="Q165" i="2" s="1"/>
  <c r="R165" i="2" s="1"/>
  <c r="V165" i="2"/>
  <c r="W165" i="2" s="1"/>
  <c r="X165" i="2" s="1"/>
  <c r="AK165" i="2" s="1"/>
  <c r="AB165" i="2"/>
  <c r="AC165" i="2" s="1"/>
  <c r="P173" i="2"/>
  <c r="Q173" i="2" s="1"/>
  <c r="R173" i="2" s="1"/>
  <c r="V173" i="2"/>
  <c r="W173" i="2" s="1"/>
  <c r="X173" i="2" s="1"/>
  <c r="AB173" i="2"/>
  <c r="AC173" i="2" s="1"/>
  <c r="P181" i="2"/>
  <c r="Q181" i="2" s="1"/>
  <c r="R181" i="2" s="1"/>
  <c r="V181" i="2"/>
  <c r="W181" i="2" s="1"/>
  <c r="X181" i="2" s="1"/>
  <c r="AK181" i="2" s="1"/>
  <c r="AB181" i="2"/>
  <c r="AC181" i="2" s="1"/>
  <c r="P189" i="2"/>
  <c r="Q189" i="2" s="1"/>
  <c r="R189" i="2" s="1"/>
  <c r="V189" i="2"/>
  <c r="W189" i="2" s="1"/>
  <c r="X189" i="2" s="1"/>
  <c r="AB189" i="2"/>
  <c r="AC189" i="2" s="1"/>
  <c r="P197" i="2"/>
  <c r="Q197" i="2" s="1"/>
  <c r="R197" i="2" s="1"/>
  <c r="V197" i="2"/>
  <c r="W197" i="2" s="1"/>
  <c r="X197" i="2" s="1"/>
  <c r="AK197" i="2" s="1"/>
  <c r="AB197" i="2"/>
  <c r="AC197" i="2" s="1"/>
  <c r="P205" i="2"/>
  <c r="Q205" i="2" s="1"/>
  <c r="R205" i="2" s="1"/>
  <c r="V205" i="2"/>
  <c r="W205" i="2" s="1"/>
  <c r="X205" i="2" s="1"/>
  <c r="AB205" i="2"/>
  <c r="AC205" i="2" s="1"/>
  <c r="P213" i="2"/>
  <c r="Q213" i="2" s="1"/>
  <c r="R213" i="2" s="1"/>
  <c r="V213" i="2"/>
  <c r="W213" i="2" s="1"/>
  <c r="X213" i="2" s="1"/>
  <c r="AK213" i="2" s="1"/>
  <c r="AB213" i="2"/>
  <c r="AC213" i="2" s="1"/>
  <c r="P221" i="2"/>
  <c r="Q221" i="2" s="1"/>
  <c r="R221" i="2" s="1"/>
  <c r="V221" i="2"/>
  <c r="W221" i="2" s="1"/>
  <c r="X221" i="2" s="1"/>
  <c r="AB221" i="2"/>
  <c r="AC221" i="2" s="1"/>
  <c r="P229" i="2"/>
  <c r="Q229" i="2" s="1"/>
  <c r="R229" i="2" s="1"/>
  <c r="V229" i="2"/>
  <c r="W229" i="2" s="1"/>
  <c r="X229" i="2" s="1"/>
  <c r="AK229" i="2" s="1"/>
  <c r="AB229" i="2"/>
  <c r="AC229" i="2" s="1"/>
  <c r="P237" i="2"/>
  <c r="Q237" i="2" s="1"/>
  <c r="R237" i="2" s="1"/>
  <c r="V237" i="2"/>
  <c r="W237" i="2" s="1"/>
  <c r="X237" i="2" s="1"/>
  <c r="AB237" i="2"/>
  <c r="AC237" i="2" s="1"/>
  <c r="P245" i="2"/>
  <c r="Q245" i="2" s="1"/>
  <c r="R245" i="2" s="1"/>
  <c r="V245" i="2"/>
  <c r="W245" i="2" s="1"/>
  <c r="X245" i="2" s="1"/>
  <c r="AK245" i="2" s="1"/>
  <c r="AB245" i="2"/>
  <c r="AC245" i="2" s="1"/>
  <c r="AK236" i="2"/>
  <c r="AC3" i="2"/>
  <c r="V15" i="2"/>
  <c r="W15" i="2" s="1"/>
  <c r="X15" i="2" s="1"/>
  <c r="AB15" i="2"/>
  <c r="AC15" i="2" s="1"/>
  <c r="V13" i="2"/>
  <c r="W13" i="2" s="1"/>
  <c r="X13" i="2" s="1"/>
  <c r="AB13" i="2"/>
  <c r="AC13" i="2" s="1"/>
  <c r="V17" i="2"/>
  <c r="W17" i="2" s="1"/>
  <c r="X17" i="2" s="1"/>
  <c r="AB17" i="2"/>
  <c r="AC17" i="2" s="1"/>
  <c r="P5" i="2"/>
  <c r="Q5" i="2" s="1"/>
  <c r="R5" i="2" s="1"/>
  <c r="V5" i="2"/>
  <c r="W5" i="2" s="1"/>
  <c r="X5" i="2" s="1"/>
  <c r="AK5" i="2" s="1"/>
  <c r="P9" i="2"/>
  <c r="Q9" i="2" s="1"/>
  <c r="R9" i="2" s="1"/>
  <c r="V9" i="2"/>
  <c r="W9" i="2" s="1"/>
  <c r="X9" i="2" s="1"/>
  <c r="AK9" i="2" s="1"/>
  <c r="P4" i="2"/>
  <c r="Q4" i="2" s="1"/>
  <c r="R4" i="2" s="1"/>
  <c r="V4" i="2"/>
  <c r="W4" i="2" s="1"/>
  <c r="X4" i="2" s="1"/>
  <c r="AK4" i="2" s="1"/>
  <c r="P8" i="2"/>
  <c r="Q8" i="2" s="1"/>
  <c r="R8" i="2" s="1"/>
  <c r="V8" i="2"/>
  <c r="W8" i="2" s="1"/>
  <c r="X8" i="2" s="1"/>
  <c r="AK8" i="2" s="1"/>
  <c r="P14" i="2"/>
  <c r="Q14" i="2" s="1"/>
  <c r="R14" i="2" s="1"/>
  <c r="V14" i="2"/>
  <c r="W14" i="2" s="1"/>
  <c r="X14" i="2" s="1"/>
  <c r="AK14" i="2" s="1"/>
  <c r="P3" i="2"/>
  <c r="Q3" i="2" s="1"/>
  <c r="R3" i="2" s="1"/>
  <c r="V3" i="2"/>
  <c r="W3" i="2" s="1"/>
  <c r="P7" i="2"/>
  <c r="Q7" i="2" s="1"/>
  <c r="R7" i="2" s="1"/>
  <c r="V7" i="2"/>
  <c r="W7" i="2" s="1"/>
  <c r="X7" i="2" s="1"/>
  <c r="AK7" i="2" s="1"/>
  <c r="P11" i="2"/>
  <c r="Q11" i="2" s="1"/>
  <c r="R11" i="2" s="1"/>
  <c r="V11" i="2"/>
  <c r="W11" i="2" s="1"/>
  <c r="X11" i="2" s="1"/>
  <c r="AK11" i="2" s="1"/>
  <c r="P6" i="2"/>
  <c r="Q6" i="2" s="1"/>
  <c r="R6" i="2" s="1"/>
  <c r="V6" i="2"/>
  <c r="W6" i="2" s="1"/>
  <c r="X6" i="2" s="1"/>
  <c r="AK6" i="2" s="1"/>
  <c r="P10" i="2"/>
  <c r="Q10" i="2" s="1"/>
  <c r="R10" i="2" s="1"/>
  <c r="V10" i="2"/>
  <c r="W10" i="2" s="1"/>
  <c r="X10" i="2" s="1"/>
  <c r="AK10" i="2" s="1"/>
  <c r="P16" i="2"/>
  <c r="Q16" i="2" s="1"/>
  <c r="R16" i="2" s="1"/>
  <c r="V16" i="2"/>
  <c r="W16" i="2" s="1"/>
  <c r="X16" i="2" s="1"/>
  <c r="AK16" i="2" s="1"/>
  <c r="P13" i="2"/>
  <c r="Q13" i="2" s="1"/>
  <c r="R13" i="2" s="1"/>
  <c r="P15" i="2"/>
  <c r="Q15" i="2" s="1"/>
  <c r="R15" i="2" s="1"/>
  <c r="P17" i="2"/>
  <c r="Q17" i="2" s="1"/>
  <c r="R17" i="2" s="1"/>
  <c r="X4" i="1"/>
  <c r="X3" i="1"/>
  <c r="X5" i="1"/>
  <c r="X7" i="1"/>
  <c r="X9" i="1"/>
  <c r="X11" i="1"/>
  <c r="X13" i="1"/>
  <c r="X15" i="1"/>
  <c r="X17" i="1"/>
  <c r="X19" i="1"/>
  <c r="X21" i="1"/>
  <c r="X23" i="1"/>
  <c r="X25" i="1"/>
  <c r="X27" i="1"/>
  <c r="X29" i="1"/>
  <c r="X31" i="1"/>
  <c r="X33" i="1"/>
  <c r="X35" i="1"/>
  <c r="X37" i="1"/>
  <c r="X39" i="1"/>
  <c r="X41" i="1"/>
  <c r="X43" i="1"/>
  <c r="X45" i="1"/>
  <c r="X47" i="1"/>
  <c r="X49" i="1"/>
  <c r="X51" i="1"/>
  <c r="X53" i="1"/>
  <c r="X55" i="1"/>
  <c r="X57" i="1"/>
  <c r="X59" i="1"/>
  <c r="X61" i="1"/>
  <c r="X63" i="1"/>
  <c r="X65" i="1"/>
  <c r="X67" i="1"/>
  <c r="X69" i="1"/>
  <c r="X70" i="1"/>
  <c r="X72" i="1"/>
  <c r="X74" i="1"/>
  <c r="X76" i="1"/>
  <c r="X78" i="1"/>
  <c r="X80" i="1"/>
  <c r="X82" i="1"/>
  <c r="X84" i="1"/>
  <c r="X86" i="1"/>
  <c r="X88" i="1"/>
  <c r="X90" i="1"/>
  <c r="X92" i="1"/>
  <c r="X94" i="1"/>
  <c r="X96" i="1"/>
  <c r="X98" i="1"/>
  <c r="X100" i="1"/>
  <c r="X102" i="1"/>
  <c r="X104" i="1"/>
  <c r="X106" i="1"/>
  <c r="X108" i="1"/>
  <c r="X110" i="1"/>
  <c r="X112" i="1"/>
  <c r="X114" i="1"/>
  <c r="X116" i="1"/>
  <c r="X118" i="1"/>
  <c r="X120" i="1"/>
  <c r="X122" i="1"/>
  <c r="X124" i="1"/>
  <c r="X126" i="1"/>
  <c r="X128" i="1"/>
  <c r="X130" i="1"/>
  <c r="X132" i="1"/>
  <c r="X134" i="1"/>
  <c r="X136" i="1"/>
  <c r="X138" i="1"/>
  <c r="X140" i="1"/>
  <c r="X142" i="1"/>
  <c r="X144" i="1"/>
  <c r="X146" i="1"/>
  <c r="X148" i="1"/>
  <c r="X150" i="1"/>
  <c r="X152" i="1"/>
  <c r="X154" i="1"/>
  <c r="X156" i="1"/>
  <c r="X158" i="1"/>
  <c r="X160" i="1"/>
  <c r="X162" i="1"/>
  <c r="X164" i="1"/>
  <c r="X166" i="1"/>
  <c r="X168" i="1"/>
  <c r="X170" i="1"/>
  <c r="X172" i="1"/>
  <c r="X174" i="1"/>
  <c r="X176" i="1"/>
  <c r="X178" i="1"/>
  <c r="X180" i="1"/>
  <c r="X182" i="1"/>
  <c r="X184" i="1"/>
  <c r="X186" i="1"/>
  <c r="X188" i="1"/>
  <c r="X190" i="1"/>
  <c r="X192" i="1"/>
  <c r="X194" i="1"/>
  <c r="X196" i="1"/>
  <c r="X198" i="1"/>
  <c r="X200" i="1"/>
  <c r="X202" i="1"/>
  <c r="X204" i="1"/>
  <c r="X206" i="1"/>
  <c r="X208" i="1"/>
  <c r="X210" i="1"/>
  <c r="X212" i="1"/>
  <c r="X214" i="1"/>
  <c r="X216" i="1"/>
  <c r="X218" i="1"/>
  <c r="X220" i="1"/>
  <c r="X222" i="1"/>
  <c r="X224" i="1"/>
  <c r="X226" i="1"/>
  <c r="X228" i="1"/>
  <c r="X230" i="1"/>
  <c r="X232" i="1"/>
  <c r="X234" i="1"/>
  <c r="X236" i="1"/>
  <c r="X238" i="1"/>
  <c r="AK221" i="2" l="1"/>
  <c r="AK189" i="2"/>
  <c r="AK157" i="2"/>
  <c r="AK125" i="2"/>
  <c r="AK93" i="2"/>
  <c r="AK26" i="2"/>
  <c r="AK204" i="2"/>
  <c r="AK172" i="2"/>
  <c r="AK140" i="2"/>
  <c r="AK112" i="2"/>
  <c r="AK104" i="2"/>
  <c r="AK96" i="2"/>
  <c r="AK88" i="2"/>
  <c r="AK80" i="2"/>
  <c r="AK59" i="2"/>
  <c r="AK219" i="2"/>
  <c r="AK187" i="2"/>
  <c r="AK155" i="2"/>
  <c r="AK123" i="2"/>
  <c r="AK91" i="2"/>
  <c r="AK56" i="2"/>
  <c r="AK24" i="2"/>
  <c r="AK210" i="2"/>
  <c r="AK178" i="2"/>
  <c r="AK146" i="2"/>
  <c r="AK65" i="2"/>
  <c r="AK33" i="2"/>
  <c r="AK233" i="2"/>
  <c r="AK201" i="2"/>
  <c r="AK169" i="2"/>
  <c r="AK137" i="2"/>
  <c r="AK105" i="2"/>
  <c r="AK73" i="2"/>
  <c r="AK38" i="2"/>
  <c r="AK224" i="2"/>
  <c r="AK192" i="2"/>
  <c r="AK160" i="2"/>
  <c r="AK128" i="2"/>
  <c r="AK110" i="2"/>
  <c r="AK102" i="2"/>
  <c r="AK94" i="2"/>
  <c r="AK86" i="2"/>
  <c r="AK78" i="2"/>
  <c r="AK39" i="2"/>
  <c r="AK239" i="2"/>
  <c r="AK207" i="2"/>
  <c r="AK175" i="2"/>
  <c r="AK143" i="2"/>
  <c r="AK111" i="2"/>
  <c r="AK79" i="2"/>
  <c r="AK52" i="2"/>
  <c r="AK44" i="2"/>
  <c r="AK222" i="2"/>
  <c r="AK190" i="2"/>
  <c r="AK158" i="2"/>
  <c r="AK126" i="2"/>
  <c r="AK61" i="2"/>
  <c r="AK53" i="2"/>
  <c r="AK131" i="2"/>
  <c r="AK48" i="2"/>
  <c r="AK57" i="2"/>
  <c r="AK36" i="2"/>
  <c r="AK34" i="2"/>
  <c r="AK212" i="2"/>
  <c r="AK99" i="2"/>
  <c r="AK186" i="2"/>
  <c r="AK154" i="2"/>
  <c r="AK122" i="2"/>
  <c r="AK41" i="2"/>
  <c r="AK241" i="2"/>
  <c r="AK209" i="2"/>
  <c r="AK177" i="2"/>
  <c r="AK145" i="2"/>
  <c r="AK113" i="2"/>
  <c r="W247" i="2"/>
  <c r="X81" i="2"/>
  <c r="AK81" i="2" s="1"/>
  <c r="AK46" i="2"/>
  <c r="AK232" i="2"/>
  <c r="AK200" i="2"/>
  <c r="AK168" i="2"/>
  <c r="AK136" i="2"/>
  <c r="AK119" i="2"/>
  <c r="AK87" i="2"/>
  <c r="AK230" i="2"/>
  <c r="AK198" i="2"/>
  <c r="AK166" i="2"/>
  <c r="AK134" i="2"/>
  <c r="AK237" i="2"/>
  <c r="AK205" i="2"/>
  <c r="AK173" i="2"/>
  <c r="AK141" i="2"/>
  <c r="AK109" i="2"/>
  <c r="AK77" i="2"/>
  <c r="AK42" i="2"/>
  <c r="AK220" i="2"/>
  <c r="AK188" i="2"/>
  <c r="AK156" i="2"/>
  <c r="AK124" i="2"/>
  <c r="AK108" i="2"/>
  <c r="AK100" i="2"/>
  <c r="AK92" i="2"/>
  <c r="AK84" i="2"/>
  <c r="AK76" i="2"/>
  <c r="AK43" i="2"/>
  <c r="AK235" i="2"/>
  <c r="AK203" i="2"/>
  <c r="AK171" i="2"/>
  <c r="AK139" i="2"/>
  <c r="AK107" i="2"/>
  <c r="AK75" i="2"/>
  <c r="AK226" i="2"/>
  <c r="AK194" i="2"/>
  <c r="AK162" i="2"/>
  <c r="AK130" i="2"/>
  <c r="AK49" i="2"/>
  <c r="AK25" i="2"/>
  <c r="AK217" i="2"/>
  <c r="AK185" i="2"/>
  <c r="AK153" i="2"/>
  <c r="AK121" i="2"/>
  <c r="AK89" i="2"/>
  <c r="AK22" i="2"/>
  <c r="AK208" i="2"/>
  <c r="AK176" i="2"/>
  <c r="AK144" i="2"/>
  <c r="AK114" i="2"/>
  <c r="AK106" i="2"/>
  <c r="AK98" i="2"/>
  <c r="AK90" i="2"/>
  <c r="AK82" i="2"/>
  <c r="AK74" i="2"/>
  <c r="AK242" i="2"/>
  <c r="AK223" i="2"/>
  <c r="AK191" i="2"/>
  <c r="AK159" i="2"/>
  <c r="AK127" i="2"/>
  <c r="AK95" i="2"/>
  <c r="AK206" i="2"/>
  <c r="AK174" i="2"/>
  <c r="AK142" i="2"/>
  <c r="AK72" i="2"/>
  <c r="AK37" i="2"/>
  <c r="AK58" i="2"/>
  <c r="AC70" i="2"/>
  <c r="AB248" i="2"/>
  <c r="AB247" i="2"/>
  <c r="AK27" i="2"/>
  <c r="AK179" i="2"/>
  <c r="AK147" i="2"/>
  <c r="AK115" i="2"/>
  <c r="AK83" i="2"/>
  <c r="AK234" i="2"/>
  <c r="AK202" i="2"/>
  <c r="AK170" i="2"/>
  <c r="AK138" i="2"/>
  <c r="AK216" i="2"/>
  <c r="AK184" i="2"/>
  <c r="AK152" i="2"/>
  <c r="AK120" i="2"/>
  <c r="AK63" i="2"/>
  <c r="AK31" i="2"/>
  <c r="AK103" i="2"/>
  <c r="AK71" i="2"/>
  <c r="AK150" i="2"/>
  <c r="AK118" i="2"/>
  <c r="AK45" i="2"/>
  <c r="AC21" i="2"/>
  <c r="AB69" i="2"/>
  <c r="AB68" i="2"/>
  <c r="W248" i="2"/>
  <c r="X70" i="2"/>
  <c r="AK70" i="2" s="1"/>
  <c r="X21" i="2"/>
  <c r="AK21" i="2" s="1"/>
  <c r="W68" i="2"/>
  <c r="W69" i="2"/>
  <c r="W20" i="2"/>
  <c r="X3" i="2"/>
  <c r="AK3" i="2" s="1"/>
  <c r="W19" i="2"/>
  <c r="AB19" i="2"/>
  <c r="AK17" i="2"/>
  <c r="AK13" i="2"/>
  <c r="AK15" i="2"/>
  <c r="AB20" i="2"/>
  <c r="P18" i="2"/>
  <c r="H23" i="12"/>
  <c r="F23" i="12" s="1"/>
  <c r="H25" i="12"/>
  <c r="F25" i="12" s="1"/>
  <c r="H27" i="12"/>
  <c r="F27" i="12" s="1"/>
  <c r="H29" i="12"/>
  <c r="F29" i="12" s="1"/>
  <c r="H31" i="12"/>
  <c r="F31" i="12" s="1"/>
  <c r="H33" i="12"/>
  <c r="F33" i="12" s="1"/>
  <c r="H35" i="12"/>
  <c r="F35" i="12" s="1"/>
  <c r="H37" i="12"/>
  <c r="F37" i="12" s="1"/>
  <c r="H39" i="12"/>
  <c r="F39" i="12" s="1"/>
  <c r="H41" i="12"/>
  <c r="F41" i="12" s="1"/>
  <c r="H43" i="12"/>
  <c r="F43" i="12" s="1"/>
  <c r="H45" i="12"/>
  <c r="F45" i="12" s="1"/>
  <c r="H47" i="12"/>
  <c r="F47" i="12" s="1"/>
  <c r="H49" i="12"/>
  <c r="F49" i="12" s="1"/>
  <c r="H51" i="12"/>
  <c r="F51" i="12" s="1"/>
  <c r="H53" i="12"/>
  <c r="F53" i="12" s="1"/>
  <c r="H55" i="12"/>
  <c r="F55" i="12" s="1"/>
  <c r="H57" i="12"/>
  <c r="F57" i="12" s="1"/>
  <c r="H59" i="12"/>
  <c r="F59" i="12" s="1"/>
  <c r="H61" i="12"/>
  <c r="F61" i="12" s="1"/>
  <c r="H63" i="12"/>
  <c r="F63" i="12" s="1"/>
  <c r="H24" i="12"/>
  <c r="F24" i="12" s="1"/>
  <c r="H26" i="12"/>
  <c r="F26" i="12" s="1"/>
  <c r="H28" i="12"/>
  <c r="F28" i="12" s="1"/>
  <c r="H30" i="12"/>
  <c r="F30" i="12" s="1"/>
  <c r="H32" i="12"/>
  <c r="F32" i="12" s="1"/>
  <c r="H34" i="12"/>
  <c r="F34" i="12" s="1"/>
  <c r="H36" i="12"/>
  <c r="F36" i="12" s="1"/>
  <c r="H38" i="12"/>
  <c r="F38" i="12" s="1"/>
  <c r="H40" i="12"/>
  <c r="F40" i="12" s="1"/>
  <c r="H42" i="12"/>
  <c r="F42" i="12" s="1"/>
  <c r="H44" i="12"/>
  <c r="F44" i="12" s="1"/>
  <c r="H46" i="12"/>
  <c r="F46" i="12" s="1"/>
  <c r="H48" i="12"/>
  <c r="F48" i="12" s="1"/>
  <c r="H50" i="12"/>
  <c r="F50" i="12" s="1"/>
  <c r="H52" i="12"/>
  <c r="F52" i="12" s="1"/>
  <c r="H54" i="12"/>
  <c r="F54" i="12" s="1"/>
  <c r="H56" i="12"/>
  <c r="F56" i="12" s="1"/>
  <c r="H58" i="12"/>
  <c r="F58" i="12" s="1"/>
  <c r="H60" i="12"/>
  <c r="F60" i="12" s="1"/>
  <c r="H62" i="12"/>
  <c r="F62" i="12" s="1"/>
  <c r="H22" i="12"/>
  <c r="F22" i="12" s="1"/>
  <c r="H68" i="12"/>
  <c r="F68" i="12" s="1"/>
  <c r="H70" i="12"/>
  <c r="F70" i="12" s="1"/>
  <c r="H72" i="12"/>
  <c r="F72" i="12" s="1"/>
  <c r="H74" i="12"/>
  <c r="F74" i="12" s="1"/>
  <c r="H76" i="12"/>
  <c r="F76" i="12" s="1"/>
  <c r="H78" i="12"/>
  <c r="F78" i="12" s="1"/>
  <c r="H80" i="12"/>
  <c r="F80" i="12" s="1"/>
  <c r="H82" i="12"/>
  <c r="F82" i="12" s="1"/>
  <c r="H84" i="12"/>
  <c r="F84" i="12" s="1"/>
  <c r="H86" i="12"/>
  <c r="F86" i="12" s="1"/>
  <c r="H88" i="12"/>
  <c r="F88" i="12" s="1"/>
  <c r="H90" i="12"/>
  <c r="F90" i="12" s="1"/>
  <c r="H92" i="12"/>
  <c r="F92" i="12" s="1"/>
  <c r="H94" i="12"/>
  <c r="F94" i="12" s="1"/>
  <c r="H96" i="12"/>
  <c r="F96" i="12" s="1"/>
  <c r="H98" i="12"/>
  <c r="F98" i="12" s="1"/>
  <c r="H100" i="12"/>
  <c r="F100" i="12" s="1"/>
  <c r="H102" i="12"/>
  <c r="F102" i="12" s="1"/>
  <c r="H104" i="12"/>
  <c r="F104" i="12" s="1"/>
  <c r="H106" i="12"/>
  <c r="F106" i="12" s="1"/>
  <c r="H108" i="12"/>
  <c r="F108" i="12" s="1"/>
  <c r="H110" i="12"/>
  <c r="F110" i="12" s="1"/>
  <c r="H112" i="12"/>
  <c r="F112" i="12" s="1"/>
  <c r="H114" i="12"/>
  <c r="F114" i="12" s="1"/>
  <c r="H116" i="12"/>
  <c r="F116" i="12" s="1"/>
  <c r="H118" i="12"/>
  <c r="F118" i="12" s="1"/>
  <c r="H120" i="12"/>
  <c r="F120" i="12" s="1"/>
  <c r="H122" i="12"/>
  <c r="F122" i="12" s="1"/>
  <c r="H124" i="12"/>
  <c r="F124" i="12" s="1"/>
  <c r="H126" i="12"/>
  <c r="F126" i="12" s="1"/>
  <c r="H128" i="12"/>
  <c r="F128" i="12" s="1"/>
  <c r="H130" i="12"/>
  <c r="F130" i="12" s="1"/>
  <c r="H132" i="12"/>
  <c r="F132" i="12" s="1"/>
  <c r="H134" i="12"/>
  <c r="F134" i="12" s="1"/>
  <c r="H136" i="12"/>
  <c r="F136" i="12" s="1"/>
  <c r="H138" i="12"/>
  <c r="F138" i="12" s="1"/>
  <c r="H140" i="12"/>
  <c r="F140" i="12" s="1"/>
  <c r="H142" i="12"/>
  <c r="F142" i="12" s="1"/>
  <c r="H144" i="12"/>
  <c r="F144" i="12" s="1"/>
  <c r="H146" i="12"/>
  <c r="F146" i="12" s="1"/>
  <c r="H148" i="12"/>
  <c r="F148" i="12" s="1"/>
  <c r="H150" i="12"/>
  <c r="F150" i="12" s="1"/>
  <c r="H152" i="12"/>
  <c r="F152" i="12" s="1"/>
  <c r="H154" i="12"/>
  <c r="F154" i="12" s="1"/>
  <c r="H156" i="12"/>
  <c r="F156" i="12" s="1"/>
  <c r="H158" i="12"/>
  <c r="F158" i="12" s="1"/>
  <c r="H160" i="12"/>
  <c r="F160" i="12" s="1"/>
  <c r="H162" i="12"/>
  <c r="F162" i="12" s="1"/>
  <c r="H164" i="12"/>
  <c r="F164" i="12" s="1"/>
  <c r="H166" i="12"/>
  <c r="F166" i="12" s="1"/>
  <c r="H168" i="12"/>
  <c r="F168" i="12" s="1"/>
  <c r="H170" i="12"/>
  <c r="F170" i="12" s="1"/>
  <c r="H172" i="12"/>
  <c r="F172" i="12" s="1"/>
  <c r="H174" i="12"/>
  <c r="F174" i="12" s="1"/>
  <c r="H176" i="12"/>
  <c r="F176" i="12" s="1"/>
  <c r="H178" i="12"/>
  <c r="F178" i="12" s="1"/>
  <c r="H180" i="12"/>
  <c r="F180" i="12" s="1"/>
  <c r="H182" i="12"/>
  <c r="F182" i="12" s="1"/>
  <c r="H184" i="12"/>
  <c r="F184" i="12" s="1"/>
  <c r="H186" i="12"/>
  <c r="F186" i="12" s="1"/>
  <c r="H188" i="12"/>
  <c r="F188" i="12" s="1"/>
  <c r="H190" i="12"/>
  <c r="F190" i="12" s="1"/>
  <c r="H192" i="12"/>
  <c r="F192" i="12" s="1"/>
  <c r="H194" i="12"/>
  <c r="F194" i="12" s="1"/>
  <c r="H196" i="12"/>
  <c r="F196" i="12" s="1"/>
  <c r="H198" i="12"/>
  <c r="F198" i="12" s="1"/>
  <c r="H200" i="12"/>
  <c r="F200" i="12" s="1"/>
  <c r="H202" i="12"/>
  <c r="F202" i="12" s="1"/>
  <c r="H204" i="12"/>
  <c r="F204" i="12" s="1"/>
  <c r="H206" i="12"/>
  <c r="F206" i="12" s="1"/>
  <c r="H208" i="12"/>
  <c r="F208" i="12" s="1"/>
  <c r="H210" i="12"/>
  <c r="F210" i="12" s="1"/>
  <c r="H212" i="12"/>
  <c r="F212" i="12" s="1"/>
  <c r="H214" i="12"/>
  <c r="F214" i="12" s="1"/>
  <c r="H216" i="12"/>
  <c r="F216" i="12" s="1"/>
  <c r="H218" i="12"/>
  <c r="F218" i="12" s="1"/>
  <c r="H220" i="12"/>
  <c r="F220" i="12" s="1"/>
  <c r="H222" i="12"/>
  <c r="F222" i="12" s="1"/>
  <c r="H224" i="12"/>
  <c r="F224" i="12" s="1"/>
  <c r="H226" i="12"/>
  <c r="F226" i="12" s="1"/>
  <c r="H228" i="12"/>
  <c r="F228" i="12" s="1"/>
  <c r="H230" i="12"/>
  <c r="F230" i="12" s="1"/>
  <c r="H232" i="12"/>
  <c r="F232" i="12" s="1"/>
  <c r="H234" i="12"/>
  <c r="F234" i="12" s="1"/>
  <c r="H236" i="12"/>
  <c r="F236" i="12" s="1"/>
  <c r="H238" i="12"/>
  <c r="F238" i="12" s="1"/>
  <c r="H240" i="12"/>
  <c r="F240" i="12" s="1"/>
  <c r="H242" i="12"/>
  <c r="F242" i="12" s="1"/>
  <c r="H69" i="12"/>
  <c r="F69" i="12" s="1"/>
  <c r="H71" i="12"/>
  <c r="F71" i="12" s="1"/>
  <c r="H73" i="12"/>
  <c r="F73" i="12" s="1"/>
  <c r="H75" i="12"/>
  <c r="F75" i="12" s="1"/>
  <c r="H77" i="12"/>
  <c r="F77" i="12" s="1"/>
  <c r="H79" i="12"/>
  <c r="F79" i="12" s="1"/>
  <c r="H81" i="12"/>
  <c r="F81" i="12" s="1"/>
  <c r="H83" i="12"/>
  <c r="F83" i="12" s="1"/>
  <c r="H85" i="12"/>
  <c r="F85" i="12" s="1"/>
  <c r="H87" i="12"/>
  <c r="F87" i="12" s="1"/>
  <c r="H89" i="12"/>
  <c r="F89" i="12" s="1"/>
  <c r="H91" i="12"/>
  <c r="F91" i="12" s="1"/>
  <c r="H93" i="12"/>
  <c r="F93" i="12" s="1"/>
  <c r="H95" i="12"/>
  <c r="F95" i="12" s="1"/>
  <c r="H97" i="12"/>
  <c r="F97" i="12" s="1"/>
  <c r="H99" i="12"/>
  <c r="F99" i="12" s="1"/>
  <c r="H101" i="12"/>
  <c r="F101" i="12" s="1"/>
  <c r="H103" i="12"/>
  <c r="F103" i="12" s="1"/>
  <c r="H105" i="12"/>
  <c r="F105" i="12" s="1"/>
  <c r="H107" i="12"/>
  <c r="F107" i="12" s="1"/>
  <c r="H109" i="12"/>
  <c r="F109" i="12" s="1"/>
  <c r="H111" i="12"/>
  <c r="F111" i="12" s="1"/>
  <c r="H113" i="12"/>
  <c r="F113" i="12" s="1"/>
  <c r="H115" i="12"/>
  <c r="F115" i="12" s="1"/>
  <c r="H117" i="12"/>
  <c r="F117" i="12" s="1"/>
  <c r="H119" i="12"/>
  <c r="F119" i="12" s="1"/>
  <c r="H121" i="12"/>
  <c r="F121" i="12" s="1"/>
  <c r="H123" i="12"/>
  <c r="F123" i="12" s="1"/>
  <c r="H125" i="12"/>
  <c r="F125" i="12" s="1"/>
  <c r="H127" i="12"/>
  <c r="F127" i="12" s="1"/>
  <c r="H129" i="12"/>
  <c r="F129" i="12" s="1"/>
  <c r="H131" i="12"/>
  <c r="F131" i="12" s="1"/>
  <c r="H133" i="12"/>
  <c r="F133" i="12" s="1"/>
  <c r="H135" i="12"/>
  <c r="F135" i="12" s="1"/>
  <c r="H137" i="12"/>
  <c r="F137" i="12" s="1"/>
  <c r="H139" i="12"/>
  <c r="F139" i="12" s="1"/>
  <c r="H141" i="12"/>
  <c r="F141" i="12" s="1"/>
  <c r="H143" i="12"/>
  <c r="F143" i="12" s="1"/>
  <c r="H145" i="12"/>
  <c r="F145" i="12" s="1"/>
  <c r="H147" i="12"/>
  <c r="F147" i="12" s="1"/>
  <c r="H149" i="12"/>
  <c r="F149" i="12" s="1"/>
  <c r="H151" i="12"/>
  <c r="F151" i="12" s="1"/>
  <c r="H153" i="12"/>
  <c r="F153" i="12" s="1"/>
  <c r="H155" i="12"/>
  <c r="F155" i="12" s="1"/>
  <c r="H157" i="12"/>
  <c r="F157" i="12" s="1"/>
  <c r="H159" i="12"/>
  <c r="F159" i="12" s="1"/>
  <c r="H161" i="12"/>
  <c r="F161" i="12" s="1"/>
  <c r="H163" i="12"/>
  <c r="F163" i="12" s="1"/>
  <c r="H165" i="12"/>
  <c r="F165" i="12" s="1"/>
  <c r="H167" i="12"/>
  <c r="F167" i="12" s="1"/>
  <c r="H169" i="12"/>
  <c r="F169" i="12" s="1"/>
  <c r="H171" i="12"/>
  <c r="F171" i="12" s="1"/>
  <c r="H173" i="12"/>
  <c r="F173" i="12" s="1"/>
  <c r="H175" i="12"/>
  <c r="F175" i="12" s="1"/>
  <c r="H177" i="12"/>
  <c r="F177" i="12" s="1"/>
  <c r="H179" i="12"/>
  <c r="F179" i="12" s="1"/>
  <c r="H181" i="12"/>
  <c r="F181" i="12" s="1"/>
  <c r="H183" i="12"/>
  <c r="F183" i="12" s="1"/>
  <c r="H185" i="12"/>
  <c r="F185" i="12" s="1"/>
  <c r="H187" i="12"/>
  <c r="F187" i="12" s="1"/>
  <c r="H189" i="12"/>
  <c r="F189" i="12" s="1"/>
  <c r="H191" i="12"/>
  <c r="F191" i="12" s="1"/>
  <c r="H193" i="12"/>
  <c r="F193" i="12" s="1"/>
  <c r="H195" i="12"/>
  <c r="F195" i="12" s="1"/>
  <c r="H197" i="12"/>
  <c r="F197" i="12" s="1"/>
  <c r="H199" i="12"/>
  <c r="F199" i="12" s="1"/>
  <c r="H201" i="12"/>
  <c r="F201" i="12" s="1"/>
  <c r="H203" i="12"/>
  <c r="F203" i="12" s="1"/>
  <c r="H205" i="12"/>
  <c r="F205" i="12" s="1"/>
  <c r="H207" i="12"/>
  <c r="F207" i="12" s="1"/>
  <c r="H209" i="12"/>
  <c r="F209" i="12" s="1"/>
  <c r="H213" i="12"/>
  <c r="F213" i="12" s="1"/>
  <c r="H217" i="12"/>
  <c r="F217" i="12" s="1"/>
  <c r="H221" i="12"/>
  <c r="F221" i="12" s="1"/>
  <c r="H225" i="12"/>
  <c r="F225" i="12" s="1"/>
  <c r="H227" i="12"/>
  <c r="F227" i="12" s="1"/>
  <c r="H229" i="12"/>
  <c r="F229" i="12" s="1"/>
  <c r="H231" i="12"/>
  <c r="F231" i="12" s="1"/>
  <c r="H233" i="12"/>
  <c r="F233" i="12" s="1"/>
  <c r="H235" i="12"/>
  <c r="F235" i="12" s="1"/>
  <c r="H237" i="12"/>
  <c r="F237" i="12" s="1"/>
  <c r="H239" i="12"/>
  <c r="F239" i="12" s="1"/>
  <c r="H67" i="12"/>
  <c r="F67" i="12" s="1"/>
  <c r="H241" i="12"/>
  <c r="F241" i="12" s="1"/>
  <c r="H211" i="12"/>
  <c r="F211" i="12" s="1"/>
  <c r="H215" i="12"/>
  <c r="F215" i="12" s="1"/>
  <c r="H219" i="12"/>
  <c r="F219" i="12" s="1"/>
  <c r="H223" i="12"/>
  <c r="F223" i="12" s="1"/>
  <c r="H16" i="12" l="1"/>
  <c r="F16" i="12" s="1"/>
  <c r="H7" i="12"/>
  <c r="F7" i="12" s="1"/>
  <c r="H4" i="12"/>
  <c r="F4" i="12" s="1"/>
  <c r="H9" i="12"/>
  <c r="F9" i="12" s="1"/>
  <c r="H13" i="12"/>
  <c r="F13" i="12" s="1"/>
  <c r="H10" i="12"/>
  <c r="F10" i="12" s="1"/>
  <c r="H17" i="12"/>
  <c r="F17" i="12" s="1"/>
  <c r="H15" i="12"/>
  <c r="F15" i="12" s="1"/>
  <c r="H12" i="12"/>
  <c r="F12" i="12" s="1"/>
  <c r="H6" i="12"/>
  <c r="F6" i="12" s="1"/>
  <c r="H14" i="12"/>
  <c r="F14" i="12" s="1"/>
  <c r="H18" i="12"/>
  <c r="F18" i="12" s="1"/>
  <c r="H8" i="12"/>
  <c r="F8" i="12" s="1"/>
  <c r="H5" i="12"/>
  <c r="F5" i="12" s="1"/>
  <c r="H11" i="12"/>
  <c r="F11" i="12" s="1"/>
</calcChain>
</file>

<file path=xl/sharedStrings.xml><?xml version="1.0" encoding="utf-8"?>
<sst xmlns="http://schemas.openxmlformats.org/spreadsheetml/2006/main" count="4423" uniqueCount="559">
  <si>
    <t>Denumirea instantei in clar (cu diactritice)</t>
  </si>
  <si>
    <t>Codul informatic al instantei (din portal)</t>
  </si>
  <si>
    <t>Populația</t>
  </si>
  <si>
    <t>Buget (mii lei)</t>
  </si>
  <si>
    <t>Stoc (total volum de activitate al instantei)</t>
  </si>
  <si>
    <t>Dosare solutionate</t>
  </si>
  <si>
    <t>Operativitate (procent solutionate din stoc)</t>
  </si>
  <si>
    <t>Mediana sirului de valori privind operativitatea (valorile operativitatii mai mari decat mediana + 5% se vor colora verde, valorile mai mici decat mediana -5% se vor colora rosu, iar valorile dintre mediana +/-5% se vor colora galben)</t>
  </si>
  <si>
    <t>Incarcatura pe schema</t>
  </si>
  <si>
    <t>Incarcatura pe judecator</t>
  </si>
  <si>
    <t>ponderare de populatie (procentaj de numar de judecatori ocupati la populatia deservita de acea instanta vs. numar de judecatori nationali la populatia nationala, la fiecare instanta in clasa ei)</t>
  </si>
  <si>
    <t>Mediana sirului de valori privind indicele de încărcare(valorile incarcaturii mai mari decat mediana + 5% se vor colora verde, valorile mai mici decat mediana -5% se vor colora rosu, iar valorile dintre mediana +/-5% se vor colora galben)</t>
  </si>
  <si>
    <t>Indice de atacabilitate (procent atacate din solutionate)</t>
  </si>
  <si>
    <t>Indice de casare/desfiintare</t>
  </si>
  <si>
    <t>Indicator de "siguranta" (100%-Desfiintare*Atacare) [ne mai gandim la denumire - certitudine/ stabilitate/ predictibilitate]</t>
  </si>
  <si>
    <t>Mediana sirului de valori privind indicele de "siguranta" (valorile sigurantei mai mari decat mediana + 5% se vor colora verde, valorile mai mici decat mediana -5% se vor colora rosu, iar valorile dintre mediana +/-5% se vor colora galben)</t>
  </si>
  <si>
    <t>Durata in zile (extras din portal, ca diferenta dintre data inregistrarii dosarului si data solutionarii)</t>
  </si>
  <si>
    <t>Ponderare dupa durata (procentul de durata de la aceasta instanta fata de durata mediana din clasa ei la nivel national--adica judecatorie, tribunal, curte de apel, curte suprema=4 clase)</t>
  </si>
  <si>
    <t>Mediana duratei (valorile duratei mai mari decat mediana nationala + 5% se vor colora rosu, valorile mai mici decat mediana -5% se vor colora verde, iar valorile dintre mediana +/-5% se vor colora galben)</t>
  </si>
  <si>
    <t>Indicele de performanta al instantei este [(Operativitate ponderata cu durata) impartit la (Indice de incarcatura ponderata cu populatia)] inmultit cu Indicatorul de "siguranta" )</t>
  </si>
  <si>
    <t>Mediana sirului de valori privind indicele de performanta (valorile performantei mai mari decat mediana + 5% se vor colora verde, valorile mai mici decat mediana -5% se vor colora rosu, iar valorile dintre mediana +/-5% se vor colora galben)</t>
  </si>
  <si>
    <t>Sa nu uitam in viitor de ponderarea in functie de nr de firme</t>
  </si>
  <si>
    <t>Curtea de Apel BUCUREŞTI (exercitiu 2012)</t>
  </si>
  <si>
    <t>CurteadeApelBUCURESTI</t>
  </si>
  <si>
    <t>Curtea de Apel Alba</t>
  </si>
  <si>
    <t>CurteadeApelALBAIULIA</t>
  </si>
  <si>
    <t>Curtea de Apel BACĂU</t>
  </si>
  <si>
    <t>CurteadeApelBACAU</t>
  </si>
  <si>
    <t>Curtea de Apel BRAŞOV</t>
  </si>
  <si>
    <t>CurteadeApelBRASOV</t>
  </si>
  <si>
    <t>Curtea de Apel CLUJ</t>
  </si>
  <si>
    <t>CurteadeApelCLUJ</t>
  </si>
  <si>
    <t>Curtea de Apel CONSTANŢA</t>
  </si>
  <si>
    <t>CurteadeApelCONSTANTA</t>
  </si>
  <si>
    <t>Curtea de Apel CRAIOVA</t>
  </si>
  <si>
    <t>CurteadeApelCRAIOVA</t>
  </si>
  <si>
    <t>Curtea de Apel GALAŢI</t>
  </si>
  <si>
    <t>CurteadeApelGALATI</t>
  </si>
  <si>
    <t>Curtea de Apel IAŞI</t>
  </si>
  <si>
    <t>CurteadeApelIASI</t>
  </si>
  <si>
    <t>Curtea de Apel ORADEA</t>
  </si>
  <si>
    <t>CurteadeApelORADEA</t>
  </si>
  <si>
    <t>Curtea de Apel PITEŞTI</t>
  </si>
  <si>
    <t>CurteadeApelPITESTI</t>
  </si>
  <si>
    <t>Curtea de Apel PLOIEŞTI</t>
  </si>
  <si>
    <t>CurteadeApelPLOIESTI</t>
  </si>
  <si>
    <t>Curtea de Apel SUCEAVA</t>
  </si>
  <si>
    <t>CurteadeApelSUCEAVA</t>
  </si>
  <si>
    <t>Curtea de Apel TÂRGU MUREŞ</t>
  </si>
  <si>
    <t>CurteadeApelTARGUMURES</t>
  </si>
  <si>
    <t>Curtea de Apel TIMIŞOARA</t>
  </si>
  <si>
    <t>CurteadeApelTIMISOARA</t>
  </si>
  <si>
    <t>Tribunalul ALBA</t>
  </si>
  <si>
    <t>TribunalulALBA</t>
  </si>
  <si>
    <t>Tribunalul ARAD</t>
  </si>
  <si>
    <t>TribunalulARAD</t>
  </si>
  <si>
    <t>Tribunalul ARGES</t>
  </si>
  <si>
    <t>TribunalulARGES</t>
  </si>
  <si>
    <t>Tribunalul BACAU</t>
  </si>
  <si>
    <t>TribunalulBACAU</t>
  </si>
  <si>
    <t>Tribunalul BIHOR</t>
  </si>
  <si>
    <t>TribunalulBIHOR</t>
  </si>
  <si>
    <t>Tribunalul BISTRIŢA NĂSĂUD</t>
  </si>
  <si>
    <t>TribunalulBISTRITANASAUD</t>
  </si>
  <si>
    <t>Tribunalul BOTOŞANI</t>
  </si>
  <si>
    <t>TribunalulBOTOSANI</t>
  </si>
  <si>
    <t>Tribunalul BRAŞOV</t>
  </si>
  <si>
    <t>TribunalulBRASOV</t>
  </si>
  <si>
    <t>Tribunalul BRĂILA</t>
  </si>
  <si>
    <t>TribunalulBRAILA</t>
  </si>
  <si>
    <t>Tribunalul BUCUREŞTI</t>
  </si>
  <si>
    <t>TribunalulBUCURESTI</t>
  </si>
  <si>
    <t>Tribunalul BUZĂU</t>
  </si>
  <si>
    <t>TribunalulBUZAU</t>
  </si>
  <si>
    <t>Tribunalul CARAŞ SEVERIN</t>
  </si>
  <si>
    <t>TribunalulCARASSEVERIN</t>
  </si>
  <si>
    <t>Tribunalul CĂLĂRAŞI</t>
  </si>
  <si>
    <t>TribunalulCALARASI</t>
  </si>
  <si>
    <t>Tribunalul CLUJ</t>
  </si>
  <si>
    <t>TribunalulCLUJ</t>
  </si>
  <si>
    <t>Tribunalul Comercial ARGEŞ</t>
  </si>
  <si>
    <t>TribunalulComercialARGES</t>
  </si>
  <si>
    <t>Tribunalul Comercial CLUJ</t>
  </si>
  <si>
    <t>TribunalulComercialCLUJ</t>
  </si>
  <si>
    <t>Tribunalul Comercial MUREŞ</t>
  </si>
  <si>
    <t>TribunalulComercialMURES</t>
  </si>
  <si>
    <t>Tribunalul CONSTANŢA</t>
  </si>
  <si>
    <t>TribunalulCONSTANTA</t>
  </si>
  <si>
    <t>Tribunalul COVASNA</t>
  </si>
  <si>
    <t>TribunalulCOVASNA</t>
  </si>
  <si>
    <t>Tribunalul DÂMBOVIŢA</t>
  </si>
  <si>
    <t>TribunalulDAMBOVITA</t>
  </si>
  <si>
    <t>Tribunalul DOLJ</t>
  </si>
  <si>
    <t>TribunalulDOLJ</t>
  </si>
  <si>
    <t>Tribunalul GALAŢI</t>
  </si>
  <si>
    <t>TribunalulGALATI</t>
  </si>
  <si>
    <t>Tribunalul GIURGIU</t>
  </si>
  <si>
    <t>TribunalulGIURGIU</t>
  </si>
  <si>
    <t>Tribunalul GORJ</t>
  </si>
  <si>
    <t>TribunalulGORJ</t>
  </si>
  <si>
    <t>Tribunalul HARGHITA</t>
  </si>
  <si>
    <t>TribunalulHARGHITA</t>
  </si>
  <si>
    <t>Tribunalul HUNEDOARA</t>
  </si>
  <si>
    <t>TribunalulHUNEDOARA</t>
  </si>
  <si>
    <t>Tribunalul IALOMIŢA</t>
  </si>
  <si>
    <t>TribunalulIALOMITA</t>
  </si>
  <si>
    <t>Tribunalul IAŞI</t>
  </si>
  <si>
    <t>TribunalulIASI</t>
  </si>
  <si>
    <t>Tribunalul ILFOV</t>
  </si>
  <si>
    <t>TribunalulILFOV</t>
  </si>
  <si>
    <t>Tribunalul MARAMUREŞ</t>
  </si>
  <si>
    <t>TribunalulMARAMURES</t>
  </si>
  <si>
    <t>Tribunalul MEHEDINŢI</t>
  </si>
  <si>
    <t>TribunalulMEHEDINTI</t>
  </si>
  <si>
    <t>Tribunalul MUREŞ</t>
  </si>
  <si>
    <t>TribunalulMURES</t>
  </si>
  <si>
    <t>Tribunalul NEAMŢ</t>
  </si>
  <si>
    <t>TribunalulNEAMT</t>
  </si>
  <si>
    <t>Tribunalul OLT</t>
  </si>
  <si>
    <t>TribunalulOLT</t>
  </si>
  <si>
    <t>Tribunalul pentru minori si familie BRAŞOV</t>
  </si>
  <si>
    <t>TribunalulpentruminoriSifamilieBRASOV</t>
  </si>
  <si>
    <t>Tribunalul PRAHOVA</t>
  </si>
  <si>
    <t>TribunalulPRAHOVA</t>
  </si>
  <si>
    <t>Tribunalul SATU MARE</t>
  </si>
  <si>
    <t>TribunalulSATUMARE</t>
  </si>
  <si>
    <t>Tribunalul SĂLAJ</t>
  </si>
  <si>
    <t>TribunalulSALAJ</t>
  </si>
  <si>
    <t>Tribunalul SIBIU</t>
  </si>
  <si>
    <t>TribunalulSIBIU</t>
  </si>
  <si>
    <t>Tribunalul SUCEAVA</t>
  </si>
  <si>
    <t>TribunalulSUCEAVA</t>
  </si>
  <si>
    <t>Tribunalul TELEORMAN</t>
  </si>
  <si>
    <t>TribunalulTELEORMAN</t>
  </si>
  <si>
    <t>Tribunalul TIMIŞ</t>
  </si>
  <si>
    <t>TribunalulTIMIS</t>
  </si>
  <si>
    <t>Tribunalul TULCEA</t>
  </si>
  <si>
    <t>TribunalulTULCEA</t>
  </si>
  <si>
    <t>Tribunalul VÂLCEA</t>
  </si>
  <si>
    <t>TribunalulVALCEA</t>
  </si>
  <si>
    <t>Tribunalul VASLUI</t>
  </si>
  <si>
    <t>TribunalulVASLUI</t>
  </si>
  <si>
    <t>Tribunalul VRANCEA</t>
  </si>
  <si>
    <t>TribunalulVRANCEA</t>
  </si>
  <si>
    <t>Judecătoria ADJUD</t>
  </si>
  <si>
    <t>JudecatoriaADJUD</t>
  </si>
  <si>
    <t>Judecătoria AGNITA</t>
  </si>
  <si>
    <t>JudecatoriaAGNITA</t>
  </si>
  <si>
    <t>Judecătoria AIUD</t>
  </si>
  <si>
    <t>JudecatoriaAIUD</t>
  </si>
  <si>
    <t>Judecătoria ALBA IULIA</t>
  </si>
  <si>
    <t>JudecatoriaALBAIULIA</t>
  </si>
  <si>
    <t>Judecătoria ALEŞD</t>
  </si>
  <si>
    <t>JudecatoriaALESD</t>
  </si>
  <si>
    <t>Judecătoria ALEXANDRIA</t>
  </si>
  <si>
    <t>JudecatoriaALEXANDRIA</t>
  </si>
  <si>
    <t>Judecătoria ARAD</t>
  </si>
  <si>
    <t>JudecatoriaARAD</t>
  </si>
  <si>
    <t>Judecătoria AVRIG</t>
  </si>
  <si>
    <t>JudecatoriaAVRIG</t>
  </si>
  <si>
    <t>Judecătoria BABADAG</t>
  </si>
  <si>
    <t>JudecatoriaBABADAG</t>
  </si>
  <si>
    <t>Judecătoria BACĂU</t>
  </si>
  <si>
    <t>JudecatoriaBACAU</t>
  </si>
  <si>
    <t>Judecătoria BAIA DE ARAMĂ</t>
  </si>
  <si>
    <t>JudecatoriaBAIADEARAMA</t>
  </si>
  <si>
    <t>Judecătoria BAIA MARE</t>
  </si>
  <si>
    <t>JudecatoriaBAIAMARE</t>
  </si>
  <si>
    <t>Judecătoria BĂILEŞTI</t>
  </si>
  <si>
    <t>JudecatoriaBAILESTI</t>
  </si>
  <si>
    <t>Judecătoria BĂLCEŞTI</t>
  </si>
  <si>
    <t>JudecatoriaBALCESTI</t>
  </si>
  <si>
    <t>Judecătoria BALŞ</t>
  </si>
  <si>
    <t>JudecatoriaBALS</t>
  </si>
  <si>
    <t>Judecătoria BÂRLAD</t>
  </si>
  <si>
    <t>JudecatoriaBARLAD</t>
  </si>
  <si>
    <t>Judecătoria BECLEAN</t>
  </si>
  <si>
    <t>JudecatoriaBECLEAN</t>
  </si>
  <si>
    <t>Judecătoria BEIUŞ</t>
  </si>
  <si>
    <t>JudecatoriaBEIUS</t>
  </si>
  <si>
    <t>Judecătoria BICAZ</t>
  </si>
  <si>
    <t>JudecatoriaBICAZ</t>
  </si>
  <si>
    <t>Judecătoria BISTRIŢA</t>
  </si>
  <si>
    <t>JudecatoriaBISTRITA</t>
  </si>
  <si>
    <t>Judecătoria BLAJ</t>
  </si>
  <si>
    <t>JudecatoriaBLAJ</t>
  </si>
  <si>
    <t>Judecătoria BOLINTIN VALE</t>
  </si>
  <si>
    <t>JudecatoriaBOLINTINVALE</t>
  </si>
  <si>
    <t>Judecătoria BOTOŞANI</t>
  </si>
  <si>
    <t>JudecatoriaBOTOSANI</t>
  </si>
  <si>
    <t>Judecătoria BRAD</t>
  </si>
  <si>
    <t>JudecatoriaBRAD</t>
  </si>
  <si>
    <t>Judecătoria BRĂILA</t>
  </si>
  <si>
    <t>JudecatoriaBRAILA</t>
  </si>
  <si>
    <t>Judecătoria BRAŞOV</t>
  </si>
  <si>
    <t>JudecatoriaBRASOV</t>
  </si>
  <si>
    <t>Judecătoria BREZOI</t>
  </si>
  <si>
    <t>JudecatoriaBREZOI</t>
  </si>
  <si>
    <t>Judecătoria BUFTEA</t>
  </si>
  <si>
    <t>JudecatoriaBUFTEA</t>
  </si>
  <si>
    <t>Judecătoria BUHUŞI</t>
  </si>
  <si>
    <t>JudecatoriaBUHUSI</t>
  </si>
  <si>
    <t>Judecătoria BUZĂU</t>
  </si>
  <si>
    <t>JudecatoriaBUZAU</t>
  </si>
  <si>
    <t>Judecătoria CALAFAT</t>
  </si>
  <si>
    <t>JudecatoriaCALAFAT</t>
  </si>
  <si>
    <t>Judecătoria CĂLĂRAŞI</t>
  </si>
  <si>
    <t>JudecatoriaCALARASI</t>
  </si>
  <si>
    <t>Judecătoria CÂMPENI</t>
  </si>
  <si>
    <t>JudecatoriaCAMPENI</t>
  </si>
  <si>
    <t>Judecătoria CÂMPINA</t>
  </si>
  <si>
    <t>JudecatoriaCAMPINA</t>
  </si>
  <si>
    <t>Judecătoria CĂMPULUNG</t>
  </si>
  <si>
    <t>JudecatoriaCAMPULUNG</t>
  </si>
  <si>
    <t>Judecătoria CÂMPULUNG MOLDOVENESC</t>
  </si>
  <si>
    <t>JudecatoriaCAMPULUNGMOLDOVENESC</t>
  </si>
  <si>
    <t>Judecătoria CARACAL</t>
  </si>
  <si>
    <t>JudecatoriaCARACAL</t>
  </si>
  <si>
    <t>Judecătoria CARANSEBEŞ</t>
  </si>
  <si>
    <t>JudecatoriaCARANSEBES</t>
  </si>
  <si>
    <t>Judecătoria CAREI</t>
  </si>
  <si>
    <t>JudecatoriaCAREI</t>
  </si>
  <si>
    <t>Judecătoria CHIŞINEU CRIŞ</t>
  </si>
  <si>
    <t>JudecatoriaCHISINEUCRIS</t>
  </si>
  <si>
    <t>Judecătoria CLUJ-NAPOCA</t>
  </si>
  <si>
    <t>JudecatoriaCLUJNAPOCA</t>
  </si>
  <si>
    <t>Judecătoria CONSTANŢA</t>
  </si>
  <si>
    <t>JudecatoriaCONSTANTA</t>
  </si>
  <si>
    <t>Judecătoria CORABIA</t>
  </si>
  <si>
    <t>JudecatoriaCORABIA</t>
  </si>
  <si>
    <t>Judecătoria CORNETU</t>
  </si>
  <si>
    <t>JudecatoriaCORNETU</t>
  </si>
  <si>
    <t>Judecătoria COSTEŞTI</t>
  </si>
  <si>
    <t>JudecatoriaCOSTESTI</t>
  </si>
  <si>
    <t>Judecătoria CRAIOVA</t>
  </si>
  <si>
    <t>JudecatoriaCRAIOVA</t>
  </si>
  <si>
    <t>Judecătoria CURTEA DE ARGEŞ</t>
  </si>
  <si>
    <t>JudecatoriaCURTEADEARGES</t>
  </si>
  <si>
    <t>Judecătoria DARABANI</t>
  </si>
  <si>
    <t>JudecatoriaDarabani</t>
  </si>
  <si>
    <t>Judecătoria DEJ</t>
  </si>
  <si>
    <t>JudecatoriaDEJ</t>
  </si>
  <si>
    <t>Judecătoria DETA</t>
  </si>
  <si>
    <t>JudecatoriaDETA</t>
  </si>
  <si>
    <t>Judecătoria DEVA</t>
  </si>
  <si>
    <t>JudecatoriaDEVA</t>
  </si>
  <si>
    <t>Judecătoria DOROHOI</t>
  </si>
  <si>
    <t>JudecatoriaDOROHOI</t>
  </si>
  <si>
    <t>Judecătoria DRĂGĂŞANI</t>
  </si>
  <si>
    <t>JudecatoriaDRAGASANI</t>
  </si>
  <si>
    <t>Judecătoria DRAGOMIREŞTI</t>
  </si>
  <si>
    <t>JudecatoriaDRAGOMIRESTI</t>
  </si>
  <si>
    <t>Judecătoria DROBETA-TURNU SEVERIN</t>
  </si>
  <si>
    <t>JudecatoriaDROBETATURNUSEVERIN</t>
  </si>
  <si>
    <t>Judecătoria FĂGĂRAŞ</t>
  </si>
  <si>
    <t>JudecatoriaFAGARAS</t>
  </si>
  <si>
    <t>Judecătoria FĂGET</t>
  </si>
  <si>
    <t>JudecatoriaFAGET</t>
  </si>
  <si>
    <t>Judecătoria FĂLTICENI</t>
  </si>
  <si>
    <t>JudecatoriaFALTICENI</t>
  </si>
  <si>
    <t>Judecătoria FĂUREI</t>
  </si>
  <si>
    <t>JudecatoriaFAUREI</t>
  </si>
  <si>
    <t>Judecătoria FETEŞTI</t>
  </si>
  <si>
    <t>JudecatoriaFETESTI</t>
  </si>
  <si>
    <t>Judecătoria FILIAŞI</t>
  </si>
  <si>
    <t>JudecatoriaFILIASI</t>
  </si>
  <si>
    <t>Judecătoria FOCŞANI</t>
  </si>
  <si>
    <t>JudecatoriaFOCSANI</t>
  </si>
  <si>
    <t>Judecătoria GĂEŞTI</t>
  </si>
  <si>
    <t>JudecatoriaGAESTI</t>
  </si>
  <si>
    <t>Judecătoria GALAŢI</t>
  </si>
  <si>
    <t>JudecatoriaGALATI</t>
  </si>
  <si>
    <t>Judecătoria GHEORGHENI</t>
  </si>
  <si>
    <t>JudecatoriaGHEORGHENI</t>
  </si>
  <si>
    <t>Judecătoria GHERLA</t>
  </si>
  <si>
    <t>JudecatoriaGHERLA</t>
  </si>
  <si>
    <t>Judecătoria GIURGIU</t>
  </si>
  <si>
    <t>JudecatoriaGIURGIU</t>
  </si>
  <si>
    <t>Judecătoria GURA HONŢ</t>
  </si>
  <si>
    <t>JudecatoriaGURAHONT</t>
  </si>
  <si>
    <t>Judecătoria GURA HUMORULUI</t>
  </si>
  <si>
    <t>JudecatoriaGURAHUMORULUI</t>
  </si>
  <si>
    <t>Judecătoria HÂRLĂU</t>
  </si>
  <si>
    <t>JudecatoriaHARLAU</t>
  </si>
  <si>
    <t>Judecătoria HÂRŞOVA</t>
  </si>
  <si>
    <t>JudecatoriaHARSOVA</t>
  </si>
  <si>
    <t>Judecătoria HAŢEG</t>
  </si>
  <si>
    <t>JudecatoriaHATEG</t>
  </si>
  <si>
    <t>Judecătoria HOREZU</t>
  </si>
  <si>
    <t>JudecatoriaHOREZU</t>
  </si>
  <si>
    <t>Judecătoria HUEDIN</t>
  </si>
  <si>
    <t>JudecatoriaHUEDIN</t>
  </si>
  <si>
    <t>Judecătoria HUNEDOARA</t>
  </si>
  <si>
    <t>JudecatoriaHUNEDOARA</t>
  </si>
  <si>
    <t>Judecătoria HUŞI</t>
  </si>
  <si>
    <t>JudecatoriaHUSI</t>
  </si>
  <si>
    <t>Judecătoria IAŞI</t>
  </si>
  <si>
    <t>JudecatoriaIASI</t>
  </si>
  <si>
    <t>Judecătoria INEU</t>
  </si>
  <si>
    <t>JudecatoriaINEU</t>
  </si>
  <si>
    <t>Judecătoria ÎNSURĂŢEI</t>
  </si>
  <si>
    <t>JudecatoriaINSURATEI</t>
  </si>
  <si>
    <t>Judecătoria ÎNTORSURA BUZĂULUI</t>
  </si>
  <si>
    <t>JudecatoriaINTORSURABUZAULUI</t>
  </si>
  <si>
    <t>Judecătoria JIBOU</t>
  </si>
  <si>
    <t>JudecatoriaJIBOU</t>
  </si>
  <si>
    <t>Judecătoria LEHLIU-GARA</t>
  </si>
  <si>
    <t>JudecatoriaLEHLIUGARA</t>
  </si>
  <si>
    <t>Judecătoria LIEŞTI</t>
  </si>
  <si>
    <t>JudecatoriaLIESTI</t>
  </si>
  <si>
    <t>Judecătoria LIPOVA</t>
  </si>
  <si>
    <t>JudecatoriaLIPOVA</t>
  </si>
  <si>
    <t>Judecătoria LUDUŞ</t>
  </si>
  <si>
    <t>JudecatoriaLUDUS</t>
  </si>
  <si>
    <t>Judecătoria LUGOJ</t>
  </si>
  <si>
    <t>JudecatoriaLUGOJ</t>
  </si>
  <si>
    <t>Judecătoria MACIN</t>
  </si>
  <si>
    <t>JudecatoriaMACIN</t>
  </si>
  <si>
    <t>Judecătoria MANGALIA</t>
  </si>
  <si>
    <t>JudecatoriaMANGALIA</t>
  </si>
  <si>
    <t>Judecătoria MARGHITA</t>
  </si>
  <si>
    <t>JudecatoriaMARGHITA</t>
  </si>
  <si>
    <t>Judecătoria MEDGIDIA</t>
  </si>
  <si>
    <t>JudecatoriaMEDGIDIA</t>
  </si>
  <si>
    <t>Judecătoria MEDIAŞ</t>
  </si>
  <si>
    <t>JudecatoriaMEDIAS</t>
  </si>
  <si>
    <t>Judecătoria MIERCUREA CIUC</t>
  </si>
  <si>
    <t>JudecatoriaMIERCUREACIUC</t>
  </si>
  <si>
    <t>Judecătoria MIZIL</t>
  </si>
  <si>
    <t>JudecatoriaMIZIL</t>
  </si>
  <si>
    <t>Judecătoria MOINEŞTI</t>
  </si>
  <si>
    <t>JudecatoriaMOINESTI</t>
  </si>
  <si>
    <t>Judecătoria MOLDOVA-NOUĂ</t>
  </si>
  <si>
    <t>JudecatoriaMOLDOVANOUA</t>
  </si>
  <si>
    <t>Judecătoria MORENI</t>
  </si>
  <si>
    <t>JudecatoriaMORENI</t>
  </si>
  <si>
    <t>Judecătoria MOTRU</t>
  </si>
  <si>
    <t>JudecatoriaMOTRU</t>
  </si>
  <si>
    <t>Judecătoria NĂSĂUD</t>
  </si>
  <si>
    <t>JudecatoriaNASAUD</t>
  </si>
  <si>
    <t>Judecătoria NEGREŞTI-OAŞ</t>
  </si>
  <si>
    <t>JudecatoriaNEGRESTIOAS</t>
  </si>
  <si>
    <t>Judecătoria NOVACI</t>
  </si>
  <si>
    <t>JudecatoriaNOVACI</t>
  </si>
  <si>
    <t>Judecătoria ODORHEIUL SECUIESC</t>
  </si>
  <si>
    <t>JudecatoriaODORHEIULSECUIESC</t>
  </si>
  <si>
    <t>Judecătoria OLTENIŢA</t>
  </si>
  <si>
    <t>JudecatoriaOLTENITA</t>
  </si>
  <si>
    <t>Judecătoria ONEŞTI</t>
  </si>
  <si>
    <t>JudecatoriaONESTI</t>
  </si>
  <si>
    <t>Judecătoria ORADEA</t>
  </si>
  <si>
    <t>JudecatoriaORADEA</t>
  </si>
  <si>
    <t>Judecătoria ORAŞTIE</t>
  </si>
  <si>
    <t>JudecatoriaORASTIE</t>
  </si>
  <si>
    <t>Judecătoria ORAVIŢA</t>
  </si>
  <si>
    <t>JudecatoriaORAVITA</t>
  </si>
  <si>
    <t>Judecătoria ORŞOVA</t>
  </si>
  <si>
    <t>JudecatoriaORSOVA</t>
  </si>
  <si>
    <t>Judecătoria PANCIU</t>
  </si>
  <si>
    <t>JudecatoriaPANCIU</t>
  </si>
  <si>
    <t>Judecătoria PAŞCANI</t>
  </si>
  <si>
    <t>JudecatoriaPASCANI</t>
  </si>
  <si>
    <t>Judecătoria PĂTĂRLAGELE</t>
  </si>
  <si>
    <t>JudecatoriaPATARLAGELE</t>
  </si>
  <si>
    <t>Judecătoria PETROŞANI</t>
  </si>
  <si>
    <t>JudecatoriaPETROSANI</t>
  </si>
  <si>
    <t>Judecătoria PIATRA-NEAMT</t>
  </si>
  <si>
    <t>JudecatoriaPIATRANEAMT</t>
  </si>
  <si>
    <t>Judecătoria PITEŞTI</t>
  </si>
  <si>
    <t>JudecatoriaPITESTI</t>
  </si>
  <si>
    <t>Judecătoria PLOIEŞTI</t>
  </si>
  <si>
    <t>JudecatoriaPLOIESTI</t>
  </si>
  <si>
    <t>Judecătoria PODU TURCULUI</t>
  </si>
  <si>
    <t>JudecatoriaPODUTURCULUI</t>
  </si>
  <si>
    <t>Judecătoria POGOANELE</t>
  </si>
  <si>
    <t>JudecatoriaPOGOANELE</t>
  </si>
  <si>
    <t>Judecătoria PUCIOASA</t>
  </si>
  <si>
    <t>JudecatoriaPUCIOASA</t>
  </si>
  <si>
    <t>Judecătoria RĂCARI</t>
  </si>
  <si>
    <t>JudecatoriaRACARI</t>
  </si>
  <si>
    <t>Judecătoria RĂDĂUŢI</t>
  </si>
  <si>
    <t>JudecatoriaRADAUTI</t>
  </si>
  <si>
    <t>Judecătoria RĂDUCĂNENI</t>
  </si>
  <si>
    <t>JudecatoriaRADUCANENI</t>
  </si>
  <si>
    <t>Judecătoria RÂMNICU SARAT</t>
  </si>
  <si>
    <t>JudecatoriaRAMNICUSARAT</t>
  </si>
  <si>
    <t>Judecătoria RÂMNICU VÂLCEA</t>
  </si>
  <si>
    <t>JudecatoriaRAMNICUVALCEA</t>
  </si>
  <si>
    <t>Judecătoria REGHIN</t>
  </si>
  <si>
    <t>JudecatoriaREGHIN</t>
  </si>
  <si>
    <t>Judecătoria REŞITA</t>
  </si>
  <si>
    <t>JudecatoriaRESITA</t>
  </si>
  <si>
    <t>Judecătoria ROMAN</t>
  </si>
  <si>
    <t>JudecatoriaROMAN</t>
  </si>
  <si>
    <t>Judecătoria ROŞIORI DE VEDE</t>
  </si>
  <si>
    <t>JudecatoriaROSIORIDEVEDE</t>
  </si>
  <si>
    <t>Judecătoria RUPEA</t>
  </si>
  <si>
    <t>JudecatoriaRUPEA</t>
  </si>
  <si>
    <t>Judecătoria SALIŞTE</t>
  </si>
  <si>
    <t>JudecatoriaSALISTE</t>
  </si>
  <si>
    <t>Judecătoria SALONTA</t>
  </si>
  <si>
    <t>JudecatoriaSALONTA</t>
  </si>
  <si>
    <t>Judecătoria SÂNNICOLAUL MARE</t>
  </si>
  <si>
    <t>JudecatoriaSANNICOLAULMARE</t>
  </si>
  <si>
    <t>Judecătoria SATU MARE</t>
  </si>
  <si>
    <t>JudecatoriaSATUMARE</t>
  </si>
  <si>
    <t>Judecătoria SĂVENI</t>
  </si>
  <si>
    <t>JudecatoriaSAVENI</t>
  </si>
  <si>
    <t>Judecătoria SEBEŞ</t>
  </si>
  <si>
    <t>JudecatoriaSEBES</t>
  </si>
  <si>
    <t>Judecătoria SECTORUL 1 BUCUREŞTI</t>
  </si>
  <si>
    <t>JudecatoriaSECTORUL1BUCURESTI</t>
  </si>
  <si>
    <t>Judecătoria SECTORUL 2 BUCUREŞTI</t>
  </si>
  <si>
    <t>JudecatoriaSECTORUL2BUCURESTI</t>
  </si>
  <si>
    <t>Judecătoria SECTORUL 3 BUCUREŞTI</t>
  </si>
  <si>
    <t>JudecatoriaSECTORUL3BUCURESTI</t>
  </si>
  <si>
    <t>Judecătoria SECTORUL 4 BUCUREŞTI</t>
  </si>
  <si>
    <t>JudecatoriaSECTORUL4BUCURESTI</t>
  </si>
  <si>
    <t>Judecătoria SECTORUL 5 BUCUREŞTI</t>
  </si>
  <si>
    <t>JudecatoriaSECTORUL5BUCURESTI</t>
  </si>
  <si>
    <t>Judecătoria SECTORUL 6 BUCUREŞTI</t>
  </si>
  <si>
    <t>JudecatoriaSECTORUL6BUCURESTI</t>
  </si>
  <si>
    <t>Judecătoria SEGARCEA</t>
  </si>
  <si>
    <t>JudecatoriaSEGARCEA</t>
  </si>
  <si>
    <t>Judecătoria SFÂNTU GHEORGHE</t>
  </si>
  <si>
    <t>JudecatoriaSFANTUGHEORGHE</t>
  </si>
  <si>
    <t>Judecătoria SIBIU</t>
  </si>
  <si>
    <t>JudecatoriaSIBIU</t>
  </si>
  <si>
    <t>Judecătoria SIGHETU MARMAŢIEI</t>
  </si>
  <si>
    <t>JudecatoriaSIGHETUMARMATIEI</t>
  </si>
  <si>
    <t>Judecătoria SIGHIŞOARA</t>
  </si>
  <si>
    <t>JudecatoriaSIGHISOARA</t>
  </si>
  <si>
    <t>Judecătoria ŞIMLEUL SILVANIEI</t>
  </si>
  <si>
    <t>JudecatoriaSIMLEULSILVANIEI</t>
  </si>
  <si>
    <t>Judecătoria SINAIA</t>
  </si>
  <si>
    <t>JudecatoriaSINAIA</t>
  </si>
  <si>
    <t>Judecătoria SLATINA</t>
  </si>
  <si>
    <t>JudecatoriaSLATINA</t>
  </si>
  <si>
    <t>Judecătoria SLOBOZIA</t>
  </si>
  <si>
    <t>JudecatoriaSLOBOZIA</t>
  </si>
  <si>
    <t>Judecătoria STREHAIA</t>
  </si>
  <si>
    <t>JudecatoriaSTREHAIA</t>
  </si>
  <si>
    <t>Judecătoria SUCEAVA</t>
  </si>
  <si>
    <t>JudecatoriaSUCEAVA</t>
  </si>
  <si>
    <t>Judecătoria TÂRGOVIŞTE</t>
  </si>
  <si>
    <t>JudecatoriaTARGOVISTE</t>
  </si>
  <si>
    <t>Judecătoria TÂRGU BUJOR</t>
  </si>
  <si>
    <t>JudecatoriaTARGUBUJOR</t>
  </si>
  <si>
    <t>Judecătoria TÂRGU JIU</t>
  </si>
  <si>
    <t>JudecatoriaTARGUJIU</t>
  </si>
  <si>
    <t>Judecătoria TÂRGU LAPUŞ</t>
  </si>
  <si>
    <t>JudecatoriaTARGULAPUS</t>
  </si>
  <si>
    <t>Judecătoria TÂRGU MUREŞ</t>
  </si>
  <si>
    <t>JudecatoriaTARGUMURES</t>
  </si>
  <si>
    <t>Judecătoria TĂRGU NEAMŢ</t>
  </si>
  <si>
    <t>JudecatoriaTARGUNEAMT</t>
  </si>
  <si>
    <t>Judecătoria TÂRGU SECUIESC</t>
  </si>
  <si>
    <t>JudecatoriaTARGUSECUIESC</t>
  </si>
  <si>
    <t>Judecătoria TÂRGU-CĂRBUNEŞTI</t>
  </si>
  <si>
    <t>JudecatoriaTARGUCARBUNESTI</t>
  </si>
  <si>
    <t>Judecătoria TÂRNAVENI</t>
  </si>
  <si>
    <t>JudecatoriaTARNAVENI</t>
  </si>
  <si>
    <t>Judecătoria TECUCI</t>
  </si>
  <si>
    <t>JudecatoriaTECUCI</t>
  </si>
  <si>
    <t>Judecătoria TIMIŞOARA</t>
  </si>
  <si>
    <t>JudecatoriaTIMISOARA</t>
  </si>
  <si>
    <t>Judecătoria TOPLIŢA</t>
  </si>
  <si>
    <t>JudecatoriaTOPLITA</t>
  </si>
  <si>
    <t>Judecătoria TOPOLOVENI</t>
  </si>
  <si>
    <t>JudecatoriaTOPOLOVENI</t>
  </si>
  <si>
    <t>Judecătoria TULCEA</t>
  </si>
  <si>
    <t>JudecatoriaTULCEA</t>
  </si>
  <si>
    <t>Judecătoria TURDA</t>
  </si>
  <si>
    <t>JudecatoriaTURDA</t>
  </si>
  <si>
    <t>Judecătoria TURNU MĂGURELE</t>
  </si>
  <si>
    <t>JudecatoriaTURNUMAGURELE</t>
  </si>
  <si>
    <t>Judecătoria URZICENI</t>
  </si>
  <si>
    <t>JudecatoriaURZICENI</t>
  </si>
  <si>
    <t>Judecătoria VĂLENII DE MUNTE</t>
  </si>
  <si>
    <t>JudecatoriaVALENIIDEMUNTE</t>
  </si>
  <si>
    <t>Judecătoria VÂNJU MARE</t>
  </si>
  <si>
    <t>JudecatoriaVANJUMARE</t>
  </si>
  <si>
    <t>Judecătoria VASLUI</t>
  </si>
  <si>
    <t>JudecatoriaVASLUI</t>
  </si>
  <si>
    <t>Judecătoria VATRA DORNEI</t>
  </si>
  <si>
    <t>JudecatoriaVATRADORNEI</t>
  </si>
  <si>
    <t>Judecătoria VIDELE</t>
  </si>
  <si>
    <t>JudecatoriaVIDELE</t>
  </si>
  <si>
    <t>Judecătoria VIŞEU DE SUS</t>
  </si>
  <si>
    <t>JudecatoriaVISEUDESUS</t>
  </si>
  <si>
    <t>Judecătoria ZALĂU</t>
  </si>
  <si>
    <t>JudecatoriaZALAU</t>
  </si>
  <si>
    <t>Judecătoria ZĂRNEŞTI</t>
  </si>
  <si>
    <t>JudecatoriaZARNESTI</t>
  </si>
  <si>
    <t>Judecătoria ZIMNICEA</t>
  </si>
  <si>
    <t>JudecatoriaZIMNICEA</t>
  </si>
  <si>
    <t>Numar de judecatori</t>
  </si>
  <si>
    <t>Incarcare (procent schema/judecator)</t>
  </si>
  <si>
    <t>Durata (in luni)</t>
  </si>
  <si>
    <t>ICCJ</t>
  </si>
  <si>
    <t>Stoc</t>
  </si>
  <si>
    <t>Rezolvate</t>
  </si>
  <si>
    <t>Operativitate</t>
  </si>
  <si>
    <t>Medie judecatorii</t>
  </si>
  <si>
    <t>Schema</t>
  </si>
  <si>
    <t>Numar de judecatori la 13.01.2014 - http://www.csm1909.ro/csm/linkuri/13_01_2014__64801_ro.PDF</t>
  </si>
  <si>
    <t>Medie 2013</t>
  </si>
  <si>
    <t>Cauze totale</t>
  </si>
  <si>
    <t>Mediana</t>
  </si>
  <si>
    <t>mediana</t>
  </si>
  <si>
    <t>Deviatie fata de mediana</t>
  </si>
  <si>
    <t>Deviatie fata de mediana pe schema</t>
  </si>
  <si>
    <t>plus 1 judecator la fiecare</t>
  </si>
  <si>
    <t>diferenta</t>
  </si>
  <si>
    <t>Populaţie deservită</t>
  </si>
  <si>
    <t>Siguranta</t>
  </si>
  <si>
    <t>Performanţă</t>
  </si>
  <si>
    <t>operativitate relativă</t>
  </si>
  <si>
    <t>capacitate</t>
  </si>
  <si>
    <t>Procent din total</t>
  </si>
  <si>
    <t>Dosare la mie de locuitori</t>
  </si>
  <si>
    <t>Incarcatura relativa</t>
  </si>
  <si>
    <t>Durata medie</t>
  </si>
  <si>
    <t>Siguranţa relativă</t>
  </si>
  <si>
    <t>MEDIE</t>
  </si>
  <si>
    <t>Deviatie standard</t>
  </si>
  <si>
    <t>Operativitate Z</t>
  </si>
  <si>
    <t>Deviatie standard operativitate</t>
  </si>
  <si>
    <t>Medie operativitate</t>
  </si>
  <si>
    <t>Incarcatura Z</t>
  </si>
  <si>
    <t>Dev standar incarcatura</t>
  </si>
  <si>
    <t>Medie Incarcat</t>
  </si>
  <si>
    <t>Siguranta Z</t>
  </si>
  <si>
    <t>Dev standard siguranta</t>
  </si>
  <si>
    <t>Medie Siguranta</t>
  </si>
  <si>
    <t>Tribunale</t>
  </si>
  <si>
    <t>Judecatorii</t>
  </si>
  <si>
    <t>% pentru operativitate mai mare</t>
  </si>
  <si>
    <t>Instanța</t>
  </si>
  <si>
    <t>Performanţă 2013</t>
  </si>
  <si>
    <t>Performanţă cu degrevare - 3%</t>
  </si>
  <si>
    <t>Performanţă cu degrevare - 5%</t>
  </si>
  <si>
    <t>Performanţă cu degrevare - 10%</t>
  </si>
  <si>
    <t xml:space="preserve">Curtea de Apel BUCUREŞTI </t>
  </si>
  <si>
    <t>Curtea de Apel BUCUREŞTI</t>
  </si>
  <si>
    <t>încărcătură Z</t>
  </si>
  <si>
    <t>operativitate Z</t>
  </si>
  <si>
    <t>siguranţă Z</t>
  </si>
  <si>
    <t>performanţă</t>
  </si>
  <si>
    <t>Instanţa</t>
  </si>
  <si>
    <t>Curţi de apel</t>
  </si>
  <si>
    <t>Judecătorii</t>
  </si>
  <si>
    <t>Performanta pentru gogoasa</t>
  </si>
  <si>
    <t>Operativitatea relativa</t>
  </si>
  <si>
    <t>Siguranta relativa</t>
  </si>
  <si>
    <t>Medii</t>
  </si>
  <si>
    <t>Evoluție</t>
  </si>
  <si>
    <t>Performanță procentuală</t>
  </si>
  <si>
    <t>Performanta procentuală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</si>
</sst>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7"/>
      <name val="Myriad Pro"/>
      <family val="2"/>
    </font>
    <font>
      <sz val="10"/>
      <name val="Calibri"/>
      <family val="2"/>
    </font>
    <font>
      <sz val="10"/>
      <name val="Arial"/>
      <family val="2"/>
    </font>
    <font>
      <sz val="12"/>
      <name val="Times New Roman"/>
      <family val="1"/>
      <charset val="238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969696"/>
      </patternFill>
    </fill>
    <fill>
      <patternFill patternType="solid">
        <fgColor rgb="FFF79646"/>
        <bgColor rgb="FFFF8080"/>
      </patternFill>
    </fill>
    <fill>
      <patternFill patternType="solid">
        <fgColor theme="0"/>
        <bgColor rgb="FFCC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CCC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CCCC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2" fillId="0" borderId="0" applyBorder="0" applyProtection="0"/>
    <xf numFmtId="0" fontId="7" fillId="0" borderId="0"/>
    <xf numFmtId="0" fontId="8" fillId="0" borderId="0"/>
    <xf numFmtId="0" fontId="8" fillId="0" borderId="0"/>
    <xf numFmtId="0" fontId="11" fillId="0" borderId="0"/>
  </cellStyleXfs>
  <cellXfs count="13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Font="1" applyBorder="1"/>
    <xf numFmtId="0" fontId="0" fillId="2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1" fillId="0" borderId="1" xfId="0" applyFont="1" applyBorder="1"/>
    <xf numFmtId="9" fontId="0" fillId="0" borderId="1" xfId="1" applyFont="1" applyBorder="1" applyAlignment="1" applyProtection="1"/>
    <xf numFmtId="9" fontId="0" fillId="3" borderId="1" xfId="1" applyFont="1" applyFill="1" applyBorder="1" applyAlignment="1" applyProtection="1"/>
    <xf numFmtId="9" fontId="0" fillId="2" borderId="1" xfId="1" applyFont="1" applyFill="1" applyBorder="1" applyAlignment="1" applyProtection="1"/>
    <xf numFmtId="10" fontId="0" fillId="0" borderId="1" xfId="1" applyNumberFormat="1" applyFont="1" applyBorder="1" applyAlignment="1" applyProtection="1"/>
    <xf numFmtId="10" fontId="0" fillId="0" borderId="1" xfId="0" applyNumberFormat="1" applyBorder="1"/>
    <xf numFmtId="0" fontId="1" fillId="3" borderId="1" xfId="0" applyFont="1" applyFill="1" applyBorder="1"/>
    <xf numFmtId="0" fontId="0" fillId="0" borderId="2" xfId="0" applyFont="1" applyBorder="1"/>
    <xf numFmtId="0" fontId="0" fillId="6" borderId="1" xfId="0" applyFont="1" applyFill="1" applyBorder="1"/>
    <xf numFmtId="0" fontId="0" fillId="6" borderId="0" xfId="0" applyFill="1"/>
    <xf numFmtId="0" fontId="0" fillId="7" borderId="1" xfId="0" applyFont="1" applyFill="1" applyBorder="1"/>
    <xf numFmtId="0" fontId="0" fillId="7" borderId="0" xfId="0" applyFill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10" fontId="0" fillId="0" borderId="0" xfId="0" applyNumberFormat="1"/>
    <xf numFmtId="9" fontId="0" fillId="0" borderId="0" xfId="1" applyFont="1" applyFill="1" applyBorder="1" applyAlignment="1" applyProtection="1"/>
    <xf numFmtId="1" fontId="0" fillId="0" borderId="0" xfId="0" applyNumberFormat="1"/>
    <xf numFmtId="0" fontId="3" fillId="2" borderId="3" xfId="0" applyFont="1" applyFill="1" applyBorder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5" fillId="7" borderId="1" xfId="0" applyFont="1" applyFill="1" applyBorder="1"/>
    <xf numFmtId="9" fontId="5" fillId="0" borderId="1" xfId="1" applyFont="1" applyBorder="1" applyAlignment="1" applyProtection="1"/>
    <xf numFmtId="10" fontId="5" fillId="0" borderId="0" xfId="0" applyNumberFormat="1" applyFont="1"/>
    <xf numFmtId="0" fontId="5" fillId="6" borderId="1" xfId="0" applyFont="1" applyFill="1" applyBorder="1"/>
    <xf numFmtId="0" fontId="5" fillId="2" borderId="1" xfId="0" applyFont="1" applyFill="1" applyBorder="1"/>
    <xf numFmtId="1" fontId="5" fillId="0" borderId="0" xfId="0" applyNumberFormat="1" applyFont="1"/>
    <xf numFmtId="0" fontId="5" fillId="0" borderId="0" xfId="0" applyFont="1"/>
    <xf numFmtId="10" fontId="3" fillId="2" borderId="3" xfId="0" applyNumberFormat="1" applyFont="1" applyFill="1" applyBorder="1" applyAlignment="1">
      <alignment wrapText="1"/>
    </xf>
    <xf numFmtId="10" fontId="3" fillId="2" borderId="0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0" fillId="0" borderId="0" xfId="0" applyNumberFormat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2" applyNumberFormat="1" applyFont="1" applyFill="1" applyAlignment="1">
      <alignment horizontal="right"/>
    </xf>
    <xf numFmtId="1" fontId="6" fillId="0" borderId="1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4" fillId="8" borderId="1" xfId="0" applyFont="1" applyFill="1" applyBorder="1"/>
    <xf numFmtId="0" fontId="0" fillId="8" borderId="1" xfId="0" applyFont="1" applyFill="1" applyBorder="1"/>
    <xf numFmtId="10" fontId="0" fillId="8" borderId="0" xfId="0" applyNumberFormat="1" applyFill="1"/>
    <xf numFmtId="0" fontId="0" fillId="9" borderId="1" xfId="0" applyFont="1" applyFill="1" applyBorder="1"/>
    <xf numFmtId="1" fontId="0" fillId="8" borderId="0" xfId="0" applyNumberFormat="1" applyFill="1"/>
    <xf numFmtId="0" fontId="0" fillId="8" borderId="0" xfId="0" applyFill="1"/>
    <xf numFmtId="2" fontId="0" fillId="8" borderId="0" xfId="0" applyNumberFormat="1" applyFill="1"/>
    <xf numFmtId="0" fontId="0" fillId="2" borderId="0" xfId="0" applyFont="1" applyFill="1" applyBorder="1"/>
    <xf numFmtId="0" fontId="4" fillId="0" borderId="1" xfId="0" applyFont="1" applyFill="1" applyBorder="1"/>
    <xf numFmtId="0" fontId="0" fillId="0" borderId="1" xfId="0" applyFont="1" applyFill="1" applyBorder="1"/>
    <xf numFmtId="10" fontId="0" fillId="0" borderId="0" xfId="0" applyNumberFormat="1" applyFill="1"/>
    <xf numFmtId="1" fontId="0" fillId="0" borderId="0" xfId="0" applyNumberFormat="1" applyFill="1"/>
    <xf numFmtId="0" fontId="0" fillId="0" borderId="0" xfId="0" applyFill="1"/>
    <xf numFmtId="2" fontId="0" fillId="0" borderId="0" xfId="0" applyNumberFormat="1" applyFill="1"/>
    <xf numFmtId="9" fontId="0" fillId="8" borderId="1" xfId="1" applyFont="1" applyFill="1" applyBorder="1" applyAlignment="1" applyProtection="1"/>
    <xf numFmtId="1" fontId="6" fillId="8" borderId="0" xfId="2" applyNumberFormat="1" applyFont="1" applyFill="1" applyAlignment="1">
      <alignment horizontal="right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1" fontId="0" fillId="0" borderId="0" xfId="1" applyNumberFormat="1" applyFont="1" applyFill="1" applyBorder="1" applyAlignment="1" applyProtection="1"/>
    <xf numFmtId="2" fontId="0" fillId="0" borderId="0" xfId="0" applyNumberFormat="1"/>
    <xf numFmtId="2" fontId="5" fillId="0" borderId="0" xfId="0" applyNumberFormat="1" applyFont="1"/>
    <xf numFmtId="0" fontId="0" fillId="0" borderId="1" xfId="0" applyFill="1" applyBorder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Fill="1" applyBorder="1"/>
    <xf numFmtId="0" fontId="0" fillId="0" borderId="1" xfId="0" applyBorder="1"/>
    <xf numFmtId="0" fontId="5" fillId="0" borderId="4" xfId="0" applyFont="1" applyFill="1" applyBorder="1"/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wrapText="1"/>
    </xf>
    <xf numFmtId="1" fontId="0" fillId="0" borderId="1" xfId="0" applyNumberFormat="1" applyFont="1" applyFill="1" applyBorder="1"/>
    <xf numFmtId="9" fontId="0" fillId="0" borderId="1" xfId="1" applyFont="1" applyFill="1" applyBorder="1" applyAlignment="1" applyProtection="1"/>
    <xf numFmtId="10" fontId="0" fillId="0" borderId="1" xfId="1" applyNumberFormat="1" applyFont="1" applyFill="1" applyBorder="1" applyAlignment="1" applyProtection="1"/>
    <xf numFmtId="1" fontId="0" fillId="0" borderId="2" xfId="0" applyNumberFormat="1" applyFont="1" applyFill="1" applyBorder="1"/>
    <xf numFmtId="0" fontId="5" fillId="9" borderId="1" xfId="0" applyFont="1" applyFill="1" applyBorder="1"/>
    <xf numFmtId="0" fontId="5" fillId="8" borderId="0" xfId="0" applyFont="1" applyFill="1"/>
    <xf numFmtId="0" fontId="5" fillId="8" borderId="1" xfId="0" applyFont="1" applyFill="1" applyBorder="1"/>
    <xf numFmtId="1" fontId="5" fillId="8" borderId="1" xfId="0" applyNumberFormat="1" applyFont="1" applyFill="1" applyBorder="1"/>
    <xf numFmtId="9" fontId="5" fillId="8" borderId="1" xfId="1" applyFont="1" applyFill="1" applyBorder="1" applyAlignment="1" applyProtection="1"/>
    <xf numFmtId="10" fontId="5" fillId="8" borderId="1" xfId="1" applyNumberFormat="1" applyFont="1" applyFill="1" applyBorder="1" applyAlignment="1" applyProtection="1"/>
    <xf numFmtId="1" fontId="5" fillId="8" borderId="2" xfId="0" applyNumberFormat="1" applyFont="1" applyFill="1" applyBorder="1"/>
    <xf numFmtId="10" fontId="5" fillId="8" borderId="1" xfId="0" applyNumberFormat="1" applyFont="1" applyFill="1" applyBorder="1"/>
    <xf numFmtId="0" fontId="5" fillId="9" borderId="0" xfId="0" applyFont="1" applyFill="1"/>
    <xf numFmtId="0" fontId="1" fillId="10" borderId="1" xfId="0" applyFont="1" applyFill="1" applyBorder="1"/>
    <xf numFmtId="0" fontId="1" fillId="11" borderId="1" xfId="0" applyFont="1" applyFill="1" applyBorder="1"/>
    <xf numFmtId="0" fontId="1" fillId="12" borderId="1" xfId="0" applyFont="1" applyFill="1" applyBorder="1"/>
    <xf numFmtId="0" fontId="1" fillId="13" borderId="1" xfId="0" applyFont="1" applyFill="1" applyBorder="1"/>
    <xf numFmtId="0" fontId="0" fillId="11" borderId="1" xfId="0" applyFont="1" applyFill="1" applyBorder="1"/>
    <xf numFmtId="10" fontId="0" fillId="11" borderId="1" xfId="0" applyNumberFormat="1" applyFill="1" applyBorder="1"/>
    <xf numFmtId="0" fontId="0" fillId="11" borderId="0" xfId="0" applyFill="1"/>
    <xf numFmtId="0" fontId="0" fillId="11" borderId="2" xfId="0" applyFont="1" applyFill="1" applyBorder="1"/>
    <xf numFmtId="0" fontId="0" fillId="10" borderId="2" xfId="0" applyFont="1" applyFill="1" applyBorder="1"/>
    <xf numFmtId="10" fontId="0" fillId="10" borderId="1" xfId="0" applyNumberFormat="1" applyFill="1" applyBorder="1"/>
    <xf numFmtId="0" fontId="0" fillId="13" borderId="2" xfId="0" applyFont="1" applyFill="1" applyBorder="1"/>
    <xf numFmtId="10" fontId="0" fillId="13" borderId="1" xfId="0" applyNumberFormat="1" applyFill="1" applyBorder="1"/>
    <xf numFmtId="0" fontId="0" fillId="13" borderId="0" xfId="0" applyFill="1"/>
    <xf numFmtId="0" fontId="0" fillId="14" borderId="2" xfId="0" applyFont="1" applyFill="1" applyBorder="1"/>
    <xf numFmtId="10" fontId="0" fillId="14" borderId="1" xfId="0" applyNumberFormat="1" applyFill="1" applyBorder="1"/>
    <xf numFmtId="0" fontId="0" fillId="14" borderId="0" xfId="0" applyFill="1"/>
    <xf numFmtId="2" fontId="0" fillId="14" borderId="1" xfId="0" applyNumberFormat="1" applyFill="1" applyBorder="1" applyAlignment="1">
      <alignment horizontal="center"/>
    </xf>
    <xf numFmtId="2" fontId="0" fillId="14" borderId="0" xfId="0" applyNumberFormat="1" applyFill="1" applyAlignment="1">
      <alignment horizontal="center"/>
    </xf>
    <xf numFmtId="0" fontId="9" fillId="0" borderId="9" xfId="3" applyFont="1" applyBorder="1"/>
    <xf numFmtId="0" fontId="10" fillId="0" borderId="1" xfId="0" applyFont="1" applyFill="1" applyBorder="1"/>
    <xf numFmtId="0" fontId="10" fillId="0" borderId="10" xfId="4" applyFont="1" applyFill="1" applyBorder="1"/>
    <xf numFmtId="0" fontId="10" fillId="0" borderId="10" xfId="5" applyFont="1" applyFill="1" applyBorder="1"/>
    <xf numFmtId="2" fontId="0" fillId="0" borderId="2" xfId="0" applyNumberFormat="1" applyBorder="1" applyAlignment="1">
      <alignment horizontal="center"/>
    </xf>
    <xf numFmtId="0" fontId="0" fillId="0" borderId="12" xfId="0" applyFill="1" applyBorder="1"/>
    <xf numFmtId="0" fontId="4" fillId="0" borderId="12" xfId="0" applyFont="1" applyFill="1" applyBorder="1"/>
    <xf numFmtId="0" fontId="0" fillId="0" borderId="12" xfId="0" applyFont="1" applyFill="1" applyBorder="1"/>
    <xf numFmtId="0" fontId="5" fillId="0" borderId="1" xfId="0" applyFont="1" applyFill="1" applyBorder="1"/>
    <xf numFmtId="2" fontId="5" fillId="8" borderId="1" xfId="0" applyNumberFormat="1" applyFont="1" applyFill="1" applyBorder="1"/>
    <xf numFmtId="2" fontId="5" fillId="16" borderId="1" xfId="0" applyNumberFormat="1" applyFont="1" applyFill="1" applyBorder="1"/>
    <xf numFmtId="2" fontId="0" fillId="0" borderId="0" xfId="0" applyNumberFormat="1" applyFill="1" applyAlignment="1">
      <alignment horizontal="center"/>
    </xf>
    <xf numFmtId="0" fontId="0" fillId="0" borderId="0" xfId="0" applyFill="1" applyBorder="1"/>
    <xf numFmtId="0" fontId="5" fillId="0" borderId="0" xfId="0" applyFont="1" applyFill="1"/>
    <xf numFmtId="2" fontId="0" fillId="0" borderId="0" xfId="0" applyNumberFormat="1" applyFill="1" applyBorder="1" applyAlignment="1">
      <alignment horizontal="center"/>
    </xf>
    <xf numFmtId="0" fontId="12" fillId="0" borderId="1" xfId="0" applyFont="1" applyFill="1" applyBorder="1"/>
    <xf numFmtId="0" fontId="13" fillId="0" borderId="0" xfId="0" applyFont="1"/>
    <xf numFmtId="0" fontId="3" fillId="17" borderId="1" xfId="0" applyFont="1" applyFill="1" applyBorder="1" applyAlignment="1">
      <alignment wrapText="1"/>
    </xf>
    <xf numFmtId="0" fontId="0" fillId="16" borderId="0" xfId="0" applyFill="1"/>
    <xf numFmtId="2" fontId="0" fillId="16" borderId="0" xfId="0" applyNumberFormat="1" applyFill="1"/>
    <xf numFmtId="10" fontId="0" fillId="16" borderId="0" xfId="0" applyNumberFormat="1" applyFill="1"/>
    <xf numFmtId="0" fontId="5" fillId="16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2" fillId="15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</cellXfs>
  <cellStyles count="6">
    <cellStyle name="Normal" xfId="0" builtinId="0"/>
    <cellStyle name="Normal 2" xfId="3"/>
    <cellStyle name="Normal 3" xfId="2"/>
    <cellStyle name="Normal_Incarcatura pe jud si schema pt Tribunale (2014 - 6 luni)" xfId="4"/>
    <cellStyle name="Normal_Incarcatura pe jud si schema pt Tribunale (2014 - 6 luni) 2" xfId="5"/>
    <cellStyle name="Percent" xfId="1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C238"/>
  <sheetViews>
    <sheetView zoomScale="110" zoomScaleNormal="110" workbookViewId="0">
      <pane xSplit="1" topLeftCell="K1" activePane="topRight" state="frozen"/>
      <selection pane="topRight" activeCell="R2" sqref="R2"/>
    </sheetView>
  </sheetViews>
  <sheetFormatPr defaultRowHeight="15" x14ac:dyDescent="0.25"/>
  <cols>
    <col min="1" max="1" width="24.42578125"/>
    <col min="2" max="2" width="9.140625" style="1"/>
    <col min="3" max="3" width="9.140625" style="2"/>
    <col min="4" max="4" width="9.140625" style="17"/>
    <col min="5" max="5" width="9.140625" style="2"/>
    <col min="6" max="6" width="8.5703125" style="19"/>
    <col min="7" max="7" width="9.140625" style="2"/>
    <col min="8" max="8" width="8.5703125"/>
    <col min="10" max="10" width="17.5703125" style="3" customWidth="1"/>
    <col min="11" max="12" width="9.140625" style="1"/>
    <col min="13" max="13" width="9.140625" style="2"/>
    <col min="14" max="14" width="15.140625" style="1" customWidth="1"/>
    <col min="15" max="15" width="14.7109375" style="3" customWidth="1"/>
    <col min="16" max="17" width="9.140625" style="1"/>
    <col min="18" max="18" width="20.140625"/>
    <col min="19" max="19" width="14.140625" style="3" customWidth="1"/>
    <col min="20" max="20" width="9.140625" style="1"/>
    <col min="21" max="21" width="8.5703125"/>
    <col min="22" max="22" width="14.140625" style="1" customWidth="1"/>
    <col min="23" max="23" width="12.7109375" style="3" customWidth="1"/>
    <col min="24" max="24" width="10.7109375" customWidth="1"/>
    <col min="25" max="25" width="15.42578125" style="3" customWidth="1"/>
    <col min="26" max="26" width="9.140625" style="1"/>
    <col min="27" max="1026" width="8.5703125"/>
  </cols>
  <sheetData>
    <row r="1" spans="1:29" s="27" customFormat="1" ht="168.75" x14ac:dyDescent="0.2">
      <c r="A1" s="20" t="s">
        <v>0</v>
      </c>
      <c r="B1" s="21" t="s">
        <v>1</v>
      </c>
      <c r="C1" s="22" t="s">
        <v>2</v>
      </c>
      <c r="D1" s="23" t="s">
        <v>496</v>
      </c>
      <c r="E1" s="24" t="s">
        <v>3</v>
      </c>
      <c r="F1" s="25" t="s">
        <v>4</v>
      </c>
      <c r="G1" s="22" t="s">
        <v>5</v>
      </c>
      <c r="H1" s="20" t="s">
        <v>6</v>
      </c>
      <c r="I1" s="20"/>
      <c r="J1" s="26" t="s">
        <v>7</v>
      </c>
      <c r="K1" s="21" t="s">
        <v>8</v>
      </c>
      <c r="L1" s="21" t="s">
        <v>9</v>
      </c>
      <c r="M1" s="22" t="s">
        <v>497</v>
      </c>
      <c r="N1" s="21" t="s">
        <v>10</v>
      </c>
      <c r="O1" s="26" t="s">
        <v>11</v>
      </c>
      <c r="P1" s="24" t="s">
        <v>12</v>
      </c>
      <c r="Q1" s="24" t="s">
        <v>13</v>
      </c>
      <c r="R1" s="20" t="s">
        <v>14</v>
      </c>
      <c r="S1" s="26" t="s">
        <v>15</v>
      </c>
      <c r="T1" s="21" t="s">
        <v>16</v>
      </c>
      <c r="U1" s="20" t="s">
        <v>498</v>
      </c>
      <c r="V1" s="21" t="s">
        <v>17</v>
      </c>
      <c r="W1" s="26" t="s">
        <v>18</v>
      </c>
      <c r="X1" s="20" t="s">
        <v>19</v>
      </c>
      <c r="Y1" s="26" t="s">
        <v>20</v>
      </c>
      <c r="Z1" s="21" t="s">
        <v>21</v>
      </c>
      <c r="AA1" s="20"/>
      <c r="AB1" s="20"/>
      <c r="AC1" s="20"/>
    </row>
    <row r="2" spans="1:29" x14ac:dyDescent="0.25">
      <c r="A2" s="8" t="s">
        <v>22</v>
      </c>
      <c r="B2" s="5" t="s">
        <v>23</v>
      </c>
      <c r="C2" s="6"/>
      <c r="D2" s="16">
        <v>201</v>
      </c>
      <c r="E2" s="6"/>
      <c r="F2" s="18">
        <v>65952</v>
      </c>
      <c r="G2" s="4">
        <v>39723</v>
      </c>
      <c r="H2" s="9">
        <f t="shared" ref="H2:H65" si="0">G2/F2</f>
        <v>0.60230167394468703</v>
      </c>
      <c r="I2" s="9"/>
      <c r="J2" s="7">
        <f>MEDIAN(H2:H238)</f>
        <v>0.77168205685315949</v>
      </c>
      <c r="K2" s="5">
        <v>883.77</v>
      </c>
      <c r="L2" s="5">
        <v>987.75</v>
      </c>
      <c r="M2" s="10">
        <f t="shared" ref="M2:M65" si="1">K2/L2</f>
        <v>0.89473044798785117</v>
      </c>
      <c r="N2" s="11"/>
      <c r="O2" s="7">
        <f>MEDIAN(M2:M238)</f>
        <v>0.90908603016154144</v>
      </c>
      <c r="P2" s="11">
        <v>0.44</v>
      </c>
      <c r="Q2" s="11">
        <v>0.11</v>
      </c>
      <c r="R2" s="12">
        <f t="shared" ref="R2:R65" si="2">1-P2*Q2</f>
        <v>0.9516</v>
      </c>
      <c r="S2" s="7">
        <f>MEDIAN(R2:R238)</f>
        <v>0.98960000000000004</v>
      </c>
      <c r="T2" s="5"/>
      <c r="U2" s="4"/>
      <c r="V2" s="5"/>
      <c r="W2" s="7"/>
      <c r="X2" s="13">
        <f t="shared" ref="X2:X65" si="3">(H2/M2)*R2</f>
        <v>0.64058429464953959</v>
      </c>
      <c r="Y2" s="7"/>
      <c r="Z2" s="5"/>
      <c r="AA2" s="4"/>
      <c r="AB2" s="4"/>
      <c r="AC2" s="4"/>
    </row>
    <row r="3" spans="1:29" x14ac:dyDescent="0.25">
      <c r="A3" s="14" t="s">
        <v>24</v>
      </c>
      <c r="B3" s="5" t="s">
        <v>25</v>
      </c>
      <c r="C3" s="6"/>
      <c r="D3" s="16">
        <v>43</v>
      </c>
      <c r="E3" s="6"/>
      <c r="F3" s="18">
        <v>27974</v>
      </c>
      <c r="G3" s="4">
        <v>21381</v>
      </c>
      <c r="H3" s="9">
        <f t="shared" si="0"/>
        <v>0.7643168656609709</v>
      </c>
      <c r="I3" s="9"/>
      <c r="J3" s="7"/>
      <c r="K3" s="5">
        <v>1787.02</v>
      </c>
      <c r="L3" s="5">
        <v>1914.67</v>
      </c>
      <c r="M3" s="10">
        <f t="shared" si="1"/>
        <v>0.9333305478228624</v>
      </c>
      <c r="N3" s="11"/>
      <c r="O3" s="7"/>
      <c r="P3" s="11">
        <v>0.44</v>
      </c>
      <c r="Q3" s="11">
        <v>0.11</v>
      </c>
      <c r="R3" s="12">
        <f t="shared" si="2"/>
        <v>0.9516</v>
      </c>
      <c r="S3" s="7"/>
      <c r="T3" s="5"/>
      <c r="U3" s="4"/>
      <c r="V3" s="5"/>
      <c r="W3" s="7"/>
      <c r="X3" s="13">
        <f t="shared" si="3"/>
        <v>0.7792779643391885</v>
      </c>
      <c r="Y3" s="7"/>
      <c r="Z3" s="5"/>
      <c r="AA3" s="4"/>
      <c r="AB3" s="4"/>
      <c r="AC3" s="4"/>
    </row>
    <row r="4" spans="1:29" x14ac:dyDescent="0.25">
      <c r="A4" s="8" t="s">
        <v>26</v>
      </c>
      <c r="B4" s="5" t="s">
        <v>27</v>
      </c>
      <c r="C4" s="6"/>
      <c r="D4" s="16">
        <v>32</v>
      </c>
      <c r="E4" s="6"/>
      <c r="F4" s="18">
        <v>12610</v>
      </c>
      <c r="G4" s="4">
        <v>9592</v>
      </c>
      <c r="H4" s="9">
        <f t="shared" si="0"/>
        <v>0.76066613798572558</v>
      </c>
      <c r="I4" s="9"/>
      <c r="J4" s="7"/>
      <c r="K4" s="5">
        <v>1112.19</v>
      </c>
      <c r="L4" s="5">
        <v>1227.24</v>
      </c>
      <c r="M4" s="10">
        <f t="shared" si="1"/>
        <v>0.90625305563703928</v>
      </c>
      <c r="N4" s="11"/>
      <c r="O4" s="7"/>
      <c r="P4" s="11">
        <v>0.44</v>
      </c>
      <c r="Q4" s="11">
        <v>0.11</v>
      </c>
      <c r="R4" s="12">
        <f t="shared" si="2"/>
        <v>0.9516</v>
      </c>
      <c r="S4" s="7"/>
      <c r="T4" s="5"/>
      <c r="U4" s="4"/>
      <c r="V4" s="5"/>
      <c r="W4" s="7"/>
      <c r="X4" s="13">
        <f t="shared" si="3"/>
        <v>0.79872822762334872</v>
      </c>
      <c r="Y4" s="7"/>
      <c r="Z4" s="5"/>
      <c r="AA4" s="4"/>
      <c r="AB4" s="4"/>
      <c r="AC4" s="4"/>
    </row>
    <row r="5" spans="1:29" x14ac:dyDescent="0.25">
      <c r="A5" s="8" t="s">
        <v>28</v>
      </c>
      <c r="B5" s="5" t="s">
        <v>29</v>
      </c>
      <c r="C5" s="6"/>
      <c r="D5" s="16">
        <v>41</v>
      </c>
      <c r="E5" s="6"/>
      <c r="F5" s="18">
        <v>13132</v>
      </c>
      <c r="G5" s="4">
        <v>10574</v>
      </c>
      <c r="H5" s="9">
        <f t="shared" si="0"/>
        <v>0.80520865062442892</v>
      </c>
      <c r="I5" s="9"/>
      <c r="J5" s="7"/>
      <c r="K5" s="5">
        <v>1006.76</v>
      </c>
      <c r="L5" s="5">
        <v>1064.29</v>
      </c>
      <c r="M5" s="10">
        <f t="shared" si="1"/>
        <v>0.9459451841133526</v>
      </c>
      <c r="N5" s="5"/>
      <c r="O5" s="7"/>
      <c r="P5" s="11">
        <v>0.44</v>
      </c>
      <c r="Q5" s="11">
        <v>0.11</v>
      </c>
      <c r="R5" s="12">
        <f t="shared" si="2"/>
        <v>0.9516</v>
      </c>
      <c r="S5" s="7"/>
      <c r="T5" s="5"/>
      <c r="U5" s="4"/>
      <c r="V5" s="5"/>
      <c r="W5" s="7"/>
      <c r="X5" s="13">
        <f t="shared" si="3"/>
        <v>0.81002215012322365</v>
      </c>
      <c r="Y5" s="7"/>
      <c r="Z5" s="5"/>
      <c r="AA5" s="4"/>
      <c r="AB5" s="4"/>
      <c r="AC5" s="4"/>
    </row>
    <row r="6" spans="1:29" x14ac:dyDescent="0.25">
      <c r="A6" s="8" t="s">
        <v>30</v>
      </c>
      <c r="B6" s="5" t="s">
        <v>31</v>
      </c>
      <c r="C6" s="6"/>
      <c r="D6" s="16">
        <v>56</v>
      </c>
      <c r="E6" s="6"/>
      <c r="F6" s="18">
        <v>29424</v>
      </c>
      <c r="G6" s="4">
        <v>20419</v>
      </c>
      <c r="H6" s="9">
        <f t="shared" si="0"/>
        <v>0.69395731375747693</v>
      </c>
      <c r="I6" s="9"/>
      <c r="J6" s="7"/>
      <c r="K6" s="5">
        <v>1515.29</v>
      </c>
      <c r="L6" s="5">
        <v>1601.06</v>
      </c>
      <c r="M6" s="10">
        <f t="shared" si="1"/>
        <v>0.94642924062808387</v>
      </c>
      <c r="N6" s="5"/>
      <c r="O6" s="7"/>
      <c r="P6" s="11">
        <v>0.44</v>
      </c>
      <c r="Q6" s="11">
        <v>0.11</v>
      </c>
      <c r="R6" s="12">
        <f t="shared" si="2"/>
        <v>0.9516</v>
      </c>
      <c r="S6" s="7"/>
      <c r="T6" s="5"/>
      <c r="U6" s="4"/>
      <c r="V6" s="5"/>
      <c r="W6" s="7"/>
      <c r="X6" s="13">
        <f t="shared" si="3"/>
        <v>0.69774870790485122</v>
      </c>
      <c r="Y6" s="7"/>
      <c r="Z6" s="5"/>
      <c r="AA6" s="4"/>
      <c r="AB6" s="4"/>
      <c r="AC6" s="4"/>
    </row>
    <row r="7" spans="1:29" x14ac:dyDescent="0.25">
      <c r="A7" s="8" t="s">
        <v>32</v>
      </c>
      <c r="B7" s="5" t="s">
        <v>33</v>
      </c>
      <c r="C7" s="6"/>
      <c r="D7" s="16">
        <v>34</v>
      </c>
      <c r="E7" s="6"/>
      <c r="F7" s="18">
        <v>12114</v>
      </c>
      <c r="G7" s="4">
        <v>8701</v>
      </c>
      <c r="H7" s="9">
        <f t="shared" si="0"/>
        <v>0.71825986461944857</v>
      </c>
      <c r="I7" s="9"/>
      <c r="J7" s="7"/>
      <c r="K7" s="5">
        <v>923.25</v>
      </c>
      <c r="L7" s="5">
        <v>1007.18</v>
      </c>
      <c r="M7" s="10">
        <f t="shared" si="1"/>
        <v>0.91666832145197485</v>
      </c>
      <c r="N7" s="5"/>
      <c r="O7" s="7"/>
      <c r="P7" s="11">
        <v>0.44</v>
      </c>
      <c r="Q7" s="11">
        <v>0.11</v>
      </c>
      <c r="R7" s="12">
        <f t="shared" si="2"/>
        <v>0.9516</v>
      </c>
      <c r="S7" s="7"/>
      <c r="T7" s="5"/>
      <c r="U7" s="4"/>
      <c r="V7" s="5"/>
      <c r="W7" s="7"/>
      <c r="X7" s="13">
        <f t="shared" si="3"/>
        <v>0.74563074906879101</v>
      </c>
      <c r="Y7" s="7"/>
      <c r="Z7" s="5"/>
      <c r="AA7" s="4"/>
      <c r="AB7" s="4"/>
      <c r="AC7" s="4"/>
    </row>
    <row r="8" spans="1:29" x14ac:dyDescent="0.25">
      <c r="A8" s="8" t="s">
        <v>34</v>
      </c>
      <c r="B8" s="5" t="s">
        <v>35</v>
      </c>
      <c r="C8" s="6"/>
      <c r="D8" s="16">
        <v>91</v>
      </c>
      <c r="E8" s="6"/>
      <c r="F8" s="18">
        <v>41486</v>
      </c>
      <c r="G8" s="4">
        <v>35892</v>
      </c>
      <c r="H8" s="9">
        <f t="shared" si="0"/>
        <v>0.86515933085860286</v>
      </c>
      <c r="I8" s="9"/>
      <c r="J8" s="7"/>
      <c r="K8" s="5">
        <v>1279.8699999999999</v>
      </c>
      <c r="L8" s="5">
        <v>1322.53</v>
      </c>
      <c r="M8" s="10">
        <f t="shared" si="1"/>
        <v>0.96774364286632431</v>
      </c>
      <c r="N8" s="5"/>
      <c r="O8" s="7"/>
      <c r="P8" s="11">
        <v>0.44</v>
      </c>
      <c r="Q8" s="11">
        <v>0.11</v>
      </c>
      <c r="R8" s="12">
        <f t="shared" si="2"/>
        <v>0.9516</v>
      </c>
      <c r="S8" s="7"/>
      <c r="T8" s="5"/>
      <c r="U8" s="4"/>
      <c r="V8" s="5"/>
      <c r="W8" s="7"/>
      <c r="X8" s="13">
        <f t="shared" si="3"/>
        <v>0.85072697228636618</v>
      </c>
      <c r="Y8" s="7"/>
      <c r="Z8" s="5"/>
      <c r="AA8" s="4"/>
      <c r="AB8" s="4"/>
      <c r="AC8" s="4"/>
    </row>
    <row r="9" spans="1:29" x14ac:dyDescent="0.25">
      <c r="A9" s="8" t="s">
        <v>36</v>
      </c>
      <c r="B9" s="5" t="s">
        <v>37</v>
      </c>
      <c r="C9" s="6"/>
      <c r="D9" s="16">
        <v>41</v>
      </c>
      <c r="E9" s="6"/>
      <c r="F9" s="18">
        <v>20816</v>
      </c>
      <c r="G9" s="4">
        <v>13890</v>
      </c>
      <c r="H9" s="9">
        <f t="shared" si="0"/>
        <v>0.66727517294388927</v>
      </c>
      <c r="I9" s="9"/>
      <c r="J9" s="7"/>
      <c r="K9" s="5">
        <v>1342.16</v>
      </c>
      <c r="L9" s="5">
        <v>1440.37</v>
      </c>
      <c r="M9" s="10">
        <f t="shared" si="1"/>
        <v>0.93181613057756008</v>
      </c>
      <c r="N9" s="5"/>
      <c r="O9" s="7"/>
      <c r="P9" s="11">
        <v>0.44</v>
      </c>
      <c r="Q9" s="11">
        <v>0.11</v>
      </c>
      <c r="R9" s="12">
        <f t="shared" si="2"/>
        <v>0.9516</v>
      </c>
      <c r="S9" s="7"/>
      <c r="T9" s="5"/>
      <c r="U9" s="4"/>
      <c r="V9" s="5"/>
      <c r="W9" s="7"/>
      <c r="X9" s="13">
        <f t="shared" si="3"/>
        <v>0.68144243669599402</v>
      </c>
      <c r="Y9" s="7"/>
      <c r="Z9" s="5"/>
      <c r="AA9" s="4"/>
      <c r="AB9" s="4"/>
      <c r="AC9" s="4"/>
    </row>
    <row r="10" spans="1:29" x14ac:dyDescent="0.25">
      <c r="A10" s="8" t="s">
        <v>38</v>
      </c>
      <c r="B10" s="5" t="s">
        <v>39</v>
      </c>
      <c r="C10" s="6"/>
      <c r="D10" s="16">
        <v>36</v>
      </c>
      <c r="E10" s="6"/>
      <c r="F10" s="18">
        <v>14676</v>
      </c>
      <c r="G10" s="4">
        <v>11215</v>
      </c>
      <c r="H10" s="9">
        <f t="shared" si="0"/>
        <v>0.76417279912782776</v>
      </c>
      <c r="I10" s="9"/>
      <c r="J10" s="7"/>
      <c r="K10" s="5">
        <v>1065.31</v>
      </c>
      <c r="L10" s="5">
        <v>1154.08</v>
      </c>
      <c r="M10" s="10">
        <f t="shared" si="1"/>
        <v>0.92308158879800362</v>
      </c>
      <c r="N10" s="5"/>
      <c r="O10" s="7"/>
      <c r="P10" s="11">
        <v>0.44</v>
      </c>
      <c r="Q10" s="11">
        <v>0.11</v>
      </c>
      <c r="R10" s="12">
        <f t="shared" si="2"/>
        <v>0.9516</v>
      </c>
      <c r="S10" s="7"/>
      <c r="T10" s="5"/>
      <c r="U10" s="4"/>
      <c r="V10" s="5"/>
      <c r="W10" s="7"/>
      <c r="X10" s="13">
        <f t="shared" si="3"/>
        <v>0.78778175675343243</v>
      </c>
      <c r="Y10" s="7"/>
      <c r="Z10" s="5"/>
      <c r="AA10" s="4"/>
      <c r="AB10" s="4"/>
      <c r="AC10" s="4"/>
    </row>
    <row r="11" spans="1:29" x14ac:dyDescent="0.25">
      <c r="A11" s="8" t="s">
        <v>40</v>
      </c>
      <c r="B11" s="5" t="s">
        <v>41</v>
      </c>
      <c r="C11" s="6"/>
      <c r="D11" s="16">
        <v>33</v>
      </c>
      <c r="E11" s="6"/>
      <c r="F11" s="18">
        <v>15198</v>
      </c>
      <c r="G11" s="4">
        <v>13155</v>
      </c>
      <c r="H11" s="9">
        <f t="shared" si="0"/>
        <v>0.86557441768653776</v>
      </c>
      <c r="I11" s="9"/>
      <c r="J11" s="7"/>
      <c r="K11" s="5">
        <v>1238.51</v>
      </c>
      <c r="L11" s="5">
        <v>1354.63</v>
      </c>
      <c r="M11" s="10">
        <f t="shared" si="1"/>
        <v>0.91427917586351981</v>
      </c>
      <c r="N11" s="5"/>
      <c r="O11" s="7"/>
      <c r="P11" s="11">
        <v>0.44</v>
      </c>
      <c r="Q11" s="11">
        <v>0.11</v>
      </c>
      <c r="R11" s="12">
        <f t="shared" si="2"/>
        <v>0.9516</v>
      </c>
      <c r="S11" s="7"/>
      <c r="T11" s="5"/>
      <c r="U11" s="4"/>
      <c r="V11" s="5"/>
      <c r="W11" s="7"/>
      <c r="X11" s="13">
        <f t="shared" si="3"/>
        <v>0.90090711635486842</v>
      </c>
      <c r="Y11" s="7"/>
      <c r="Z11" s="5"/>
      <c r="AA11" s="4"/>
      <c r="AB11" s="4"/>
      <c r="AC11" s="4"/>
    </row>
    <row r="12" spans="1:29" x14ac:dyDescent="0.25">
      <c r="A12" s="8" t="s">
        <v>42</v>
      </c>
      <c r="B12" s="5" t="s">
        <v>43</v>
      </c>
      <c r="C12" s="6"/>
      <c r="D12" s="16">
        <v>36</v>
      </c>
      <c r="E12" s="6"/>
      <c r="F12" s="18">
        <v>14796</v>
      </c>
      <c r="G12" s="4">
        <v>10113</v>
      </c>
      <c r="H12" s="9">
        <f t="shared" si="0"/>
        <v>0.68349553933495544</v>
      </c>
      <c r="I12" s="9"/>
      <c r="J12" s="7"/>
      <c r="K12" s="5">
        <v>1171.44</v>
      </c>
      <c r="L12" s="5">
        <v>1360.39</v>
      </c>
      <c r="M12" s="10">
        <f t="shared" si="1"/>
        <v>0.86110600636582157</v>
      </c>
      <c r="N12" s="5"/>
      <c r="O12" s="7"/>
      <c r="P12" s="11">
        <v>0.44</v>
      </c>
      <c r="Q12" s="11">
        <v>0.11</v>
      </c>
      <c r="R12" s="12">
        <f t="shared" si="2"/>
        <v>0.9516</v>
      </c>
      <c r="S12" s="7"/>
      <c r="T12" s="5"/>
      <c r="U12" s="4"/>
      <c r="V12" s="5"/>
      <c r="W12" s="7"/>
      <c r="X12" s="13">
        <f t="shared" si="3"/>
        <v>0.75532437402931052</v>
      </c>
      <c r="Y12" s="7"/>
      <c r="Z12" s="5"/>
      <c r="AA12" s="4"/>
      <c r="AB12" s="4"/>
      <c r="AC12" s="4"/>
    </row>
    <row r="13" spans="1:29" x14ac:dyDescent="0.25">
      <c r="A13" s="8" t="s">
        <v>44</v>
      </c>
      <c r="B13" s="5" t="s">
        <v>45</v>
      </c>
      <c r="C13" s="6"/>
      <c r="D13" s="16">
        <v>53</v>
      </c>
      <c r="E13" s="6"/>
      <c r="F13" s="18">
        <v>23202</v>
      </c>
      <c r="G13" s="4">
        <v>18061</v>
      </c>
      <c r="H13" s="9">
        <f t="shared" si="0"/>
        <v>0.77842427376950263</v>
      </c>
      <c r="I13" s="9"/>
      <c r="J13" s="7"/>
      <c r="K13" s="5">
        <v>1251.98</v>
      </c>
      <c r="L13" s="5">
        <v>1276.06</v>
      </c>
      <c r="M13" s="10">
        <f t="shared" si="1"/>
        <v>0.98112941397739928</v>
      </c>
      <c r="N13" s="5"/>
      <c r="O13" s="7"/>
      <c r="P13" s="11">
        <v>0.44</v>
      </c>
      <c r="Q13" s="11">
        <v>0.11</v>
      </c>
      <c r="R13" s="12">
        <f t="shared" si="2"/>
        <v>0.9516</v>
      </c>
      <c r="S13" s="7"/>
      <c r="T13" s="5"/>
      <c r="U13" s="4"/>
      <c r="V13" s="5"/>
      <c r="W13" s="7"/>
      <c r="X13" s="13">
        <f t="shared" si="3"/>
        <v>0.75499575118856044</v>
      </c>
      <c r="Y13" s="7"/>
      <c r="Z13" s="5"/>
      <c r="AA13" s="4"/>
      <c r="AB13" s="4"/>
      <c r="AC13" s="4"/>
    </row>
    <row r="14" spans="1:29" x14ac:dyDescent="0.25">
      <c r="A14" s="8" t="s">
        <v>46</v>
      </c>
      <c r="B14" s="5" t="s">
        <v>47</v>
      </c>
      <c r="C14" s="6"/>
      <c r="D14" s="16">
        <v>41</v>
      </c>
      <c r="E14" s="6"/>
      <c r="F14" s="18">
        <v>22152</v>
      </c>
      <c r="G14" s="4">
        <v>18773</v>
      </c>
      <c r="H14" s="9">
        <f t="shared" si="0"/>
        <v>0.84746298302636336</v>
      </c>
      <c r="I14" s="9"/>
      <c r="J14" s="7"/>
      <c r="K14" s="5">
        <v>1527.64</v>
      </c>
      <c r="L14" s="5">
        <v>1604.03</v>
      </c>
      <c r="M14" s="10">
        <f t="shared" si="1"/>
        <v>0.95237620244010401</v>
      </c>
      <c r="N14" s="5"/>
      <c r="O14" s="7"/>
      <c r="P14" s="11">
        <v>0.44</v>
      </c>
      <c r="Q14" s="11">
        <v>0.11</v>
      </c>
      <c r="R14" s="12">
        <f t="shared" si="2"/>
        <v>0.9516</v>
      </c>
      <c r="S14" s="7"/>
      <c r="T14" s="5"/>
      <c r="U14" s="4"/>
      <c r="V14" s="5"/>
      <c r="W14" s="7"/>
      <c r="X14" s="13">
        <f t="shared" si="3"/>
        <v>0.8467722866044689</v>
      </c>
      <c r="Y14" s="7"/>
      <c r="Z14" s="5"/>
      <c r="AA14" s="4"/>
      <c r="AB14" s="4"/>
      <c r="AC14" s="4"/>
    </row>
    <row r="15" spans="1:29" x14ac:dyDescent="0.25">
      <c r="A15" s="8" t="s">
        <v>48</v>
      </c>
      <c r="B15" s="5" t="s">
        <v>49</v>
      </c>
      <c r="C15" s="6"/>
      <c r="D15" s="16">
        <v>29</v>
      </c>
      <c r="E15" s="6"/>
      <c r="F15" s="18">
        <v>15576</v>
      </c>
      <c r="G15" s="4">
        <v>12099</v>
      </c>
      <c r="H15" s="9">
        <f t="shared" si="0"/>
        <v>0.77677195685670264</v>
      </c>
      <c r="I15" s="9"/>
      <c r="J15" s="7"/>
      <c r="K15" s="5">
        <v>1595.32</v>
      </c>
      <c r="L15" s="5">
        <v>1861.21</v>
      </c>
      <c r="M15" s="10">
        <f t="shared" si="1"/>
        <v>0.85714132204318694</v>
      </c>
      <c r="N15" s="5"/>
      <c r="O15" s="7"/>
      <c r="P15" s="11">
        <v>0.44</v>
      </c>
      <c r="Q15" s="11">
        <v>0.11</v>
      </c>
      <c r="R15" s="12">
        <f t="shared" si="2"/>
        <v>0.9516</v>
      </c>
      <c r="S15" s="7"/>
      <c r="T15" s="5"/>
      <c r="U15" s="4"/>
      <c r="V15" s="5"/>
      <c r="W15" s="7"/>
      <c r="X15" s="13">
        <f t="shared" si="3"/>
        <v>0.86237377097028456</v>
      </c>
      <c r="Y15" s="7"/>
      <c r="Z15" s="5"/>
      <c r="AA15" s="4"/>
      <c r="AB15" s="4"/>
      <c r="AC15" s="4"/>
    </row>
    <row r="16" spans="1:29" x14ac:dyDescent="0.25">
      <c r="A16" s="8" t="s">
        <v>50</v>
      </c>
      <c r="B16" s="5" t="s">
        <v>51</v>
      </c>
      <c r="C16" s="6"/>
      <c r="D16" s="16">
        <v>53</v>
      </c>
      <c r="E16" s="6"/>
      <c r="F16" s="18">
        <v>29998</v>
      </c>
      <c r="G16" s="4">
        <v>23994</v>
      </c>
      <c r="H16" s="9">
        <f t="shared" si="0"/>
        <v>0.79985332355490368</v>
      </c>
      <c r="I16" s="9"/>
      <c r="J16" s="7"/>
      <c r="K16" s="5">
        <v>1591.04</v>
      </c>
      <c r="L16" s="5">
        <v>1789.92</v>
      </c>
      <c r="M16" s="10">
        <f t="shared" si="1"/>
        <v>0.88888888888888884</v>
      </c>
      <c r="N16" s="5"/>
      <c r="O16" s="7"/>
      <c r="P16" s="11">
        <v>0.44</v>
      </c>
      <c r="Q16" s="11">
        <v>0.11</v>
      </c>
      <c r="R16" s="12">
        <f t="shared" si="2"/>
        <v>0.9516</v>
      </c>
      <c r="S16" s="7"/>
      <c r="T16" s="5"/>
      <c r="U16" s="4"/>
      <c r="V16" s="5"/>
      <c r="W16" s="7"/>
      <c r="X16" s="13">
        <f t="shared" si="3"/>
        <v>0.85628297553170218</v>
      </c>
      <c r="Y16" s="7"/>
      <c r="Z16" s="5"/>
      <c r="AA16" s="4"/>
      <c r="AB16" s="4"/>
      <c r="AC16" s="4"/>
    </row>
    <row r="17" spans="1:29" x14ac:dyDescent="0.25">
      <c r="A17" s="4" t="s">
        <v>52</v>
      </c>
      <c r="B17" s="5" t="s">
        <v>53</v>
      </c>
      <c r="C17" s="6"/>
      <c r="D17" s="16">
        <v>28</v>
      </c>
      <c r="E17" s="6"/>
      <c r="F17" s="18">
        <v>19080</v>
      </c>
      <c r="G17" s="4">
        <v>13921</v>
      </c>
      <c r="H17" s="9">
        <f t="shared" si="0"/>
        <v>0.72961215932914047</v>
      </c>
      <c r="I17" s="9"/>
      <c r="J17" s="7"/>
      <c r="K17" s="5">
        <v>900.23</v>
      </c>
      <c r="L17" s="5">
        <v>1080.28</v>
      </c>
      <c r="M17" s="10">
        <f t="shared" si="1"/>
        <v>0.83333024771355579</v>
      </c>
      <c r="N17" s="5"/>
      <c r="O17" s="7"/>
      <c r="P17" s="11">
        <v>0.48</v>
      </c>
      <c r="Q17" s="11">
        <v>7.0000000000000007E-2</v>
      </c>
      <c r="R17" s="12">
        <f t="shared" si="2"/>
        <v>0.96640000000000004</v>
      </c>
      <c r="S17" s="7"/>
      <c r="T17" s="5"/>
      <c r="U17" s="4"/>
      <c r="V17" s="5"/>
      <c r="W17" s="7"/>
      <c r="X17" s="13">
        <f t="shared" si="3"/>
        <v>0.84611976189546345</v>
      </c>
      <c r="Y17" s="7"/>
      <c r="Z17" s="5"/>
      <c r="AA17" s="4"/>
      <c r="AB17" s="4"/>
      <c r="AC17" s="4"/>
    </row>
    <row r="18" spans="1:29" x14ac:dyDescent="0.25">
      <c r="A18" s="4" t="s">
        <v>54</v>
      </c>
      <c r="B18" s="5" t="s">
        <v>55</v>
      </c>
      <c r="C18" s="6"/>
      <c r="D18" s="16">
        <v>31</v>
      </c>
      <c r="E18" s="6"/>
      <c r="F18" s="18">
        <v>20286</v>
      </c>
      <c r="G18" s="4">
        <v>16394</v>
      </c>
      <c r="H18" s="9">
        <f t="shared" si="0"/>
        <v>0.80814354727398208</v>
      </c>
      <c r="I18" s="9"/>
      <c r="J18" s="7"/>
      <c r="K18" s="5">
        <v>861.19</v>
      </c>
      <c r="L18" s="5">
        <v>918.6</v>
      </c>
      <c r="M18" s="10">
        <f t="shared" si="1"/>
        <v>0.93750272153276726</v>
      </c>
      <c r="N18" s="5"/>
      <c r="O18" s="7"/>
      <c r="P18" s="11">
        <v>0.48</v>
      </c>
      <c r="Q18" s="11">
        <v>7.0000000000000007E-2</v>
      </c>
      <c r="R18" s="12">
        <f t="shared" si="2"/>
        <v>0.96640000000000004</v>
      </c>
      <c r="S18" s="7"/>
      <c r="T18" s="5"/>
      <c r="U18" s="4"/>
      <c r="V18" s="5"/>
      <c r="W18" s="7"/>
      <c r="X18" s="13">
        <f t="shared" si="3"/>
        <v>0.83305350069672246</v>
      </c>
      <c r="Y18" s="7"/>
      <c r="Z18" s="5"/>
      <c r="AA18" s="4"/>
      <c r="AB18" s="4"/>
      <c r="AC18" s="4"/>
    </row>
    <row r="19" spans="1:29" x14ac:dyDescent="0.25">
      <c r="A19" s="4" t="s">
        <v>56</v>
      </c>
      <c r="B19" s="5" t="s">
        <v>57</v>
      </c>
      <c r="C19" s="6"/>
      <c r="D19" s="16">
        <v>32</v>
      </c>
      <c r="E19" s="6"/>
      <c r="F19" s="18">
        <v>32481</v>
      </c>
      <c r="G19" s="4">
        <v>23301</v>
      </c>
      <c r="H19" s="9">
        <f t="shared" si="0"/>
        <v>0.71737323358270988</v>
      </c>
      <c r="I19" s="9"/>
      <c r="J19" s="7"/>
      <c r="K19" s="5">
        <v>1324.88</v>
      </c>
      <c r="L19" s="5">
        <v>1553.31</v>
      </c>
      <c r="M19" s="10">
        <f t="shared" si="1"/>
        <v>0.85293985102780523</v>
      </c>
      <c r="N19" s="5"/>
      <c r="O19" s="7"/>
      <c r="P19" s="11">
        <v>0.48</v>
      </c>
      <c r="Q19" s="11">
        <v>7.0000000000000007E-2</v>
      </c>
      <c r="R19" s="12">
        <f t="shared" si="2"/>
        <v>0.96640000000000004</v>
      </c>
      <c r="S19" s="7"/>
      <c r="T19" s="5"/>
      <c r="U19" s="4"/>
      <c r="V19" s="5"/>
      <c r="W19" s="7"/>
      <c r="X19" s="13">
        <f t="shared" si="3"/>
        <v>0.81279997891871369</v>
      </c>
      <c r="Y19" s="7"/>
      <c r="Z19" s="5"/>
      <c r="AA19" s="4"/>
      <c r="AB19" s="4"/>
      <c r="AC19" s="4"/>
    </row>
    <row r="20" spans="1:29" x14ac:dyDescent="0.25">
      <c r="A20" s="4" t="s">
        <v>58</v>
      </c>
      <c r="B20" s="5" t="s">
        <v>59</v>
      </c>
      <c r="C20" s="6"/>
      <c r="D20" s="16">
        <v>37</v>
      </c>
      <c r="E20" s="6"/>
      <c r="F20" s="18">
        <v>27778</v>
      </c>
      <c r="G20" s="4">
        <v>15686</v>
      </c>
      <c r="H20" s="9">
        <f t="shared" si="0"/>
        <v>0.56469148246814027</v>
      </c>
      <c r="I20" s="9"/>
      <c r="J20" s="7"/>
      <c r="K20" s="5">
        <v>1181.44</v>
      </c>
      <c r="L20" s="5">
        <v>1316.46</v>
      </c>
      <c r="M20" s="10">
        <f t="shared" si="1"/>
        <v>0.89743706607113016</v>
      </c>
      <c r="N20" s="5"/>
      <c r="O20" s="7"/>
      <c r="P20" s="11">
        <v>0.48</v>
      </c>
      <c r="Q20" s="11">
        <v>7.0000000000000007E-2</v>
      </c>
      <c r="R20" s="12">
        <f t="shared" si="2"/>
        <v>0.96640000000000004</v>
      </c>
      <c r="S20" s="7"/>
      <c r="T20" s="5"/>
      <c r="U20" s="4"/>
      <c r="V20" s="5"/>
      <c r="W20" s="7"/>
      <c r="X20" s="13">
        <f t="shared" si="3"/>
        <v>0.60808481094534772</v>
      </c>
      <c r="Y20" s="7"/>
      <c r="Z20" s="5"/>
      <c r="AA20" s="4"/>
      <c r="AB20" s="4"/>
      <c r="AC20" s="4"/>
    </row>
    <row r="21" spans="1:29" x14ac:dyDescent="0.25">
      <c r="A21" s="4" t="s">
        <v>60</v>
      </c>
      <c r="B21" s="5" t="s">
        <v>61</v>
      </c>
      <c r="C21" s="6"/>
      <c r="D21" s="16">
        <v>32</v>
      </c>
      <c r="E21" s="6"/>
      <c r="F21" s="18">
        <v>35453</v>
      </c>
      <c r="G21" s="4">
        <v>15656</v>
      </c>
      <c r="H21" s="9">
        <f t="shared" si="0"/>
        <v>0.44159873635517444</v>
      </c>
      <c r="I21" s="9"/>
      <c r="J21" s="7"/>
      <c r="K21" s="5">
        <v>1351.85</v>
      </c>
      <c r="L21" s="5">
        <v>1597.64</v>
      </c>
      <c r="M21" s="10">
        <f t="shared" si="1"/>
        <v>0.84615432763325893</v>
      </c>
      <c r="N21" s="5"/>
      <c r="O21" s="7"/>
      <c r="P21" s="11">
        <v>0.48</v>
      </c>
      <c r="Q21" s="11">
        <v>7.0000000000000007E-2</v>
      </c>
      <c r="R21" s="12">
        <f t="shared" si="2"/>
        <v>0.96640000000000004</v>
      </c>
      <c r="S21" s="7"/>
      <c r="T21" s="5"/>
      <c r="U21" s="4"/>
      <c r="V21" s="5"/>
      <c r="W21" s="7"/>
      <c r="X21" s="13">
        <f t="shared" si="3"/>
        <v>0.50435364433733398</v>
      </c>
      <c r="Y21" s="7"/>
      <c r="Z21" s="5"/>
      <c r="AA21" s="4"/>
      <c r="AB21" s="4"/>
      <c r="AC21" s="4"/>
    </row>
    <row r="22" spans="1:29" x14ac:dyDescent="0.25">
      <c r="A22" s="4" t="s">
        <v>62</v>
      </c>
      <c r="B22" s="5" t="s">
        <v>63</v>
      </c>
      <c r="C22" s="6"/>
      <c r="D22" s="16">
        <v>20</v>
      </c>
      <c r="E22" s="6"/>
      <c r="F22" s="18">
        <v>15928</v>
      </c>
      <c r="G22" s="4">
        <v>9617</v>
      </c>
      <c r="H22" s="9">
        <f t="shared" si="0"/>
        <v>0.60377950778503264</v>
      </c>
      <c r="I22" s="9"/>
      <c r="J22" s="7"/>
      <c r="K22" s="5">
        <v>1004.86</v>
      </c>
      <c r="L22" s="5">
        <v>1172.33</v>
      </c>
      <c r="M22" s="10">
        <f t="shared" si="1"/>
        <v>0.85714773144080603</v>
      </c>
      <c r="N22" s="5"/>
      <c r="O22" s="7"/>
      <c r="P22" s="11">
        <v>0.48</v>
      </c>
      <c r="Q22" s="11">
        <v>7.0000000000000007E-2</v>
      </c>
      <c r="R22" s="12">
        <f t="shared" si="2"/>
        <v>0.96640000000000004</v>
      </c>
      <c r="S22" s="7"/>
      <c r="T22" s="5"/>
      <c r="U22" s="4"/>
      <c r="V22" s="5"/>
      <c r="W22" s="7"/>
      <c r="X22" s="13">
        <f t="shared" si="3"/>
        <v>0.68073739790764543</v>
      </c>
      <c r="Y22" s="7"/>
      <c r="Z22" s="5"/>
      <c r="AA22" s="4"/>
      <c r="AB22" s="4"/>
      <c r="AC22" s="4"/>
    </row>
    <row r="23" spans="1:29" x14ac:dyDescent="0.25">
      <c r="A23" s="4" t="s">
        <v>64</v>
      </c>
      <c r="B23" s="5" t="s">
        <v>65</v>
      </c>
      <c r="C23" s="6"/>
      <c r="D23" s="16">
        <v>24</v>
      </c>
      <c r="E23" s="6"/>
      <c r="F23" s="18">
        <v>17117</v>
      </c>
      <c r="G23" s="4">
        <v>10848</v>
      </c>
      <c r="H23" s="9">
        <f t="shared" si="0"/>
        <v>0.63375591517205121</v>
      </c>
      <c r="I23" s="9"/>
      <c r="J23" s="7"/>
      <c r="K23" s="5">
        <v>1083.6199999999999</v>
      </c>
      <c r="L23" s="5">
        <v>1173.92</v>
      </c>
      <c r="M23" s="10">
        <f t="shared" si="1"/>
        <v>0.92307823361046737</v>
      </c>
      <c r="N23" s="5"/>
      <c r="O23" s="7"/>
      <c r="P23" s="11">
        <v>0.48</v>
      </c>
      <c r="Q23" s="11">
        <v>7.0000000000000007E-2</v>
      </c>
      <c r="R23" s="12">
        <f t="shared" si="2"/>
        <v>0.96640000000000004</v>
      </c>
      <c r="S23" s="7"/>
      <c r="T23" s="5"/>
      <c r="U23" s="4"/>
      <c r="V23" s="5"/>
      <c r="W23" s="7"/>
      <c r="X23" s="13">
        <f t="shared" si="3"/>
        <v>0.66349925079126604</v>
      </c>
      <c r="Y23" s="7"/>
      <c r="Z23" s="5"/>
      <c r="AA23" s="4"/>
      <c r="AB23" s="4"/>
      <c r="AC23" s="4"/>
    </row>
    <row r="24" spans="1:29" x14ac:dyDescent="0.25">
      <c r="A24" s="15" t="s">
        <v>66</v>
      </c>
      <c r="B24" s="5" t="s">
        <v>67</v>
      </c>
      <c r="C24" s="6"/>
      <c r="D24" s="16">
        <v>43</v>
      </c>
      <c r="E24" s="6"/>
      <c r="F24" s="18">
        <v>25618</v>
      </c>
      <c r="G24" s="4">
        <v>16789</v>
      </c>
      <c r="H24" s="9">
        <f t="shared" si="0"/>
        <v>0.65535951284253258</v>
      </c>
      <c r="I24" s="9"/>
      <c r="J24" s="7"/>
      <c r="K24" s="5">
        <v>890.98</v>
      </c>
      <c r="L24" s="5">
        <v>890.98</v>
      </c>
      <c r="M24" s="10">
        <f t="shared" si="1"/>
        <v>1</v>
      </c>
      <c r="N24" s="5"/>
      <c r="O24" s="7"/>
      <c r="P24" s="11">
        <v>0.48</v>
      </c>
      <c r="Q24" s="11">
        <v>7.0000000000000007E-2</v>
      </c>
      <c r="R24" s="12">
        <f t="shared" si="2"/>
        <v>0.96640000000000004</v>
      </c>
      <c r="S24" s="7"/>
      <c r="T24" s="5"/>
      <c r="U24" s="4"/>
      <c r="V24" s="5"/>
      <c r="W24" s="7"/>
      <c r="X24" s="13">
        <f t="shared" si="3"/>
        <v>0.63333943321102348</v>
      </c>
      <c r="Y24" s="7"/>
      <c r="Z24" s="5"/>
      <c r="AA24" s="4"/>
      <c r="AB24" s="4"/>
      <c r="AC24" s="4"/>
    </row>
    <row r="25" spans="1:29" x14ac:dyDescent="0.25">
      <c r="A25" s="4" t="s">
        <v>68</v>
      </c>
      <c r="B25" s="5" t="s">
        <v>69</v>
      </c>
      <c r="C25" s="6"/>
      <c r="D25" s="16">
        <v>22</v>
      </c>
      <c r="E25" s="6"/>
      <c r="F25" s="18">
        <v>12107</v>
      </c>
      <c r="G25" s="4">
        <v>8228</v>
      </c>
      <c r="H25" s="9">
        <f t="shared" si="0"/>
        <v>0.67960683901874952</v>
      </c>
      <c r="I25" s="9"/>
      <c r="J25" s="7"/>
      <c r="K25" s="5">
        <v>793.13</v>
      </c>
      <c r="L25" s="5">
        <v>827.61</v>
      </c>
      <c r="M25" s="10">
        <f t="shared" si="1"/>
        <v>0.95833786445306357</v>
      </c>
      <c r="N25" s="5"/>
      <c r="O25" s="7"/>
      <c r="P25" s="11">
        <v>0.48</v>
      </c>
      <c r="Q25" s="11">
        <v>7.0000000000000007E-2</v>
      </c>
      <c r="R25" s="12">
        <f t="shared" si="2"/>
        <v>0.96640000000000004</v>
      </c>
      <c r="S25" s="7"/>
      <c r="T25" s="5"/>
      <c r="U25" s="4"/>
      <c r="V25" s="5"/>
      <c r="W25" s="7"/>
      <c r="X25" s="13">
        <f t="shared" si="3"/>
        <v>0.68532411541784199</v>
      </c>
      <c r="Y25" s="7"/>
      <c r="Z25" s="5"/>
      <c r="AA25" s="4"/>
      <c r="AB25" s="4"/>
      <c r="AC25" s="4"/>
    </row>
    <row r="26" spans="1:29" x14ac:dyDescent="0.25">
      <c r="A26" s="15" t="s">
        <v>70</v>
      </c>
      <c r="B26" s="5" t="s">
        <v>71</v>
      </c>
      <c r="C26" s="6"/>
      <c r="D26" s="16">
        <v>245</v>
      </c>
      <c r="E26" s="6"/>
      <c r="F26" s="18">
        <v>143792</v>
      </c>
      <c r="G26" s="4">
        <v>72755</v>
      </c>
      <c r="H26" s="9">
        <f t="shared" si="0"/>
        <v>0.50597390675420051</v>
      </c>
      <c r="I26" s="9"/>
      <c r="J26" s="7"/>
      <c r="K26" s="5">
        <v>1035.02</v>
      </c>
      <c r="L26" s="5">
        <v>1232.17</v>
      </c>
      <c r="M26" s="10">
        <f t="shared" si="1"/>
        <v>0.83999772758629077</v>
      </c>
      <c r="N26" s="5"/>
      <c r="O26" s="7"/>
      <c r="P26" s="11">
        <v>0.48</v>
      </c>
      <c r="Q26" s="11">
        <v>7.0000000000000007E-2</v>
      </c>
      <c r="R26" s="12">
        <f t="shared" si="2"/>
        <v>0.96640000000000004</v>
      </c>
      <c r="S26" s="7"/>
      <c r="T26" s="5"/>
      <c r="U26" s="4"/>
      <c r="V26" s="5"/>
      <c r="W26" s="7"/>
      <c r="X26" s="13">
        <f t="shared" si="3"/>
        <v>0.58211250748535925</v>
      </c>
      <c r="Y26" s="7"/>
      <c r="Z26" s="5"/>
      <c r="AA26" s="4"/>
      <c r="AB26" s="4"/>
      <c r="AC26" s="4"/>
    </row>
    <row r="27" spans="1:29" x14ac:dyDescent="0.25">
      <c r="A27" s="15" t="s">
        <v>72</v>
      </c>
      <c r="B27" s="5" t="s">
        <v>73</v>
      </c>
      <c r="C27" s="6"/>
      <c r="D27" s="16">
        <v>27</v>
      </c>
      <c r="E27" s="6"/>
      <c r="F27" s="18">
        <v>15724</v>
      </c>
      <c r="G27" s="4">
        <v>11258</v>
      </c>
      <c r="H27" s="9">
        <f t="shared" si="0"/>
        <v>0.71597557873314677</v>
      </c>
      <c r="I27" s="9"/>
      <c r="J27" s="7"/>
      <c r="K27" s="5">
        <v>958.93</v>
      </c>
      <c r="L27" s="5">
        <v>1035.6400000000001</v>
      </c>
      <c r="M27" s="10">
        <f t="shared" si="1"/>
        <v>0.9259298597968405</v>
      </c>
      <c r="N27" s="5"/>
      <c r="O27" s="7"/>
      <c r="P27" s="11">
        <v>0.48</v>
      </c>
      <c r="Q27" s="11">
        <v>7.0000000000000007E-2</v>
      </c>
      <c r="R27" s="12">
        <f t="shared" si="2"/>
        <v>0.96640000000000004</v>
      </c>
      <c r="S27" s="7"/>
      <c r="T27" s="5"/>
      <c r="U27" s="4"/>
      <c r="V27" s="5"/>
      <c r="W27" s="7"/>
      <c r="X27" s="13">
        <f t="shared" si="3"/>
        <v>0.74726912839761739</v>
      </c>
      <c r="Y27" s="7"/>
      <c r="Z27" s="5"/>
      <c r="AA27" s="4"/>
      <c r="AB27" s="4"/>
      <c r="AC27" s="4"/>
    </row>
    <row r="28" spans="1:29" x14ac:dyDescent="0.25">
      <c r="A28" s="15" t="s">
        <v>74</v>
      </c>
      <c r="B28" s="5" t="s">
        <v>75</v>
      </c>
      <c r="C28" s="6"/>
      <c r="D28" s="16">
        <v>23</v>
      </c>
      <c r="E28" s="6"/>
      <c r="F28" s="18">
        <v>19300</v>
      </c>
      <c r="G28" s="4">
        <v>13185</v>
      </c>
      <c r="H28" s="9">
        <f t="shared" si="0"/>
        <v>0.68316062176165804</v>
      </c>
      <c r="I28" s="9"/>
      <c r="J28" s="7"/>
      <c r="K28" s="5">
        <v>1058.0899999999999</v>
      </c>
      <c r="L28" s="5">
        <v>1280.8399999999999</v>
      </c>
      <c r="M28" s="10">
        <f t="shared" si="1"/>
        <v>0.82609069048436967</v>
      </c>
      <c r="N28" s="5"/>
      <c r="O28" s="7"/>
      <c r="P28" s="11">
        <v>0.48</v>
      </c>
      <c r="Q28" s="11">
        <v>7.0000000000000007E-2</v>
      </c>
      <c r="R28" s="12">
        <f t="shared" si="2"/>
        <v>0.96640000000000004</v>
      </c>
      <c r="S28" s="7"/>
      <c r="T28" s="5"/>
      <c r="U28" s="4"/>
      <c r="V28" s="5"/>
      <c r="W28" s="7"/>
      <c r="X28" s="13">
        <f t="shared" si="3"/>
        <v>0.79919363875576566</v>
      </c>
      <c r="Y28" s="7"/>
      <c r="Z28" s="5"/>
      <c r="AA28" s="4"/>
      <c r="AB28" s="4"/>
      <c r="AC28" s="4"/>
    </row>
    <row r="29" spans="1:29" x14ac:dyDescent="0.25">
      <c r="A29" s="15" t="s">
        <v>76</v>
      </c>
      <c r="B29" s="5" t="s">
        <v>77</v>
      </c>
      <c r="C29" s="6"/>
      <c r="D29" s="16">
        <v>18</v>
      </c>
      <c r="E29" s="6"/>
      <c r="F29" s="18">
        <v>6112</v>
      </c>
      <c r="G29" s="4">
        <v>5001</v>
      </c>
      <c r="H29" s="9">
        <f t="shared" si="0"/>
        <v>0.81822643979057597</v>
      </c>
      <c r="I29" s="9"/>
      <c r="J29" s="7"/>
      <c r="K29" s="5">
        <v>518.33000000000004</v>
      </c>
      <c r="L29" s="5">
        <v>518.33000000000004</v>
      </c>
      <c r="M29" s="10">
        <f t="shared" si="1"/>
        <v>1</v>
      </c>
      <c r="N29" s="5"/>
      <c r="O29" s="7"/>
      <c r="P29" s="11">
        <v>0.48</v>
      </c>
      <c r="Q29" s="11">
        <v>7.0000000000000007E-2</v>
      </c>
      <c r="R29" s="12">
        <f t="shared" si="2"/>
        <v>0.96640000000000004</v>
      </c>
      <c r="S29" s="7"/>
      <c r="T29" s="5"/>
      <c r="U29" s="4"/>
      <c r="V29" s="5"/>
      <c r="W29" s="7"/>
      <c r="X29" s="13">
        <f t="shared" si="3"/>
        <v>0.79073403141361265</v>
      </c>
      <c r="Y29" s="7"/>
      <c r="Z29" s="5"/>
      <c r="AA29" s="4"/>
      <c r="AB29" s="4"/>
      <c r="AC29" s="4"/>
    </row>
    <row r="30" spans="1:29" x14ac:dyDescent="0.25">
      <c r="A30" s="15" t="s">
        <v>78</v>
      </c>
      <c r="B30" s="5" t="s">
        <v>79</v>
      </c>
      <c r="C30" s="6"/>
      <c r="D30" s="16">
        <v>33</v>
      </c>
      <c r="E30" s="6"/>
      <c r="F30" s="18">
        <v>35960</v>
      </c>
      <c r="G30" s="4">
        <v>24617</v>
      </c>
      <c r="H30" s="9">
        <f t="shared" si="0"/>
        <v>0.68456618464961072</v>
      </c>
      <c r="I30" s="9"/>
      <c r="J30" s="7"/>
      <c r="K30" s="5">
        <v>1496.03</v>
      </c>
      <c r="L30" s="5">
        <v>1753.97</v>
      </c>
      <c r="M30" s="10">
        <f t="shared" si="1"/>
        <v>0.85293933191559712</v>
      </c>
      <c r="N30" s="5"/>
      <c r="O30" s="7"/>
      <c r="P30" s="11">
        <v>0.48</v>
      </c>
      <c r="Q30" s="11">
        <v>7.0000000000000007E-2</v>
      </c>
      <c r="R30" s="12">
        <f t="shared" si="2"/>
        <v>0.96640000000000004</v>
      </c>
      <c r="S30" s="7"/>
      <c r="T30" s="5"/>
      <c r="U30" s="4"/>
      <c r="V30" s="5"/>
      <c r="W30" s="7"/>
      <c r="X30" s="13">
        <f t="shared" si="3"/>
        <v>0.77562932800811346</v>
      </c>
      <c r="Y30" s="7"/>
      <c r="Z30" s="5"/>
      <c r="AA30" s="4"/>
      <c r="AB30" s="4"/>
      <c r="AC30" s="4"/>
    </row>
    <row r="31" spans="1:29" x14ac:dyDescent="0.25">
      <c r="A31" s="15" t="s">
        <v>80</v>
      </c>
      <c r="B31" s="5" t="s">
        <v>81</v>
      </c>
      <c r="C31" s="6"/>
      <c r="D31" s="16">
        <v>9</v>
      </c>
      <c r="E31" s="6"/>
      <c r="F31" s="18">
        <v>4231</v>
      </c>
      <c r="G31" s="4">
        <v>2147</v>
      </c>
      <c r="H31" s="9">
        <f t="shared" si="0"/>
        <v>0.50744504845190264</v>
      </c>
      <c r="I31" s="9"/>
      <c r="J31" s="7"/>
      <c r="K31" s="5">
        <v>495.44</v>
      </c>
      <c r="L31" s="5">
        <v>557.38</v>
      </c>
      <c r="M31" s="10">
        <f t="shared" si="1"/>
        <v>0.88887294126089922</v>
      </c>
      <c r="N31" s="5"/>
      <c r="O31" s="7"/>
      <c r="P31" s="11">
        <v>0.48</v>
      </c>
      <c r="Q31" s="11">
        <v>7.0000000000000007E-2</v>
      </c>
      <c r="R31" s="12">
        <f t="shared" si="2"/>
        <v>0.96640000000000004</v>
      </c>
      <c r="S31" s="7"/>
      <c r="T31" s="5"/>
      <c r="U31" s="4"/>
      <c r="V31" s="5"/>
      <c r="W31" s="7"/>
      <c r="X31" s="13">
        <f t="shared" si="3"/>
        <v>0.55170415484610813</v>
      </c>
      <c r="Y31" s="7"/>
      <c r="Z31" s="5"/>
      <c r="AA31" s="4"/>
      <c r="AB31" s="4"/>
      <c r="AC31" s="4"/>
    </row>
    <row r="32" spans="1:29" x14ac:dyDescent="0.25">
      <c r="A32" s="15" t="s">
        <v>82</v>
      </c>
      <c r="B32" s="5" t="s">
        <v>83</v>
      </c>
      <c r="C32" s="6"/>
      <c r="D32" s="16">
        <v>13</v>
      </c>
      <c r="E32" s="6"/>
      <c r="F32" s="18">
        <v>7224</v>
      </c>
      <c r="G32" s="4">
        <v>4375</v>
      </c>
      <c r="H32" s="9">
        <f t="shared" si="0"/>
        <v>0.60562015503875966</v>
      </c>
      <c r="I32" s="9"/>
      <c r="J32" s="7"/>
      <c r="K32" s="5">
        <v>821.23</v>
      </c>
      <c r="L32" s="5">
        <v>970.55</v>
      </c>
      <c r="M32" s="10">
        <f t="shared" si="1"/>
        <v>0.84614909072175581</v>
      </c>
      <c r="N32" s="5"/>
      <c r="O32" s="7"/>
      <c r="P32" s="11">
        <v>0.48</v>
      </c>
      <c r="Q32" s="11">
        <v>7.0000000000000007E-2</v>
      </c>
      <c r="R32" s="12">
        <f t="shared" si="2"/>
        <v>0.96640000000000004</v>
      </c>
      <c r="S32" s="7"/>
      <c r="T32" s="5"/>
      <c r="U32" s="4"/>
      <c r="V32" s="5"/>
      <c r="W32" s="7"/>
      <c r="X32" s="13">
        <f t="shared" si="3"/>
        <v>0.69168817203387578</v>
      </c>
      <c r="Y32" s="7"/>
      <c r="Z32" s="5"/>
      <c r="AA32" s="4"/>
      <c r="AB32" s="4"/>
      <c r="AC32" s="4"/>
    </row>
    <row r="33" spans="1:29" x14ac:dyDescent="0.25">
      <c r="A33" s="15" t="s">
        <v>84</v>
      </c>
      <c r="B33" s="5" t="s">
        <v>85</v>
      </c>
      <c r="C33" s="6"/>
      <c r="D33" s="16">
        <v>9</v>
      </c>
      <c r="E33" s="6"/>
      <c r="F33" s="18">
        <v>4867</v>
      </c>
      <c r="G33" s="4">
        <v>2111</v>
      </c>
      <c r="H33" s="9">
        <f t="shared" si="0"/>
        <v>0.43373741524553111</v>
      </c>
      <c r="I33" s="9"/>
      <c r="J33" s="7"/>
      <c r="K33" s="5">
        <v>606.20000000000005</v>
      </c>
      <c r="L33" s="5">
        <v>757.75</v>
      </c>
      <c r="M33" s="10">
        <f t="shared" si="1"/>
        <v>0.8</v>
      </c>
      <c r="N33" s="5"/>
      <c r="O33" s="7"/>
      <c r="P33" s="11">
        <v>0.48</v>
      </c>
      <c r="Q33" s="11">
        <v>7.0000000000000007E-2</v>
      </c>
      <c r="R33" s="12">
        <f t="shared" si="2"/>
        <v>0.96640000000000004</v>
      </c>
      <c r="S33" s="7"/>
      <c r="T33" s="5"/>
      <c r="U33" s="4"/>
      <c r="V33" s="5"/>
      <c r="W33" s="7"/>
      <c r="X33" s="13">
        <f t="shared" si="3"/>
        <v>0.52395479761660158</v>
      </c>
      <c r="Y33" s="7"/>
      <c r="Z33" s="5"/>
      <c r="AA33" s="4"/>
      <c r="AB33" s="4"/>
      <c r="AC33" s="4"/>
    </row>
    <row r="34" spans="1:29" x14ac:dyDescent="0.25">
      <c r="A34" s="15" t="s">
        <v>86</v>
      </c>
      <c r="B34" s="5" t="s">
        <v>87</v>
      </c>
      <c r="C34" s="6"/>
      <c r="D34" s="16">
        <v>56</v>
      </c>
      <c r="E34" s="6"/>
      <c r="F34" s="18">
        <v>35539</v>
      </c>
      <c r="G34" s="4">
        <v>25203</v>
      </c>
      <c r="H34" s="9">
        <f t="shared" si="0"/>
        <v>0.70916457975744951</v>
      </c>
      <c r="I34" s="9"/>
      <c r="J34" s="7"/>
      <c r="K34" s="5">
        <v>972.44</v>
      </c>
      <c r="L34" s="5">
        <v>1108.58</v>
      </c>
      <c r="M34" s="10">
        <f t="shared" si="1"/>
        <v>0.8771942484980787</v>
      </c>
      <c r="N34" s="5"/>
      <c r="O34" s="7"/>
      <c r="P34" s="11">
        <v>0.48</v>
      </c>
      <c r="Q34" s="11">
        <v>7.0000000000000007E-2</v>
      </c>
      <c r="R34" s="12">
        <f t="shared" si="2"/>
        <v>0.96640000000000004</v>
      </c>
      <c r="S34" s="7"/>
      <c r="T34" s="5"/>
      <c r="U34" s="4"/>
      <c r="V34" s="5"/>
      <c r="W34" s="7"/>
      <c r="X34" s="13">
        <f t="shared" si="3"/>
        <v>0.78128265324473378</v>
      </c>
      <c r="Y34" s="7"/>
      <c r="Z34" s="5"/>
      <c r="AA34" s="4"/>
      <c r="AB34" s="4"/>
      <c r="AC34" s="4"/>
    </row>
    <row r="35" spans="1:29" x14ac:dyDescent="0.25">
      <c r="A35" s="15" t="s">
        <v>88</v>
      </c>
      <c r="B35" s="5" t="s">
        <v>89</v>
      </c>
      <c r="C35" s="6"/>
      <c r="D35" s="16">
        <v>14</v>
      </c>
      <c r="E35" s="6"/>
      <c r="F35" s="18">
        <v>6101</v>
      </c>
      <c r="G35" s="4">
        <v>4522</v>
      </c>
      <c r="H35" s="9">
        <f t="shared" si="0"/>
        <v>0.74118996885756439</v>
      </c>
      <c r="I35" s="9"/>
      <c r="J35" s="7"/>
      <c r="K35" s="5">
        <v>585</v>
      </c>
      <c r="L35" s="5">
        <v>585</v>
      </c>
      <c r="M35" s="10">
        <f t="shared" si="1"/>
        <v>1</v>
      </c>
      <c r="N35" s="5"/>
      <c r="O35" s="7"/>
      <c r="P35" s="11">
        <v>0.48</v>
      </c>
      <c r="Q35" s="11">
        <v>7.0000000000000007E-2</v>
      </c>
      <c r="R35" s="12">
        <f t="shared" si="2"/>
        <v>0.96640000000000004</v>
      </c>
      <c r="S35" s="7"/>
      <c r="T35" s="5"/>
      <c r="U35" s="4"/>
      <c r="V35" s="5"/>
      <c r="W35" s="7"/>
      <c r="X35" s="13">
        <f t="shared" si="3"/>
        <v>0.71628598590395021</v>
      </c>
      <c r="Y35" s="7"/>
      <c r="Z35" s="5"/>
      <c r="AA35" s="4"/>
      <c r="AB35" s="4"/>
      <c r="AC35" s="4"/>
    </row>
    <row r="36" spans="1:29" x14ac:dyDescent="0.25">
      <c r="A36" s="15" t="s">
        <v>90</v>
      </c>
      <c r="B36" s="5" t="s">
        <v>91</v>
      </c>
      <c r="C36" s="6"/>
      <c r="D36" s="16">
        <v>34</v>
      </c>
      <c r="E36" s="6"/>
      <c r="F36" s="18">
        <v>17941</v>
      </c>
      <c r="G36" s="4">
        <v>12717</v>
      </c>
      <c r="H36" s="9">
        <f t="shared" si="0"/>
        <v>0.708823365475726</v>
      </c>
      <c r="I36" s="9"/>
      <c r="J36" s="7"/>
      <c r="K36" s="5">
        <v>775.11</v>
      </c>
      <c r="L36" s="5">
        <v>847.78</v>
      </c>
      <c r="M36" s="10">
        <f t="shared" si="1"/>
        <v>0.91428200712448993</v>
      </c>
      <c r="N36" s="5"/>
      <c r="O36" s="7"/>
      <c r="P36" s="11">
        <v>0.48</v>
      </c>
      <c r="Q36" s="11">
        <v>7.0000000000000007E-2</v>
      </c>
      <c r="R36" s="12">
        <f t="shared" si="2"/>
        <v>0.96640000000000004</v>
      </c>
      <c r="S36" s="7"/>
      <c r="T36" s="5"/>
      <c r="U36" s="4"/>
      <c r="V36" s="5"/>
      <c r="W36" s="7"/>
      <c r="X36" s="13">
        <f t="shared" si="3"/>
        <v>0.74922933521371393</v>
      </c>
      <c r="Y36" s="7"/>
      <c r="Z36" s="5"/>
      <c r="AA36" s="4"/>
      <c r="AB36" s="4"/>
      <c r="AC36" s="4"/>
    </row>
    <row r="37" spans="1:29" x14ac:dyDescent="0.25">
      <c r="A37" s="15" t="s">
        <v>92</v>
      </c>
      <c r="B37" s="5" t="s">
        <v>93</v>
      </c>
      <c r="C37" s="6"/>
      <c r="D37" s="16">
        <v>72</v>
      </c>
      <c r="E37" s="6"/>
      <c r="F37" s="18">
        <v>40065</v>
      </c>
      <c r="G37" s="4">
        <v>30964</v>
      </c>
      <c r="H37" s="9">
        <f t="shared" si="0"/>
        <v>0.77284412829152627</v>
      </c>
      <c r="I37" s="9"/>
      <c r="J37" s="7"/>
      <c r="K37" s="5">
        <v>790.33</v>
      </c>
      <c r="L37" s="5">
        <v>790.33</v>
      </c>
      <c r="M37" s="10">
        <f t="shared" si="1"/>
        <v>1</v>
      </c>
      <c r="N37" s="5"/>
      <c r="O37" s="7"/>
      <c r="P37" s="11">
        <v>0.48</v>
      </c>
      <c r="Q37" s="11">
        <v>7.0000000000000007E-2</v>
      </c>
      <c r="R37" s="12">
        <f t="shared" si="2"/>
        <v>0.96640000000000004</v>
      </c>
      <c r="S37" s="7"/>
      <c r="T37" s="5"/>
      <c r="U37" s="4"/>
      <c r="V37" s="5"/>
      <c r="W37" s="7"/>
      <c r="X37" s="13">
        <f t="shared" si="3"/>
        <v>0.74687656558093096</v>
      </c>
      <c r="Y37" s="7"/>
      <c r="Z37" s="5"/>
      <c r="AA37" s="4"/>
      <c r="AB37" s="4"/>
      <c r="AC37" s="4"/>
    </row>
    <row r="38" spans="1:29" x14ac:dyDescent="0.25">
      <c r="A38" s="15" t="s">
        <v>94</v>
      </c>
      <c r="B38" s="5" t="s">
        <v>95</v>
      </c>
      <c r="C38" s="6"/>
      <c r="D38" s="16">
        <v>30</v>
      </c>
      <c r="E38" s="6"/>
      <c r="F38" s="18">
        <v>26282</v>
      </c>
      <c r="G38" s="4">
        <v>16524</v>
      </c>
      <c r="H38" s="9">
        <f t="shared" si="0"/>
        <v>0.628719275549806</v>
      </c>
      <c r="I38" s="9"/>
      <c r="J38" s="7"/>
      <c r="K38" s="5">
        <v>1009.79</v>
      </c>
      <c r="L38" s="5">
        <v>1370.43</v>
      </c>
      <c r="M38" s="10">
        <f t="shared" si="1"/>
        <v>0.73684172121159042</v>
      </c>
      <c r="N38" s="5"/>
      <c r="O38" s="7"/>
      <c r="P38" s="11">
        <v>0.48</v>
      </c>
      <c r="Q38" s="11">
        <v>7.0000000000000007E-2</v>
      </c>
      <c r="R38" s="12">
        <f t="shared" si="2"/>
        <v>0.96640000000000004</v>
      </c>
      <c r="S38" s="7"/>
      <c r="T38" s="5"/>
      <c r="U38" s="4"/>
      <c r="V38" s="5"/>
      <c r="W38" s="7"/>
      <c r="X38" s="13">
        <f t="shared" si="3"/>
        <v>0.82459270478368674</v>
      </c>
      <c r="Y38" s="7"/>
      <c r="Z38" s="5"/>
      <c r="AA38" s="4"/>
      <c r="AB38" s="4"/>
      <c r="AC38" s="4"/>
    </row>
    <row r="39" spans="1:29" x14ac:dyDescent="0.25">
      <c r="A39" s="15" t="s">
        <v>96</v>
      </c>
      <c r="B39" s="5" t="s">
        <v>97</v>
      </c>
      <c r="C39" s="6"/>
      <c r="D39" s="16">
        <v>17</v>
      </c>
      <c r="E39" s="6"/>
      <c r="F39" s="18">
        <v>11618</v>
      </c>
      <c r="G39" s="4">
        <v>6738</v>
      </c>
      <c r="H39" s="9">
        <f t="shared" si="0"/>
        <v>0.5799621277328284</v>
      </c>
      <c r="I39" s="9"/>
      <c r="J39" s="7"/>
      <c r="K39" s="5">
        <v>1259.72</v>
      </c>
      <c r="L39" s="5">
        <v>1744.23</v>
      </c>
      <c r="M39" s="10">
        <f t="shared" si="1"/>
        <v>0.72222126669074604</v>
      </c>
      <c r="N39" s="5"/>
      <c r="O39" s="7"/>
      <c r="P39" s="11">
        <v>0.48</v>
      </c>
      <c r="Q39" s="11">
        <v>7.0000000000000007E-2</v>
      </c>
      <c r="R39" s="12">
        <f t="shared" si="2"/>
        <v>0.96640000000000004</v>
      </c>
      <c r="S39" s="7"/>
      <c r="T39" s="5"/>
      <c r="U39" s="4"/>
      <c r="V39" s="5"/>
      <c r="W39" s="7"/>
      <c r="X39" s="13">
        <f t="shared" si="3"/>
        <v>0.77604388861204776</v>
      </c>
      <c r="Y39" s="7"/>
      <c r="Z39" s="5"/>
      <c r="AA39" s="4"/>
      <c r="AB39" s="4"/>
      <c r="AC39" s="4"/>
    </row>
    <row r="40" spans="1:29" x14ac:dyDescent="0.25">
      <c r="A40" s="15" t="s">
        <v>98</v>
      </c>
      <c r="B40" s="5" t="s">
        <v>99</v>
      </c>
      <c r="C40" s="6"/>
      <c r="D40" s="16">
        <v>51</v>
      </c>
      <c r="E40" s="6"/>
      <c r="F40" s="18">
        <v>27963</v>
      </c>
      <c r="G40" s="4">
        <v>21602</v>
      </c>
      <c r="H40" s="9">
        <f t="shared" si="0"/>
        <v>0.77252083109823699</v>
      </c>
      <c r="I40" s="9"/>
      <c r="J40" s="7"/>
      <c r="K40" s="5">
        <v>809.75</v>
      </c>
      <c r="L40" s="5">
        <v>842.8</v>
      </c>
      <c r="M40" s="10">
        <f t="shared" si="1"/>
        <v>0.96078547698149031</v>
      </c>
      <c r="N40" s="5"/>
      <c r="O40" s="7"/>
      <c r="P40" s="11">
        <v>0.48</v>
      </c>
      <c r="Q40" s="11">
        <v>7.0000000000000007E-2</v>
      </c>
      <c r="R40" s="12">
        <f t="shared" si="2"/>
        <v>0.96640000000000004</v>
      </c>
      <c r="S40" s="7"/>
      <c r="T40" s="5"/>
      <c r="U40" s="4"/>
      <c r="V40" s="5"/>
      <c r="W40" s="7"/>
      <c r="X40" s="13">
        <f t="shared" si="3"/>
        <v>0.77703519574299207</v>
      </c>
      <c r="Y40" s="7"/>
      <c r="Z40" s="5"/>
      <c r="AA40" s="4"/>
      <c r="AB40" s="4"/>
      <c r="AC40" s="4"/>
    </row>
    <row r="41" spans="1:29" x14ac:dyDescent="0.25">
      <c r="A41" s="15" t="s">
        <v>100</v>
      </c>
      <c r="B41" s="5" t="s">
        <v>101</v>
      </c>
      <c r="C41" s="6"/>
      <c r="D41" s="16">
        <v>11</v>
      </c>
      <c r="E41" s="6"/>
      <c r="F41" s="18">
        <v>9812</v>
      </c>
      <c r="G41" s="4">
        <v>7012</v>
      </c>
      <c r="H41" s="9">
        <f t="shared" si="0"/>
        <v>0.71463514064410927</v>
      </c>
      <c r="I41" s="9"/>
      <c r="J41" s="7"/>
      <c r="K41" s="5">
        <v>853.63</v>
      </c>
      <c r="L41" s="5">
        <v>1241.6400000000001</v>
      </c>
      <c r="M41" s="10">
        <f t="shared" si="1"/>
        <v>0.68750201346606099</v>
      </c>
      <c r="N41" s="5"/>
      <c r="O41" s="7"/>
      <c r="P41" s="11">
        <v>0.48</v>
      </c>
      <c r="Q41" s="11">
        <v>7.0000000000000007E-2</v>
      </c>
      <c r="R41" s="12">
        <f t="shared" si="2"/>
        <v>0.96640000000000004</v>
      </c>
      <c r="S41" s="7"/>
      <c r="T41" s="5"/>
      <c r="U41" s="4"/>
      <c r="V41" s="5"/>
      <c r="W41" s="7"/>
      <c r="X41" s="13">
        <f t="shared" si="3"/>
        <v>1.0045401851794871</v>
      </c>
      <c r="Y41" s="7"/>
      <c r="Z41" s="5"/>
      <c r="AA41" s="4"/>
      <c r="AB41" s="4"/>
      <c r="AC41" s="4"/>
    </row>
    <row r="42" spans="1:29" x14ac:dyDescent="0.25">
      <c r="A42" s="15" t="s">
        <v>102</v>
      </c>
      <c r="B42" s="5" t="s">
        <v>103</v>
      </c>
      <c r="C42" s="6"/>
      <c r="D42" s="16">
        <v>27</v>
      </c>
      <c r="E42" s="6"/>
      <c r="F42" s="18">
        <v>24746</v>
      </c>
      <c r="G42" s="4">
        <v>15524</v>
      </c>
      <c r="H42" s="9">
        <f t="shared" si="0"/>
        <v>0.62733371049866649</v>
      </c>
      <c r="I42" s="9"/>
      <c r="J42" s="7"/>
      <c r="K42" s="5">
        <v>1041.97</v>
      </c>
      <c r="L42" s="5">
        <v>1265.25</v>
      </c>
      <c r="M42" s="10">
        <f t="shared" si="1"/>
        <v>0.82352894684844891</v>
      </c>
      <c r="N42" s="5"/>
      <c r="O42" s="7"/>
      <c r="P42" s="11">
        <v>0.48</v>
      </c>
      <c r="Q42" s="11">
        <v>7.0000000000000007E-2</v>
      </c>
      <c r="R42" s="12">
        <f t="shared" si="2"/>
        <v>0.96640000000000004</v>
      </c>
      <c r="S42" s="7"/>
      <c r="T42" s="5"/>
      <c r="U42" s="4"/>
      <c r="V42" s="5"/>
      <c r="W42" s="7"/>
      <c r="X42" s="13">
        <f t="shared" si="3"/>
        <v>0.73616756295693186</v>
      </c>
      <c r="Y42" s="7"/>
      <c r="Z42" s="5"/>
      <c r="AA42" s="4"/>
      <c r="AB42" s="4"/>
      <c r="AC42" s="4"/>
    </row>
    <row r="43" spans="1:29" x14ac:dyDescent="0.25">
      <c r="A43" s="15" t="s">
        <v>104</v>
      </c>
      <c r="B43" s="5" t="s">
        <v>105</v>
      </c>
      <c r="C43" s="6"/>
      <c r="D43" s="16">
        <v>19</v>
      </c>
      <c r="E43" s="6"/>
      <c r="F43" s="18">
        <v>7435</v>
      </c>
      <c r="G43" s="4">
        <v>6044</v>
      </c>
      <c r="H43" s="9">
        <f t="shared" si="0"/>
        <v>0.81291190316072626</v>
      </c>
      <c r="I43" s="9"/>
      <c r="J43" s="7"/>
      <c r="K43" s="5">
        <v>670.94</v>
      </c>
      <c r="L43" s="5">
        <v>670.94</v>
      </c>
      <c r="M43" s="10">
        <f t="shared" si="1"/>
        <v>1</v>
      </c>
      <c r="N43" s="5"/>
      <c r="O43" s="7"/>
      <c r="P43" s="11">
        <v>0.48</v>
      </c>
      <c r="Q43" s="11">
        <v>7.0000000000000007E-2</v>
      </c>
      <c r="R43" s="12">
        <f t="shared" si="2"/>
        <v>0.96640000000000004</v>
      </c>
      <c r="S43" s="7"/>
      <c r="T43" s="5"/>
      <c r="U43" s="4"/>
      <c r="V43" s="5"/>
      <c r="W43" s="7"/>
      <c r="X43" s="13">
        <f t="shared" si="3"/>
        <v>0.78559806321452585</v>
      </c>
      <c r="Y43" s="7"/>
      <c r="Z43" s="5"/>
      <c r="AA43" s="4"/>
      <c r="AB43" s="4"/>
      <c r="AC43" s="4"/>
    </row>
    <row r="44" spans="1:29" x14ac:dyDescent="0.25">
      <c r="A44" s="15" t="s">
        <v>106</v>
      </c>
      <c r="B44" s="5" t="s">
        <v>107</v>
      </c>
      <c r="C44" s="6"/>
      <c r="D44" s="16">
        <v>58</v>
      </c>
      <c r="E44" s="6"/>
      <c r="F44" s="18">
        <v>36545</v>
      </c>
      <c r="G44" s="4">
        <v>21853</v>
      </c>
      <c r="H44" s="9">
        <f t="shared" si="0"/>
        <v>0.59797509919277603</v>
      </c>
      <c r="I44" s="9"/>
      <c r="J44" s="7"/>
      <c r="K44" s="5">
        <v>1061.6400000000001</v>
      </c>
      <c r="L44" s="5">
        <v>1143.31</v>
      </c>
      <c r="M44" s="10">
        <f t="shared" si="1"/>
        <v>0.92856705530433581</v>
      </c>
      <c r="N44" s="5"/>
      <c r="O44" s="7"/>
      <c r="P44" s="11">
        <v>0.48</v>
      </c>
      <c r="Q44" s="11">
        <v>7.0000000000000007E-2</v>
      </c>
      <c r="R44" s="12">
        <f t="shared" si="2"/>
        <v>0.96640000000000004</v>
      </c>
      <c r="S44" s="7"/>
      <c r="T44" s="5"/>
      <c r="U44" s="4"/>
      <c r="V44" s="5"/>
      <c r="W44" s="7"/>
      <c r="X44" s="13">
        <f t="shared" si="3"/>
        <v>0.62233861578310989</v>
      </c>
      <c r="Y44" s="7"/>
      <c r="Z44" s="5"/>
      <c r="AA44" s="4"/>
      <c r="AB44" s="4"/>
      <c r="AC44" s="4"/>
    </row>
    <row r="45" spans="1:29" x14ac:dyDescent="0.25">
      <c r="A45" s="15" t="s">
        <v>108</v>
      </c>
      <c r="B45" s="5" t="s">
        <v>109</v>
      </c>
      <c r="C45" s="6"/>
      <c r="D45" s="16">
        <v>18</v>
      </c>
      <c r="E45" s="6"/>
      <c r="F45" s="18">
        <v>13123</v>
      </c>
      <c r="G45" s="4">
        <v>6288</v>
      </c>
      <c r="H45" s="9">
        <f t="shared" si="0"/>
        <v>0.47915872894917322</v>
      </c>
      <c r="I45" s="9"/>
      <c r="J45" s="7"/>
      <c r="K45" s="5">
        <v>1349.28</v>
      </c>
      <c r="L45" s="5">
        <v>1428.65</v>
      </c>
      <c r="M45" s="10">
        <f t="shared" si="1"/>
        <v>0.94444405557694322</v>
      </c>
      <c r="N45" s="5"/>
      <c r="O45" s="7"/>
      <c r="P45" s="11">
        <v>0.48</v>
      </c>
      <c r="Q45" s="11">
        <v>7.0000000000000007E-2</v>
      </c>
      <c r="R45" s="12">
        <f t="shared" si="2"/>
        <v>0.96640000000000004</v>
      </c>
      <c r="S45" s="7"/>
      <c r="T45" s="5"/>
      <c r="U45" s="4"/>
      <c r="V45" s="5"/>
      <c r="W45" s="7"/>
      <c r="X45" s="13">
        <f t="shared" si="3"/>
        <v>0.49029796198315523</v>
      </c>
      <c r="Y45" s="7"/>
      <c r="Z45" s="5"/>
      <c r="AA45" s="4"/>
      <c r="AB45" s="4"/>
      <c r="AC45" s="4"/>
    </row>
    <row r="46" spans="1:29" x14ac:dyDescent="0.25">
      <c r="A46" s="15" t="s">
        <v>110</v>
      </c>
      <c r="B46" s="5" t="s">
        <v>111</v>
      </c>
      <c r="C46" s="6"/>
      <c r="D46" s="16">
        <v>27</v>
      </c>
      <c r="E46" s="6"/>
      <c r="F46" s="18">
        <v>20280</v>
      </c>
      <c r="G46" s="4">
        <v>12866</v>
      </c>
      <c r="H46" s="9">
        <f t="shared" si="0"/>
        <v>0.6344181459566075</v>
      </c>
      <c r="I46" s="9"/>
      <c r="J46" s="7"/>
      <c r="K46" s="5">
        <v>985.93</v>
      </c>
      <c r="L46" s="5">
        <v>1143.68</v>
      </c>
      <c r="M46" s="10">
        <f t="shared" si="1"/>
        <v>0.86206806099608269</v>
      </c>
      <c r="N46" s="5"/>
      <c r="O46" s="7"/>
      <c r="P46" s="11">
        <v>0.48</v>
      </c>
      <c r="Q46" s="11">
        <v>7.0000000000000007E-2</v>
      </c>
      <c r="R46" s="12">
        <f t="shared" si="2"/>
        <v>0.96640000000000004</v>
      </c>
      <c r="S46" s="7"/>
      <c r="T46" s="5"/>
      <c r="U46" s="4"/>
      <c r="V46" s="5"/>
      <c r="W46" s="7"/>
      <c r="X46" s="13">
        <f t="shared" si="3"/>
        <v>0.71119871387423028</v>
      </c>
      <c r="Y46" s="7"/>
      <c r="Z46" s="5"/>
      <c r="AA46" s="4"/>
      <c r="AB46" s="4"/>
      <c r="AC46" s="4"/>
    </row>
    <row r="47" spans="1:29" x14ac:dyDescent="0.25">
      <c r="A47" s="15" t="s">
        <v>112</v>
      </c>
      <c r="B47" s="5" t="s">
        <v>113</v>
      </c>
      <c r="C47" s="6"/>
      <c r="D47" s="16">
        <v>40</v>
      </c>
      <c r="E47" s="6"/>
      <c r="F47" s="18">
        <v>23943</v>
      </c>
      <c r="G47" s="4">
        <v>18509</v>
      </c>
      <c r="H47" s="9">
        <f t="shared" si="0"/>
        <v>0.77304431357808123</v>
      </c>
      <c r="I47" s="9"/>
      <c r="J47" s="7"/>
      <c r="K47" s="5">
        <v>803.49</v>
      </c>
      <c r="L47" s="5">
        <v>844.69</v>
      </c>
      <c r="M47" s="10">
        <f t="shared" si="1"/>
        <v>0.95122470965679706</v>
      </c>
      <c r="N47" s="5"/>
      <c r="O47" s="7"/>
      <c r="P47" s="11">
        <v>0.48</v>
      </c>
      <c r="Q47" s="11">
        <v>7.0000000000000007E-2</v>
      </c>
      <c r="R47" s="12">
        <f t="shared" si="2"/>
        <v>0.96640000000000004</v>
      </c>
      <c r="S47" s="7"/>
      <c r="T47" s="5"/>
      <c r="U47" s="4"/>
      <c r="V47" s="5"/>
      <c r="W47" s="7"/>
      <c r="X47" s="13">
        <f t="shared" si="3"/>
        <v>0.78537701665824211</v>
      </c>
      <c r="Y47" s="7"/>
      <c r="Z47" s="5"/>
      <c r="AA47" s="4"/>
      <c r="AB47" s="4"/>
      <c r="AC47" s="4"/>
    </row>
    <row r="48" spans="1:29" x14ac:dyDescent="0.25">
      <c r="A48" s="15" t="s">
        <v>114</v>
      </c>
      <c r="B48" s="5" t="s">
        <v>115</v>
      </c>
      <c r="C48" s="6"/>
      <c r="D48" s="16">
        <v>26</v>
      </c>
      <c r="E48" s="6"/>
      <c r="F48" s="18">
        <v>20447</v>
      </c>
      <c r="G48" s="4">
        <v>11884</v>
      </c>
      <c r="H48" s="9">
        <f t="shared" si="0"/>
        <v>0.58120995745097082</v>
      </c>
      <c r="I48" s="9"/>
      <c r="J48" s="7"/>
      <c r="K48" s="5">
        <v>1107.96</v>
      </c>
      <c r="L48" s="5">
        <v>1150.58</v>
      </c>
      <c r="M48" s="10">
        <f t="shared" si="1"/>
        <v>0.96295781258148072</v>
      </c>
      <c r="N48" s="5"/>
      <c r="O48" s="7"/>
      <c r="P48" s="11">
        <v>0.48</v>
      </c>
      <c r="Q48" s="11">
        <v>7.0000000000000007E-2</v>
      </c>
      <c r="R48" s="12">
        <f t="shared" si="2"/>
        <v>0.96640000000000004</v>
      </c>
      <c r="S48" s="7"/>
      <c r="T48" s="5"/>
      <c r="U48" s="4"/>
      <c r="V48" s="5"/>
      <c r="W48" s="7"/>
      <c r="X48" s="13">
        <f t="shared" si="3"/>
        <v>0.58328754961224383</v>
      </c>
      <c r="Y48" s="7"/>
      <c r="Z48" s="5"/>
      <c r="AA48" s="4"/>
      <c r="AB48" s="4"/>
      <c r="AC48" s="4"/>
    </row>
    <row r="49" spans="1:29" x14ac:dyDescent="0.25">
      <c r="A49" s="15" t="s">
        <v>116</v>
      </c>
      <c r="B49" s="5" t="s">
        <v>117</v>
      </c>
      <c r="C49" s="6"/>
      <c r="D49" s="16">
        <v>31</v>
      </c>
      <c r="E49" s="6"/>
      <c r="F49" s="18">
        <v>16736</v>
      </c>
      <c r="G49" s="4">
        <v>8176</v>
      </c>
      <c r="H49" s="9">
        <f t="shared" si="0"/>
        <v>0.48852772466539196</v>
      </c>
      <c r="I49" s="9"/>
      <c r="J49" s="7"/>
      <c r="K49" s="5">
        <v>813.55</v>
      </c>
      <c r="L49" s="5">
        <v>840.67</v>
      </c>
      <c r="M49" s="10">
        <f t="shared" si="1"/>
        <v>0.96774001689128908</v>
      </c>
      <c r="N49" s="5"/>
      <c r="O49" s="7"/>
      <c r="P49" s="11">
        <v>0.48</v>
      </c>
      <c r="Q49" s="11">
        <v>7.0000000000000007E-2</v>
      </c>
      <c r="R49" s="12">
        <f t="shared" si="2"/>
        <v>0.96640000000000004</v>
      </c>
      <c r="S49" s="7"/>
      <c r="T49" s="5"/>
      <c r="U49" s="4"/>
      <c r="V49" s="5"/>
      <c r="W49" s="7"/>
      <c r="X49" s="13">
        <f t="shared" si="3"/>
        <v>0.48785126674127144</v>
      </c>
      <c r="Y49" s="7"/>
      <c r="Z49" s="5"/>
      <c r="AA49" s="4"/>
      <c r="AB49" s="4"/>
      <c r="AC49" s="4"/>
    </row>
    <row r="50" spans="1:29" x14ac:dyDescent="0.25">
      <c r="A50" s="15" t="s">
        <v>118</v>
      </c>
      <c r="B50" s="5" t="s">
        <v>119</v>
      </c>
      <c r="C50" s="6"/>
      <c r="D50" s="16">
        <v>29</v>
      </c>
      <c r="E50" s="6"/>
      <c r="F50" s="18">
        <v>13186</v>
      </c>
      <c r="G50" s="4">
        <v>10083</v>
      </c>
      <c r="H50" s="9">
        <f t="shared" si="0"/>
        <v>0.76467465493705444</v>
      </c>
      <c r="I50" s="9"/>
      <c r="J50" s="7"/>
      <c r="K50" s="5">
        <v>727.22</v>
      </c>
      <c r="L50" s="5">
        <v>853.7</v>
      </c>
      <c r="M50" s="10">
        <f t="shared" si="1"/>
        <v>0.85184491039006671</v>
      </c>
      <c r="N50" s="5"/>
      <c r="O50" s="7"/>
      <c r="P50" s="11">
        <v>0.48</v>
      </c>
      <c r="Q50" s="11">
        <v>7.0000000000000007E-2</v>
      </c>
      <c r="R50" s="12">
        <f t="shared" si="2"/>
        <v>0.96640000000000004</v>
      </c>
      <c r="S50" s="7"/>
      <c r="T50" s="5"/>
      <c r="U50" s="4"/>
      <c r="V50" s="5"/>
      <c r="W50" s="7"/>
      <c r="X50" s="13">
        <f t="shared" si="3"/>
        <v>0.86750719235122709</v>
      </c>
      <c r="Y50" s="7"/>
      <c r="Z50" s="5"/>
      <c r="AA50" s="4"/>
      <c r="AB50" s="4"/>
      <c r="AC50" s="4"/>
    </row>
    <row r="51" spans="1:29" x14ac:dyDescent="0.25">
      <c r="A51" s="15" t="s">
        <v>120</v>
      </c>
      <c r="B51" s="5" t="s">
        <v>121</v>
      </c>
      <c r="C51" s="6"/>
      <c r="D51" s="16">
        <v>5</v>
      </c>
      <c r="E51" s="6"/>
      <c r="F51" s="18">
        <v>1435</v>
      </c>
      <c r="G51" s="4">
        <v>1145</v>
      </c>
      <c r="H51" s="9">
        <f t="shared" si="0"/>
        <v>0.79790940766550522</v>
      </c>
      <c r="I51" s="9"/>
      <c r="J51" s="7"/>
      <c r="K51" s="5">
        <v>380.33</v>
      </c>
      <c r="L51" s="5">
        <v>456.4</v>
      </c>
      <c r="M51" s="10">
        <f t="shared" si="1"/>
        <v>0.83332602979842241</v>
      </c>
      <c r="N51" s="5"/>
      <c r="O51" s="7"/>
      <c r="P51" s="11">
        <v>0.48</v>
      </c>
      <c r="Q51" s="11">
        <v>7.0000000000000007E-2</v>
      </c>
      <c r="R51" s="12">
        <f t="shared" si="2"/>
        <v>0.96640000000000004</v>
      </c>
      <c r="S51" s="7"/>
      <c r="T51" s="5"/>
      <c r="U51" s="4"/>
      <c r="V51" s="5"/>
      <c r="W51" s="7"/>
      <c r="X51" s="13">
        <f t="shared" si="3"/>
        <v>0.92532769167725337</v>
      </c>
      <c r="Y51" s="7"/>
      <c r="Z51" s="5"/>
      <c r="AA51" s="4"/>
      <c r="AB51" s="4"/>
      <c r="AC51" s="4"/>
    </row>
    <row r="52" spans="1:29" x14ac:dyDescent="0.25">
      <c r="A52" s="15" t="s">
        <v>122</v>
      </c>
      <c r="B52" s="5" t="s">
        <v>123</v>
      </c>
      <c r="C52" s="6"/>
      <c r="D52" s="16">
        <v>37</v>
      </c>
      <c r="E52" s="6"/>
      <c r="F52" s="18">
        <v>32164</v>
      </c>
      <c r="G52" s="4">
        <v>18333</v>
      </c>
      <c r="H52" s="9">
        <f t="shared" si="0"/>
        <v>0.56998507648302454</v>
      </c>
      <c r="I52" s="9"/>
      <c r="J52" s="7"/>
      <c r="K52" s="5">
        <v>1248.3599999999999</v>
      </c>
      <c r="L52" s="5">
        <v>1691.32</v>
      </c>
      <c r="M52" s="10">
        <f t="shared" si="1"/>
        <v>0.73809805359127778</v>
      </c>
      <c r="N52" s="5"/>
      <c r="O52" s="7"/>
      <c r="P52" s="11">
        <v>0.48</v>
      </c>
      <c r="Q52" s="11">
        <v>7.0000000000000007E-2</v>
      </c>
      <c r="R52" s="12">
        <f t="shared" si="2"/>
        <v>0.96640000000000004</v>
      </c>
      <c r="S52" s="7"/>
      <c r="T52" s="5"/>
      <c r="U52" s="4"/>
      <c r="V52" s="5"/>
      <c r="W52" s="7"/>
      <c r="X52" s="13">
        <f t="shared" si="3"/>
        <v>0.74628780719996235</v>
      </c>
      <c r="Y52" s="7"/>
      <c r="Z52" s="5"/>
      <c r="AA52" s="4"/>
      <c r="AB52" s="4"/>
      <c r="AC52" s="4"/>
    </row>
    <row r="53" spans="1:29" x14ac:dyDescent="0.25">
      <c r="A53" s="15" t="s">
        <v>124</v>
      </c>
      <c r="B53" s="5" t="s">
        <v>125</v>
      </c>
      <c r="C53" s="6"/>
      <c r="D53" s="16">
        <v>21</v>
      </c>
      <c r="E53" s="6"/>
      <c r="F53" s="18">
        <v>20202</v>
      </c>
      <c r="G53" s="4">
        <v>14282</v>
      </c>
      <c r="H53" s="9">
        <f t="shared" si="0"/>
        <v>0.706959706959707</v>
      </c>
      <c r="I53" s="9"/>
      <c r="J53" s="7"/>
      <c r="K53" s="5">
        <v>995.3</v>
      </c>
      <c r="L53" s="5">
        <v>1221.5</v>
      </c>
      <c r="M53" s="10">
        <f t="shared" si="1"/>
        <v>0.8148178469095374</v>
      </c>
      <c r="N53" s="5"/>
      <c r="O53" s="7"/>
      <c r="P53" s="11">
        <v>0.48</v>
      </c>
      <c r="Q53" s="11">
        <v>7.0000000000000007E-2</v>
      </c>
      <c r="R53" s="12">
        <f t="shared" si="2"/>
        <v>0.96640000000000004</v>
      </c>
      <c r="S53" s="7"/>
      <c r="T53" s="5"/>
      <c r="U53" s="4"/>
      <c r="V53" s="5"/>
      <c r="W53" s="7"/>
      <c r="X53" s="13">
        <f t="shared" si="3"/>
        <v>0.83847679993404911</v>
      </c>
      <c r="Y53" s="7"/>
      <c r="Z53" s="5"/>
      <c r="AA53" s="4"/>
      <c r="AB53" s="4"/>
      <c r="AC53" s="4"/>
    </row>
    <row r="54" spans="1:29" x14ac:dyDescent="0.25">
      <c r="A54" s="15" t="s">
        <v>126</v>
      </c>
      <c r="B54" s="5" t="s">
        <v>127</v>
      </c>
      <c r="C54" s="6"/>
      <c r="D54" s="16">
        <v>13</v>
      </c>
      <c r="E54" s="6"/>
      <c r="F54" s="18">
        <v>11614</v>
      </c>
      <c r="G54" s="4">
        <v>8211</v>
      </c>
      <c r="H54" s="9">
        <f t="shared" si="0"/>
        <v>0.70699156190804202</v>
      </c>
      <c r="I54" s="9"/>
      <c r="J54" s="7"/>
      <c r="K54" s="5">
        <v>969.63</v>
      </c>
      <c r="L54" s="5">
        <v>1292.83</v>
      </c>
      <c r="M54" s="10">
        <f t="shared" si="1"/>
        <v>0.75000580122676608</v>
      </c>
      <c r="N54" s="5"/>
      <c r="O54" s="7"/>
      <c r="P54" s="11">
        <v>0.48</v>
      </c>
      <c r="Q54" s="11">
        <v>7.0000000000000007E-2</v>
      </c>
      <c r="R54" s="12">
        <f t="shared" si="2"/>
        <v>0.96640000000000004</v>
      </c>
      <c r="S54" s="7"/>
      <c r="T54" s="5"/>
      <c r="U54" s="4"/>
      <c r="V54" s="5"/>
      <c r="W54" s="7"/>
      <c r="X54" s="13">
        <f t="shared" si="3"/>
        <v>0.91097514753936359</v>
      </c>
      <c r="Y54" s="7"/>
      <c r="Z54" s="5"/>
      <c r="AA54" s="4"/>
      <c r="AB54" s="4"/>
      <c r="AC54" s="4"/>
    </row>
    <row r="55" spans="1:29" x14ac:dyDescent="0.25">
      <c r="A55" s="15" t="s">
        <v>128</v>
      </c>
      <c r="B55" s="5" t="s">
        <v>129</v>
      </c>
      <c r="C55" s="6"/>
      <c r="D55" s="16">
        <v>30</v>
      </c>
      <c r="E55" s="6"/>
      <c r="F55" s="18">
        <v>24965</v>
      </c>
      <c r="G55" s="4">
        <v>13879</v>
      </c>
      <c r="H55" s="9">
        <f t="shared" si="0"/>
        <v>0.55593831363909474</v>
      </c>
      <c r="I55" s="9"/>
      <c r="J55" s="7"/>
      <c r="K55" s="5">
        <v>1072.06</v>
      </c>
      <c r="L55" s="5">
        <v>1146</v>
      </c>
      <c r="M55" s="10">
        <f t="shared" si="1"/>
        <v>0.93547993019197206</v>
      </c>
      <c r="N55" s="5"/>
      <c r="O55" s="7"/>
      <c r="P55" s="11">
        <v>0.48</v>
      </c>
      <c r="Q55" s="11">
        <v>7.0000000000000007E-2</v>
      </c>
      <c r="R55" s="12">
        <f t="shared" si="2"/>
        <v>0.96640000000000004</v>
      </c>
      <c r="S55" s="7"/>
      <c r="T55" s="5"/>
      <c r="U55" s="4"/>
      <c r="V55" s="5"/>
      <c r="W55" s="7"/>
      <c r="X55" s="13">
        <f t="shared" si="3"/>
        <v>0.57431353571697574</v>
      </c>
      <c r="Y55" s="7"/>
      <c r="Z55" s="5"/>
      <c r="AA55" s="4"/>
      <c r="AB55" s="4"/>
      <c r="AC55" s="4"/>
    </row>
    <row r="56" spans="1:29" x14ac:dyDescent="0.25">
      <c r="A56" s="15" t="s">
        <v>130</v>
      </c>
      <c r="B56" s="5" t="s">
        <v>131</v>
      </c>
      <c r="C56" s="6"/>
      <c r="D56" s="16">
        <v>39</v>
      </c>
      <c r="E56" s="6"/>
      <c r="F56" s="18">
        <v>30868</v>
      </c>
      <c r="G56" s="4">
        <v>19967</v>
      </c>
      <c r="H56" s="9">
        <f t="shared" si="0"/>
        <v>0.64685110794350131</v>
      </c>
      <c r="I56" s="9"/>
      <c r="J56" s="7"/>
      <c r="K56" s="5">
        <v>1114.83</v>
      </c>
      <c r="L56" s="5">
        <v>1305.94</v>
      </c>
      <c r="M56" s="10">
        <f t="shared" si="1"/>
        <v>0.85366096451598072</v>
      </c>
      <c r="N56" s="5"/>
      <c r="O56" s="7"/>
      <c r="P56" s="11">
        <v>0.48</v>
      </c>
      <c r="Q56" s="11">
        <v>7.0000000000000007E-2</v>
      </c>
      <c r="R56" s="12">
        <f t="shared" si="2"/>
        <v>0.96640000000000004</v>
      </c>
      <c r="S56" s="7"/>
      <c r="T56" s="5"/>
      <c r="U56" s="4"/>
      <c r="V56" s="5"/>
      <c r="W56" s="7"/>
      <c r="X56" s="13">
        <f t="shared" si="3"/>
        <v>0.73227772699087423</v>
      </c>
      <c r="Y56" s="7"/>
      <c r="Z56" s="5"/>
      <c r="AA56" s="4"/>
      <c r="AB56" s="4"/>
      <c r="AC56" s="4"/>
    </row>
    <row r="57" spans="1:29" x14ac:dyDescent="0.25">
      <c r="A57" s="15" t="s">
        <v>132</v>
      </c>
      <c r="B57" s="5" t="s">
        <v>133</v>
      </c>
      <c r="C57" s="6"/>
      <c r="D57" s="16">
        <v>20</v>
      </c>
      <c r="E57" s="6"/>
      <c r="F57" s="18">
        <v>9824</v>
      </c>
      <c r="G57" s="4">
        <v>7730</v>
      </c>
      <c r="H57" s="9">
        <f t="shared" si="0"/>
        <v>0.78684853420195444</v>
      </c>
      <c r="I57" s="9"/>
      <c r="J57" s="7"/>
      <c r="K57" s="5">
        <v>677.52</v>
      </c>
      <c r="L57" s="5">
        <v>748.84</v>
      </c>
      <c r="M57" s="10">
        <f t="shared" si="1"/>
        <v>0.90475936114523792</v>
      </c>
      <c r="N57" s="5"/>
      <c r="O57" s="7"/>
      <c r="P57" s="11">
        <v>0.48</v>
      </c>
      <c r="Q57" s="11">
        <v>7.0000000000000007E-2</v>
      </c>
      <c r="R57" s="12">
        <f t="shared" si="2"/>
        <v>0.96640000000000004</v>
      </c>
      <c r="S57" s="7"/>
      <c r="T57" s="5"/>
      <c r="U57" s="4"/>
      <c r="V57" s="5"/>
      <c r="W57" s="7"/>
      <c r="X57" s="13">
        <f t="shared" si="3"/>
        <v>0.84045598875069583</v>
      </c>
      <c r="Y57" s="7"/>
      <c r="Z57" s="5"/>
      <c r="AA57" s="4"/>
      <c r="AB57" s="4"/>
      <c r="AC57" s="4"/>
    </row>
    <row r="58" spans="1:29" x14ac:dyDescent="0.25">
      <c r="A58" s="15" t="s">
        <v>134</v>
      </c>
      <c r="B58" s="5" t="s">
        <v>135</v>
      </c>
      <c r="C58" s="6"/>
      <c r="D58" s="16">
        <v>43</v>
      </c>
      <c r="E58" s="6"/>
      <c r="F58" s="18">
        <v>31378</v>
      </c>
      <c r="G58" s="4">
        <v>19824</v>
      </c>
      <c r="H58" s="9">
        <f t="shared" si="0"/>
        <v>0.63178022818535284</v>
      </c>
      <c r="I58" s="9"/>
      <c r="J58" s="7"/>
      <c r="K58" s="5">
        <v>1012.13</v>
      </c>
      <c r="L58" s="5">
        <v>1106.28</v>
      </c>
      <c r="M58" s="10">
        <f t="shared" si="1"/>
        <v>0.9148949633004303</v>
      </c>
      <c r="N58" s="5"/>
      <c r="O58" s="7"/>
      <c r="P58" s="11">
        <v>0.48</v>
      </c>
      <c r="Q58" s="11">
        <v>7.0000000000000007E-2</v>
      </c>
      <c r="R58" s="12">
        <f t="shared" si="2"/>
        <v>0.96640000000000004</v>
      </c>
      <c r="S58" s="7"/>
      <c r="T58" s="5"/>
      <c r="U58" s="4"/>
      <c r="V58" s="5"/>
      <c r="W58" s="7"/>
      <c r="X58" s="13">
        <f t="shared" si="3"/>
        <v>0.66734700376510192</v>
      </c>
      <c r="Y58" s="7"/>
      <c r="Z58" s="5"/>
      <c r="AA58" s="4"/>
      <c r="AB58" s="4"/>
      <c r="AC58" s="4"/>
    </row>
    <row r="59" spans="1:29" x14ac:dyDescent="0.25">
      <c r="A59" s="15" t="s">
        <v>136</v>
      </c>
      <c r="B59" s="5" t="s">
        <v>137</v>
      </c>
      <c r="C59" s="6"/>
      <c r="D59" s="16">
        <v>14</v>
      </c>
      <c r="E59" s="6"/>
      <c r="F59" s="18">
        <v>8173</v>
      </c>
      <c r="G59" s="4">
        <v>6376</v>
      </c>
      <c r="H59" s="9">
        <f t="shared" si="0"/>
        <v>0.78012969533830911</v>
      </c>
      <c r="I59" s="9"/>
      <c r="J59" s="7"/>
      <c r="K59" s="5">
        <v>775.2</v>
      </c>
      <c r="L59" s="5">
        <v>894.46</v>
      </c>
      <c r="M59" s="10">
        <f t="shared" si="1"/>
        <v>0.86666815732397207</v>
      </c>
      <c r="N59" s="5"/>
      <c r="O59" s="7"/>
      <c r="P59" s="11">
        <v>0.48</v>
      </c>
      <c r="Q59" s="11">
        <v>7.0000000000000007E-2</v>
      </c>
      <c r="R59" s="12">
        <f t="shared" si="2"/>
        <v>0.96640000000000004</v>
      </c>
      <c r="S59" s="7"/>
      <c r="T59" s="5"/>
      <c r="U59" s="4"/>
      <c r="V59" s="5"/>
      <c r="W59" s="7"/>
      <c r="X59" s="13">
        <f t="shared" si="3"/>
        <v>0.86990312405480208</v>
      </c>
      <c r="Y59" s="7"/>
      <c r="Z59" s="5"/>
      <c r="AA59" s="4"/>
      <c r="AB59" s="4"/>
      <c r="AC59" s="4"/>
    </row>
    <row r="60" spans="1:29" x14ac:dyDescent="0.25">
      <c r="A60" s="15" t="s">
        <v>138</v>
      </c>
      <c r="B60" s="5" t="s">
        <v>139</v>
      </c>
      <c r="C60" s="6"/>
      <c r="D60" s="16">
        <v>29</v>
      </c>
      <c r="E60" s="6"/>
      <c r="F60" s="18">
        <v>24509</v>
      </c>
      <c r="G60" s="4">
        <v>15366</v>
      </c>
      <c r="H60" s="9">
        <f t="shared" si="0"/>
        <v>0.62695336407034152</v>
      </c>
      <c r="I60" s="9"/>
      <c r="J60" s="7"/>
      <c r="K60" s="5">
        <v>1123.94</v>
      </c>
      <c r="L60" s="5">
        <v>1158</v>
      </c>
      <c r="M60" s="10">
        <f t="shared" si="1"/>
        <v>0.97058721934369607</v>
      </c>
      <c r="N60" s="5"/>
      <c r="O60" s="7"/>
      <c r="P60" s="11">
        <v>0.48</v>
      </c>
      <c r="Q60" s="11">
        <v>7.0000000000000007E-2</v>
      </c>
      <c r="R60" s="12">
        <f t="shared" si="2"/>
        <v>0.96640000000000004</v>
      </c>
      <c r="S60" s="7"/>
      <c r="T60" s="5"/>
      <c r="U60" s="4"/>
      <c r="V60" s="5"/>
      <c r="W60" s="7"/>
      <c r="X60" s="13">
        <f t="shared" si="3"/>
        <v>0.62424861873544435</v>
      </c>
      <c r="Y60" s="7"/>
      <c r="Z60" s="5"/>
      <c r="AA60" s="4"/>
      <c r="AB60" s="4"/>
      <c r="AC60" s="4"/>
    </row>
    <row r="61" spans="1:29" x14ac:dyDescent="0.25">
      <c r="A61" s="15" t="s">
        <v>140</v>
      </c>
      <c r="B61" s="5" t="s">
        <v>141</v>
      </c>
      <c r="C61" s="6"/>
      <c r="D61" s="16">
        <v>15</v>
      </c>
      <c r="E61" s="6"/>
      <c r="F61" s="18">
        <v>9957</v>
      </c>
      <c r="G61" s="4">
        <v>7396</v>
      </c>
      <c r="H61" s="9">
        <f t="shared" si="0"/>
        <v>0.74279401426132374</v>
      </c>
      <c r="I61" s="9"/>
      <c r="J61" s="7"/>
      <c r="K61" s="5">
        <v>688.36</v>
      </c>
      <c r="L61" s="5">
        <v>1081.71</v>
      </c>
      <c r="M61" s="10">
        <f t="shared" si="1"/>
        <v>0.6363627959434599</v>
      </c>
      <c r="N61" s="5"/>
      <c r="O61" s="7"/>
      <c r="P61" s="11">
        <v>0.48</v>
      </c>
      <c r="Q61" s="11">
        <v>7.0000000000000007E-2</v>
      </c>
      <c r="R61" s="12">
        <f t="shared" si="2"/>
        <v>0.96640000000000004</v>
      </c>
      <c r="S61" s="7"/>
      <c r="T61" s="5"/>
      <c r="U61" s="4"/>
      <c r="V61" s="5"/>
      <c r="W61" s="7"/>
      <c r="X61" s="13">
        <f t="shared" si="3"/>
        <v>1.1280297024873878</v>
      </c>
      <c r="Y61" s="7"/>
      <c r="Z61" s="5"/>
      <c r="AA61" s="4"/>
      <c r="AB61" s="4"/>
      <c r="AC61" s="4"/>
    </row>
    <row r="62" spans="1:29" x14ac:dyDescent="0.25">
      <c r="A62" s="15" t="s">
        <v>142</v>
      </c>
      <c r="B62" s="5" t="s">
        <v>143</v>
      </c>
      <c r="C62" s="6"/>
      <c r="D62" s="16">
        <v>27</v>
      </c>
      <c r="E62" s="6"/>
      <c r="F62" s="18">
        <v>14581</v>
      </c>
      <c r="G62" s="4">
        <v>11745</v>
      </c>
      <c r="H62" s="9">
        <f t="shared" si="0"/>
        <v>0.8055003086208079</v>
      </c>
      <c r="I62" s="9"/>
      <c r="J62" s="7"/>
      <c r="K62" s="5">
        <v>771.15</v>
      </c>
      <c r="L62" s="5">
        <v>832.84</v>
      </c>
      <c r="M62" s="10">
        <f t="shared" si="1"/>
        <v>0.92592814946448287</v>
      </c>
      <c r="N62" s="5"/>
      <c r="O62" s="7"/>
      <c r="P62" s="11">
        <v>0.48</v>
      </c>
      <c r="Q62" s="11">
        <v>7.0000000000000007E-2</v>
      </c>
      <c r="R62" s="12">
        <f t="shared" si="2"/>
        <v>0.96640000000000004</v>
      </c>
      <c r="S62" s="7"/>
      <c r="T62" s="5"/>
      <c r="U62" s="4"/>
      <c r="V62" s="5"/>
      <c r="W62" s="7"/>
      <c r="X62" s="13">
        <f t="shared" si="3"/>
        <v>0.8407083192160888</v>
      </c>
      <c r="Y62" s="7"/>
      <c r="Z62" s="5"/>
      <c r="AA62" s="4"/>
      <c r="AB62" s="4"/>
      <c r="AC62" s="4"/>
    </row>
    <row r="63" spans="1:29" x14ac:dyDescent="0.25">
      <c r="A63" s="4" t="s">
        <v>144</v>
      </c>
      <c r="B63" s="5" t="s">
        <v>145</v>
      </c>
      <c r="C63" s="6"/>
      <c r="D63" s="16">
        <v>4</v>
      </c>
      <c r="E63" s="6"/>
      <c r="F63" s="18">
        <v>4803</v>
      </c>
      <c r="G63" s="4">
        <v>3733</v>
      </c>
      <c r="H63" s="9">
        <f t="shared" si="0"/>
        <v>0.77722256922756605</v>
      </c>
      <c r="I63" s="9"/>
      <c r="J63" s="7"/>
      <c r="K63" s="5">
        <v>1200.75</v>
      </c>
      <c r="L63" s="5">
        <v>1200.75</v>
      </c>
      <c r="M63" s="10">
        <f t="shared" si="1"/>
        <v>1</v>
      </c>
      <c r="N63" s="5"/>
      <c r="O63" s="7"/>
      <c r="P63" s="11">
        <v>0.13</v>
      </c>
      <c r="Q63" s="11">
        <v>0.08</v>
      </c>
      <c r="R63" s="12">
        <f t="shared" si="2"/>
        <v>0.98960000000000004</v>
      </c>
      <c r="S63" s="7"/>
      <c r="T63" s="5"/>
      <c r="U63" s="4"/>
      <c r="V63" s="5"/>
      <c r="W63" s="7"/>
      <c r="X63" s="13">
        <f t="shared" si="3"/>
        <v>0.76913945450759935</v>
      </c>
      <c r="Y63" s="7"/>
      <c r="Z63" s="5"/>
      <c r="AA63" s="4"/>
      <c r="AB63" s="4"/>
      <c r="AC63" s="4"/>
    </row>
    <row r="64" spans="1:29" x14ac:dyDescent="0.25">
      <c r="A64" s="4" t="s">
        <v>146</v>
      </c>
      <c r="B64" s="5" t="s">
        <v>147</v>
      </c>
      <c r="C64" s="6"/>
      <c r="D64" s="16">
        <v>2</v>
      </c>
      <c r="E64" s="6"/>
      <c r="F64" s="18">
        <v>1174</v>
      </c>
      <c r="G64" s="4">
        <v>966</v>
      </c>
      <c r="H64" s="9">
        <f t="shared" si="0"/>
        <v>0.82282793867120951</v>
      </c>
      <c r="I64" s="9"/>
      <c r="J64" s="7"/>
      <c r="K64" s="5">
        <v>391.33</v>
      </c>
      <c r="L64" s="5">
        <v>587</v>
      </c>
      <c r="M64" s="10">
        <f t="shared" si="1"/>
        <v>0.66666098807495733</v>
      </c>
      <c r="N64" s="5"/>
      <c r="O64" s="7"/>
      <c r="P64" s="11">
        <v>0.13</v>
      </c>
      <c r="Q64" s="11">
        <v>0.08</v>
      </c>
      <c r="R64" s="12">
        <f t="shared" si="2"/>
        <v>0.98960000000000004</v>
      </c>
      <c r="S64" s="7"/>
      <c r="T64" s="5"/>
      <c r="U64" s="4"/>
      <c r="V64" s="5"/>
      <c r="W64" s="7"/>
      <c r="X64" s="13">
        <f t="shared" si="3"/>
        <v>1.2214161960493704</v>
      </c>
      <c r="Y64" s="7"/>
      <c r="Z64" s="5"/>
      <c r="AA64" s="4"/>
      <c r="AB64" s="4"/>
      <c r="AC64" s="4"/>
    </row>
    <row r="65" spans="1:29" x14ac:dyDescent="0.25">
      <c r="A65" s="4" t="s">
        <v>148</v>
      </c>
      <c r="B65" s="5" t="s">
        <v>149</v>
      </c>
      <c r="C65" s="6"/>
      <c r="D65" s="16">
        <v>6</v>
      </c>
      <c r="E65" s="6"/>
      <c r="F65" s="18">
        <v>6633</v>
      </c>
      <c r="G65" s="4">
        <v>4933</v>
      </c>
      <c r="H65" s="9">
        <f t="shared" si="0"/>
        <v>0.74370571385496753</v>
      </c>
      <c r="I65" s="9"/>
      <c r="J65" s="7"/>
      <c r="K65" s="5">
        <v>737</v>
      </c>
      <c r="L65" s="5">
        <v>947.57</v>
      </c>
      <c r="M65" s="10">
        <f t="shared" si="1"/>
        <v>0.77777895036778277</v>
      </c>
      <c r="N65" s="5"/>
      <c r="O65" s="7"/>
      <c r="P65" s="11">
        <v>0.13</v>
      </c>
      <c r="Q65" s="11">
        <v>0.08</v>
      </c>
      <c r="R65" s="12">
        <f t="shared" si="2"/>
        <v>0.98960000000000004</v>
      </c>
      <c r="S65" s="7"/>
      <c r="T65" s="5"/>
      <c r="U65" s="4"/>
      <c r="V65" s="5"/>
      <c r="W65" s="7"/>
      <c r="X65" s="13">
        <f t="shared" si="3"/>
        <v>0.94624722626250357</v>
      </c>
      <c r="Y65" s="7"/>
      <c r="Z65" s="5"/>
      <c r="AA65" s="4"/>
      <c r="AB65" s="4"/>
      <c r="AC65" s="4"/>
    </row>
    <row r="66" spans="1:29" x14ac:dyDescent="0.25">
      <c r="A66" s="4" t="s">
        <v>150</v>
      </c>
      <c r="B66" s="5" t="s">
        <v>151</v>
      </c>
      <c r="C66" s="6"/>
      <c r="D66" s="16">
        <v>15</v>
      </c>
      <c r="E66" s="6"/>
      <c r="F66" s="18">
        <v>12468</v>
      </c>
      <c r="G66" s="4">
        <v>10098</v>
      </c>
      <c r="H66" s="9">
        <f t="shared" ref="H66:H129" si="4">G66/F66</f>
        <v>0.80991337824831566</v>
      </c>
      <c r="I66" s="9"/>
      <c r="J66" s="7"/>
      <c r="K66" s="5">
        <v>779.25</v>
      </c>
      <c r="L66" s="5">
        <v>831.2</v>
      </c>
      <c r="M66" s="10">
        <f t="shared" ref="M66:M129" si="5">K66/L66</f>
        <v>0.9375</v>
      </c>
      <c r="N66" s="5"/>
      <c r="O66" s="7"/>
      <c r="P66" s="11">
        <v>0.13</v>
      </c>
      <c r="Q66" s="11">
        <v>0.08</v>
      </c>
      <c r="R66" s="12">
        <f t="shared" ref="R66:R129" si="6">1-P66*Q66</f>
        <v>0.98960000000000004</v>
      </c>
      <c r="S66" s="7"/>
      <c r="T66" s="5"/>
      <c r="U66" s="4"/>
      <c r="V66" s="5"/>
      <c r="W66" s="7"/>
      <c r="X66" s="13">
        <f t="shared" ref="X66:X129" si="7">(H66/M66)*R66</f>
        <v>0.85492296438883542</v>
      </c>
      <c r="Y66" s="7"/>
      <c r="Z66" s="5"/>
      <c r="AA66" s="4"/>
      <c r="AB66" s="4"/>
      <c r="AC66" s="4"/>
    </row>
    <row r="67" spans="1:29" x14ac:dyDescent="0.25">
      <c r="A67" s="4" t="s">
        <v>152</v>
      </c>
      <c r="B67" s="5" t="s">
        <v>153</v>
      </c>
      <c r="C67" s="6"/>
      <c r="D67" s="16">
        <v>5</v>
      </c>
      <c r="E67" s="6"/>
      <c r="F67" s="18">
        <v>3304</v>
      </c>
      <c r="G67" s="4">
        <v>2306</v>
      </c>
      <c r="H67" s="9">
        <f t="shared" si="4"/>
        <v>0.69794188861985473</v>
      </c>
      <c r="I67" s="9"/>
      <c r="J67" s="7"/>
      <c r="K67" s="5">
        <v>660.8</v>
      </c>
      <c r="L67" s="5">
        <v>660.8</v>
      </c>
      <c r="M67" s="10">
        <f t="shared" si="5"/>
        <v>1</v>
      </c>
      <c r="N67" s="5"/>
      <c r="O67" s="7"/>
      <c r="P67" s="11">
        <v>0.13</v>
      </c>
      <c r="Q67" s="11">
        <v>0.08</v>
      </c>
      <c r="R67" s="12">
        <f t="shared" si="6"/>
        <v>0.98960000000000004</v>
      </c>
      <c r="S67" s="7"/>
      <c r="T67" s="5"/>
      <c r="U67" s="4"/>
      <c r="V67" s="5"/>
      <c r="W67" s="7"/>
      <c r="X67" s="13">
        <f t="shared" si="7"/>
        <v>0.6906832929782083</v>
      </c>
      <c r="Y67" s="7"/>
      <c r="Z67" s="5"/>
      <c r="AA67" s="4"/>
      <c r="AB67" s="4"/>
      <c r="AC67" s="4"/>
    </row>
    <row r="68" spans="1:29" x14ac:dyDescent="0.25">
      <c r="A68" s="4" t="s">
        <v>154</v>
      </c>
      <c r="B68" s="5" t="s">
        <v>155</v>
      </c>
      <c r="C68" s="6"/>
      <c r="D68" s="16">
        <v>8</v>
      </c>
      <c r="E68" s="6"/>
      <c r="F68" s="18">
        <v>9257</v>
      </c>
      <c r="G68" s="4">
        <v>6767</v>
      </c>
      <c r="H68" s="9">
        <f t="shared" si="4"/>
        <v>0.73101436750567139</v>
      </c>
      <c r="I68" s="9"/>
      <c r="J68" s="7"/>
      <c r="K68" s="5">
        <v>771.42</v>
      </c>
      <c r="L68" s="5">
        <v>1028.56</v>
      </c>
      <c r="M68" s="10">
        <f t="shared" si="5"/>
        <v>0.75</v>
      </c>
      <c r="N68" s="5"/>
      <c r="O68" s="7"/>
      <c r="P68" s="11">
        <v>0.13</v>
      </c>
      <c r="Q68" s="11">
        <v>0.08</v>
      </c>
      <c r="R68" s="12">
        <f t="shared" si="6"/>
        <v>0.98960000000000004</v>
      </c>
      <c r="S68" s="7"/>
      <c r="T68" s="5"/>
      <c r="U68" s="4"/>
      <c r="V68" s="5"/>
      <c r="W68" s="7"/>
      <c r="X68" s="13">
        <f t="shared" si="7"/>
        <v>0.96454909077814988</v>
      </c>
      <c r="Y68" s="7"/>
      <c r="Z68" s="5"/>
      <c r="AA68" s="4"/>
      <c r="AB68" s="4"/>
      <c r="AC68" s="4"/>
    </row>
    <row r="69" spans="1:29" x14ac:dyDescent="0.25">
      <c r="A69" s="4" t="s">
        <v>156</v>
      </c>
      <c r="B69" s="5" t="s">
        <v>157</v>
      </c>
      <c r="C69" s="6"/>
      <c r="D69" s="16">
        <v>30</v>
      </c>
      <c r="E69" s="6"/>
      <c r="F69" s="18">
        <v>23513</v>
      </c>
      <c r="G69" s="4">
        <v>20241</v>
      </c>
      <c r="H69" s="9">
        <f t="shared" si="4"/>
        <v>0.86084293794921962</v>
      </c>
      <c r="I69" s="9"/>
      <c r="J69" s="7"/>
      <c r="K69" s="5">
        <v>758.48</v>
      </c>
      <c r="L69" s="5">
        <v>758.48</v>
      </c>
      <c r="M69" s="10">
        <f t="shared" si="5"/>
        <v>1</v>
      </c>
      <c r="N69" s="5"/>
      <c r="O69" s="7"/>
      <c r="P69" s="11">
        <v>0.13</v>
      </c>
      <c r="Q69" s="11">
        <v>0.08</v>
      </c>
      <c r="R69" s="12">
        <f t="shared" si="6"/>
        <v>0.98960000000000004</v>
      </c>
      <c r="S69" s="7"/>
      <c r="T69" s="5"/>
      <c r="U69" s="4"/>
      <c r="V69" s="5"/>
      <c r="W69" s="7"/>
      <c r="X69" s="13">
        <f t="shared" si="7"/>
        <v>0.85189017139454781</v>
      </c>
      <c r="Y69" s="7"/>
      <c r="Z69" s="5"/>
      <c r="AA69" s="4"/>
      <c r="AB69" s="4"/>
      <c r="AC69" s="4"/>
    </row>
    <row r="70" spans="1:29" x14ac:dyDescent="0.25">
      <c r="A70" s="4" t="s">
        <v>158</v>
      </c>
      <c r="B70" s="5" t="s">
        <v>159</v>
      </c>
      <c r="C70" s="6"/>
      <c r="D70" s="16">
        <v>4</v>
      </c>
      <c r="E70" s="6"/>
      <c r="F70" s="18">
        <v>1715</v>
      </c>
      <c r="G70" s="4">
        <v>1429</v>
      </c>
      <c r="H70" s="9">
        <f t="shared" si="4"/>
        <v>0.83323615160349851</v>
      </c>
      <c r="I70" s="9"/>
      <c r="J70" s="7"/>
      <c r="K70" s="5">
        <v>428.75</v>
      </c>
      <c r="L70" s="5">
        <v>571.66999999999996</v>
      </c>
      <c r="M70" s="10">
        <f t="shared" si="5"/>
        <v>0.74999562684765697</v>
      </c>
      <c r="N70" s="5"/>
      <c r="O70" s="7"/>
      <c r="P70" s="11">
        <v>0.13</v>
      </c>
      <c r="Q70" s="11">
        <v>0.08</v>
      </c>
      <c r="R70" s="12">
        <f t="shared" si="6"/>
        <v>0.98960000000000004</v>
      </c>
      <c r="S70" s="7"/>
      <c r="T70" s="5"/>
      <c r="U70" s="4"/>
      <c r="V70" s="5"/>
      <c r="W70" s="7"/>
      <c r="X70" s="13">
        <f t="shared" si="7"/>
        <v>1.0994337381574002</v>
      </c>
      <c r="Y70" s="7"/>
      <c r="Z70" s="5"/>
      <c r="AA70" s="4"/>
      <c r="AB70" s="4"/>
      <c r="AC70" s="4"/>
    </row>
    <row r="71" spans="1:29" x14ac:dyDescent="0.25">
      <c r="A71" s="4" t="s">
        <v>160</v>
      </c>
      <c r="B71" s="5" t="s">
        <v>161</v>
      </c>
      <c r="C71" s="6"/>
      <c r="D71" s="16">
        <v>3</v>
      </c>
      <c r="E71" s="6"/>
      <c r="F71" s="18">
        <v>1564</v>
      </c>
      <c r="G71" s="4">
        <v>1296</v>
      </c>
      <c r="H71" s="9">
        <f t="shared" si="4"/>
        <v>0.82864450127877243</v>
      </c>
      <c r="I71" s="9"/>
      <c r="J71" s="7"/>
      <c r="K71" s="5">
        <v>521.33000000000004</v>
      </c>
      <c r="L71" s="5">
        <v>521.33000000000004</v>
      </c>
      <c r="M71" s="10">
        <f t="shared" si="5"/>
        <v>1</v>
      </c>
      <c r="N71" s="5"/>
      <c r="O71" s="7"/>
      <c r="P71" s="11">
        <v>0.13</v>
      </c>
      <c r="Q71" s="11">
        <v>0.08</v>
      </c>
      <c r="R71" s="12">
        <f t="shared" si="6"/>
        <v>0.98960000000000004</v>
      </c>
      <c r="S71" s="7"/>
      <c r="T71" s="5"/>
      <c r="U71" s="4"/>
      <c r="V71" s="5"/>
      <c r="W71" s="7"/>
      <c r="X71" s="13">
        <f t="shared" si="7"/>
        <v>0.82002659846547321</v>
      </c>
      <c r="Y71" s="7"/>
      <c r="Z71" s="5"/>
      <c r="AA71" s="4"/>
      <c r="AB71" s="4"/>
      <c r="AC71" s="4"/>
    </row>
    <row r="72" spans="1:29" x14ac:dyDescent="0.25">
      <c r="A72" s="4" t="s">
        <v>162</v>
      </c>
      <c r="B72" s="5" t="s">
        <v>163</v>
      </c>
      <c r="C72" s="6"/>
      <c r="D72" s="16">
        <v>34</v>
      </c>
      <c r="E72" s="6"/>
      <c r="F72" s="18">
        <v>28080</v>
      </c>
      <c r="G72" s="4">
        <v>21591</v>
      </c>
      <c r="H72" s="9">
        <f t="shared" si="4"/>
        <v>0.76891025641025645</v>
      </c>
      <c r="I72" s="9"/>
      <c r="J72" s="7"/>
      <c r="K72" s="5">
        <v>780</v>
      </c>
      <c r="L72" s="5">
        <v>825.88</v>
      </c>
      <c r="M72" s="10">
        <f t="shared" si="5"/>
        <v>0.94444713517702328</v>
      </c>
      <c r="N72" s="5"/>
      <c r="O72" s="7"/>
      <c r="P72" s="11">
        <v>0.13</v>
      </c>
      <c r="Q72" s="11">
        <v>0.08</v>
      </c>
      <c r="R72" s="12">
        <f t="shared" si="6"/>
        <v>0.98960000000000004</v>
      </c>
      <c r="S72" s="7"/>
      <c r="T72" s="5"/>
      <c r="U72" s="4"/>
      <c r="V72" s="5"/>
      <c r="W72" s="7"/>
      <c r="X72" s="13">
        <f t="shared" si="7"/>
        <v>0.8056709173044051</v>
      </c>
      <c r="Y72" s="7"/>
      <c r="Z72" s="5"/>
      <c r="AA72" s="4"/>
      <c r="AB72" s="4"/>
      <c r="AC72" s="4"/>
    </row>
    <row r="73" spans="1:29" x14ac:dyDescent="0.25">
      <c r="A73" s="4" t="s">
        <v>164</v>
      </c>
      <c r="B73" s="5" t="s">
        <v>165</v>
      </c>
      <c r="C73" s="6"/>
      <c r="D73" s="16">
        <v>3</v>
      </c>
      <c r="E73" s="6"/>
      <c r="F73" s="18">
        <v>1330</v>
      </c>
      <c r="G73" s="4">
        <v>968</v>
      </c>
      <c r="H73" s="9">
        <f t="shared" si="4"/>
        <v>0.72781954887218048</v>
      </c>
      <c r="I73" s="9"/>
      <c r="J73" s="7"/>
      <c r="K73" s="5">
        <v>443.33</v>
      </c>
      <c r="L73" s="5">
        <v>443.33</v>
      </c>
      <c r="M73" s="10">
        <f t="shared" si="5"/>
        <v>1</v>
      </c>
      <c r="N73" s="5"/>
      <c r="O73" s="7"/>
      <c r="P73" s="11">
        <v>0.13</v>
      </c>
      <c r="Q73" s="11">
        <v>0.08</v>
      </c>
      <c r="R73" s="12">
        <f t="shared" si="6"/>
        <v>0.98960000000000004</v>
      </c>
      <c r="S73" s="7"/>
      <c r="T73" s="5"/>
      <c r="U73" s="4"/>
      <c r="V73" s="5"/>
      <c r="W73" s="7"/>
      <c r="X73" s="13">
        <f t="shared" si="7"/>
        <v>0.72025022556390983</v>
      </c>
      <c r="Y73" s="7"/>
      <c r="Z73" s="5"/>
      <c r="AA73" s="4"/>
      <c r="AB73" s="4"/>
      <c r="AC73" s="4"/>
    </row>
    <row r="74" spans="1:29" x14ac:dyDescent="0.25">
      <c r="A74" s="4" t="s">
        <v>166</v>
      </c>
      <c r="B74" s="5" t="s">
        <v>167</v>
      </c>
      <c r="C74" s="6"/>
      <c r="D74" s="16">
        <v>21</v>
      </c>
      <c r="E74" s="6"/>
      <c r="F74" s="18">
        <v>20883</v>
      </c>
      <c r="G74" s="4">
        <v>15607</v>
      </c>
      <c r="H74" s="9">
        <f t="shared" si="4"/>
        <v>0.74735430733132213</v>
      </c>
      <c r="I74" s="9"/>
      <c r="J74" s="7"/>
      <c r="K74" s="5">
        <v>907.96</v>
      </c>
      <c r="L74" s="5">
        <v>907.96</v>
      </c>
      <c r="M74" s="10">
        <f t="shared" si="5"/>
        <v>1</v>
      </c>
      <c r="N74" s="5"/>
      <c r="O74" s="7"/>
      <c r="P74" s="11">
        <v>0.13</v>
      </c>
      <c r="Q74" s="11">
        <v>0.08</v>
      </c>
      <c r="R74" s="12">
        <f t="shared" si="6"/>
        <v>0.98960000000000004</v>
      </c>
      <c r="S74" s="7"/>
      <c r="T74" s="5"/>
      <c r="U74" s="4"/>
      <c r="V74" s="5"/>
      <c r="W74" s="7"/>
      <c r="X74" s="13">
        <f t="shared" si="7"/>
        <v>0.73958182253507643</v>
      </c>
      <c r="Y74" s="7"/>
      <c r="Z74" s="5"/>
      <c r="AA74" s="4"/>
      <c r="AB74" s="4"/>
      <c r="AC74" s="4"/>
    </row>
    <row r="75" spans="1:29" x14ac:dyDescent="0.25">
      <c r="A75" s="4" t="s">
        <v>168</v>
      </c>
      <c r="B75" s="5" t="s">
        <v>169</v>
      </c>
      <c r="C75" s="6"/>
      <c r="D75" s="16">
        <v>7</v>
      </c>
      <c r="E75" s="6"/>
      <c r="F75" s="18">
        <v>5167</v>
      </c>
      <c r="G75" s="4">
        <v>3959</v>
      </c>
      <c r="H75" s="9">
        <f t="shared" si="4"/>
        <v>0.76620863170118059</v>
      </c>
      <c r="I75" s="9"/>
      <c r="J75" s="7"/>
      <c r="K75" s="5">
        <v>738.14</v>
      </c>
      <c r="L75" s="5">
        <v>861.17</v>
      </c>
      <c r="M75" s="10">
        <f t="shared" si="5"/>
        <v>0.8571362216519387</v>
      </c>
      <c r="N75" s="5"/>
      <c r="O75" s="7"/>
      <c r="P75" s="11">
        <v>0.13</v>
      </c>
      <c r="Q75" s="11">
        <v>0.08</v>
      </c>
      <c r="R75" s="12">
        <f t="shared" si="6"/>
        <v>0.98960000000000004</v>
      </c>
      <c r="S75" s="7"/>
      <c r="T75" s="5"/>
      <c r="U75" s="4"/>
      <c r="V75" s="5"/>
      <c r="W75" s="7"/>
      <c r="X75" s="13">
        <f t="shared" si="7"/>
        <v>0.88462025379134013</v>
      </c>
      <c r="Y75" s="7"/>
      <c r="Z75" s="5"/>
      <c r="AA75" s="4"/>
      <c r="AB75" s="4"/>
      <c r="AC75" s="4"/>
    </row>
    <row r="76" spans="1:29" x14ac:dyDescent="0.25">
      <c r="A76" s="4" t="s">
        <v>170</v>
      </c>
      <c r="B76" s="5" t="s">
        <v>171</v>
      </c>
      <c r="C76" s="6"/>
      <c r="D76" s="16">
        <v>5</v>
      </c>
      <c r="E76" s="6"/>
      <c r="F76" s="18">
        <v>2785</v>
      </c>
      <c r="G76" s="4">
        <v>2067</v>
      </c>
      <c r="H76" s="9">
        <f t="shared" si="4"/>
        <v>0.74219030520646323</v>
      </c>
      <c r="I76" s="9"/>
      <c r="J76" s="7"/>
      <c r="K76" s="5">
        <v>557</v>
      </c>
      <c r="L76" s="5">
        <v>557</v>
      </c>
      <c r="M76" s="10">
        <f t="shared" si="5"/>
        <v>1</v>
      </c>
      <c r="N76" s="5"/>
      <c r="O76" s="7"/>
      <c r="P76" s="11">
        <v>0.13</v>
      </c>
      <c r="Q76" s="11">
        <v>0.08</v>
      </c>
      <c r="R76" s="12">
        <f t="shared" si="6"/>
        <v>0.98960000000000004</v>
      </c>
      <c r="S76" s="7"/>
      <c r="T76" s="5"/>
      <c r="U76" s="4"/>
      <c r="V76" s="5"/>
      <c r="W76" s="7"/>
      <c r="X76" s="13">
        <f t="shared" si="7"/>
        <v>0.73447152603231602</v>
      </c>
      <c r="Y76" s="7"/>
      <c r="Z76" s="5"/>
      <c r="AA76" s="4"/>
      <c r="AB76" s="4"/>
      <c r="AC76" s="4"/>
    </row>
    <row r="77" spans="1:29" x14ac:dyDescent="0.25">
      <c r="A77" s="4" t="s">
        <v>172</v>
      </c>
      <c r="B77" s="5" t="s">
        <v>173</v>
      </c>
      <c r="C77" s="6"/>
      <c r="D77" s="16">
        <v>8</v>
      </c>
      <c r="E77" s="6"/>
      <c r="F77" s="18">
        <v>4129</v>
      </c>
      <c r="G77" s="4">
        <v>3421</v>
      </c>
      <c r="H77" s="9">
        <f t="shared" si="4"/>
        <v>0.82852991038992496</v>
      </c>
      <c r="I77" s="9"/>
      <c r="J77" s="7"/>
      <c r="K77" s="5">
        <v>516.13</v>
      </c>
      <c r="L77" s="5">
        <v>516.13</v>
      </c>
      <c r="M77" s="10">
        <f t="shared" si="5"/>
        <v>1</v>
      </c>
      <c r="N77" s="5"/>
      <c r="O77" s="7"/>
      <c r="P77" s="11">
        <v>0.13</v>
      </c>
      <c r="Q77" s="11">
        <v>0.08</v>
      </c>
      <c r="R77" s="12">
        <f t="shared" si="6"/>
        <v>0.98960000000000004</v>
      </c>
      <c r="S77" s="7"/>
      <c r="T77" s="5"/>
      <c r="U77" s="4"/>
      <c r="V77" s="5"/>
      <c r="W77" s="7"/>
      <c r="X77" s="13">
        <f t="shared" si="7"/>
        <v>0.81991319932186979</v>
      </c>
      <c r="Y77" s="7"/>
      <c r="Z77" s="5"/>
      <c r="AA77" s="4"/>
      <c r="AB77" s="4"/>
      <c r="AC77" s="4"/>
    </row>
    <row r="78" spans="1:29" x14ac:dyDescent="0.25">
      <c r="A78" s="4" t="s">
        <v>174</v>
      </c>
      <c r="B78" s="5" t="s">
        <v>175</v>
      </c>
      <c r="C78" s="6"/>
      <c r="D78" s="16">
        <v>12</v>
      </c>
      <c r="E78" s="6"/>
      <c r="F78" s="18">
        <v>6845</v>
      </c>
      <c r="G78" s="4">
        <v>5581</v>
      </c>
      <c r="H78" s="9">
        <f t="shared" si="4"/>
        <v>0.81533966398831259</v>
      </c>
      <c r="I78" s="9"/>
      <c r="J78" s="7"/>
      <c r="K78" s="5">
        <v>488.93</v>
      </c>
      <c r="L78" s="5">
        <v>622.27</v>
      </c>
      <c r="M78" s="10">
        <f t="shared" si="5"/>
        <v>0.78572002506950367</v>
      </c>
      <c r="N78" s="5"/>
      <c r="O78" s="7"/>
      <c r="P78" s="11">
        <v>0.13</v>
      </c>
      <c r="Q78" s="11">
        <v>0.08</v>
      </c>
      <c r="R78" s="12">
        <f t="shared" si="6"/>
        <v>0.98960000000000004</v>
      </c>
      <c r="S78" s="7"/>
      <c r="T78" s="5"/>
      <c r="U78" s="4"/>
      <c r="V78" s="5"/>
      <c r="W78" s="7"/>
      <c r="X78" s="13">
        <f t="shared" si="7"/>
        <v>1.0269053934465531</v>
      </c>
      <c r="Y78" s="7"/>
      <c r="Z78" s="5"/>
      <c r="AA78" s="4"/>
      <c r="AB78" s="4"/>
      <c r="AC78" s="4"/>
    </row>
    <row r="79" spans="1:29" x14ac:dyDescent="0.25">
      <c r="A79" s="4" t="s">
        <v>176</v>
      </c>
      <c r="B79" s="5" t="s">
        <v>177</v>
      </c>
      <c r="C79" s="6"/>
      <c r="D79" s="16">
        <v>4</v>
      </c>
      <c r="E79" s="6"/>
      <c r="F79" s="18">
        <v>3057</v>
      </c>
      <c r="G79" s="4">
        <v>2130</v>
      </c>
      <c r="H79" s="9">
        <f t="shared" si="4"/>
        <v>0.69676153091265947</v>
      </c>
      <c r="I79" s="9"/>
      <c r="J79" s="7"/>
      <c r="K79" s="5">
        <v>764.25</v>
      </c>
      <c r="L79" s="5">
        <v>764.25</v>
      </c>
      <c r="M79" s="10">
        <f t="shared" si="5"/>
        <v>1</v>
      </c>
      <c r="N79" s="5"/>
      <c r="O79" s="7"/>
      <c r="P79" s="11">
        <v>0.13</v>
      </c>
      <c r="Q79" s="11">
        <v>0.08</v>
      </c>
      <c r="R79" s="12">
        <f t="shared" si="6"/>
        <v>0.98960000000000004</v>
      </c>
      <c r="S79" s="7"/>
      <c r="T79" s="5"/>
      <c r="U79" s="4"/>
      <c r="V79" s="5"/>
      <c r="W79" s="7"/>
      <c r="X79" s="13">
        <f t="shared" si="7"/>
        <v>0.68951521099116786</v>
      </c>
      <c r="Y79" s="7"/>
      <c r="Z79" s="5"/>
      <c r="AA79" s="4"/>
      <c r="AB79" s="4"/>
      <c r="AC79" s="4"/>
    </row>
    <row r="80" spans="1:29" x14ac:dyDescent="0.25">
      <c r="A80" s="4" t="s">
        <v>178</v>
      </c>
      <c r="B80" s="5" t="s">
        <v>179</v>
      </c>
      <c r="C80" s="6"/>
      <c r="D80" s="16">
        <v>7</v>
      </c>
      <c r="E80" s="6"/>
      <c r="F80" s="18">
        <v>3182</v>
      </c>
      <c r="G80" s="4">
        <v>2587</v>
      </c>
      <c r="H80" s="9">
        <f t="shared" si="4"/>
        <v>0.81301068510370833</v>
      </c>
      <c r="I80" s="9"/>
      <c r="J80" s="7"/>
      <c r="K80" s="5">
        <v>454.57</v>
      </c>
      <c r="L80" s="5">
        <v>454.57</v>
      </c>
      <c r="M80" s="10">
        <f t="shared" si="5"/>
        <v>1</v>
      </c>
      <c r="N80" s="5"/>
      <c r="O80" s="7"/>
      <c r="P80" s="11">
        <v>0.13</v>
      </c>
      <c r="Q80" s="11">
        <v>0.08</v>
      </c>
      <c r="R80" s="12">
        <f t="shared" si="6"/>
        <v>0.98960000000000004</v>
      </c>
      <c r="S80" s="7"/>
      <c r="T80" s="5"/>
      <c r="U80" s="4"/>
      <c r="V80" s="5"/>
      <c r="W80" s="7"/>
      <c r="X80" s="13">
        <f t="shared" si="7"/>
        <v>0.80455537397862975</v>
      </c>
      <c r="Y80" s="7"/>
      <c r="Z80" s="5"/>
      <c r="AA80" s="4"/>
      <c r="AB80" s="4"/>
      <c r="AC80" s="4"/>
    </row>
    <row r="81" spans="1:29" x14ac:dyDescent="0.25">
      <c r="A81" s="4" t="s">
        <v>180</v>
      </c>
      <c r="B81" s="5" t="s">
        <v>181</v>
      </c>
      <c r="C81" s="6"/>
      <c r="D81" s="16">
        <v>5</v>
      </c>
      <c r="E81" s="6"/>
      <c r="F81" s="18">
        <v>2741</v>
      </c>
      <c r="G81" s="4">
        <v>1470</v>
      </c>
      <c r="H81" s="9">
        <f t="shared" si="4"/>
        <v>0.53630062021160163</v>
      </c>
      <c r="I81" s="9"/>
      <c r="J81" s="7"/>
      <c r="K81" s="5">
        <v>548.20000000000005</v>
      </c>
      <c r="L81" s="5">
        <v>913.67</v>
      </c>
      <c r="M81" s="10">
        <f t="shared" si="5"/>
        <v>0.5999978110258628</v>
      </c>
      <c r="N81" s="5"/>
      <c r="O81" s="7"/>
      <c r="P81" s="11">
        <v>0.13</v>
      </c>
      <c r="Q81" s="11">
        <v>0.08</v>
      </c>
      <c r="R81" s="12">
        <f t="shared" si="6"/>
        <v>0.98960000000000004</v>
      </c>
      <c r="S81" s="7"/>
      <c r="T81" s="5"/>
      <c r="U81" s="4"/>
      <c r="V81" s="5"/>
      <c r="W81" s="7"/>
      <c r="X81" s="13">
        <f t="shared" si="7"/>
        <v>0.88454171666723669</v>
      </c>
      <c r="Y81" s="7"/>
      <c r="Z81" s="5"/>
      <c r="AA81" s="4"/>
      <c r="AB81" s="4"/>
      <c r="AC81" s="4"/>
    </row>
    <row r="82" spans="1:29" x14ac:dyDescent="0.25">
      <c r="A82" s="4" t="s">
        <v>182</v>
      </c>
      <c r="B82" s="5" t="s">
        <v>183</v>
      </c>
      <c r="C82" s="6"/>
      <c r="D82" s="16">
        <v>19</v>
      </c>
      <c r="E82" s="6"/>
      <c r="F82" s="18">
        <v>17162</v>
      </c>
      <c r="G82" s="4">
        <v>12839</v>
      </c>
      <c r="H82" s="9">
        <f t="shared" si="4"/>
        <v>0.74810628131919354</v>
      </c>
      <c r="I82" s="9"/>
      <c r="J82" s="7"/>
      <c r="K82" s="5">
        <v>858.1</v>
      </c>
      <c r="L82" s="5">
        <v>903.26</v>
      </c>
      <c r="M82" s="10">
        <f t="shared" si="5"/>
        <v>0.95000332130283638</v>
      </c>
      <c r="N82" s="5"/>
      <c r="O82" s="7"/>
      <c r="P82" s="11">
        <v>0.13</v>
      </c>
      <c r="Q82" s="11">
        <v>0.08</v>
      </c>
      <c r="R82" s="12">
        <f t="shared" si="6"/>
        <v>0.98960000000000004</v>
      </c>
      <c r="S82" s="7"/>
      <c r="T82" s="5"/>
      <c r="U82" s="4"/>
      <c r="V82" s="5"/>
      <c r="W82" s="7"/>
      <c r="X82" s="13">
        <f t="shared" si="7"/>
        <v>0.77928777657133819</v>
      </c>
      <c r="Y82" s="7"/>
      <c r="Z82" s="5"/>
      <c r="AA82" s="4"/>
      <c r="AB82" s="4"/>
      <c r="AC82" s="4"/>
    </row>
    <row r="83" spans="1:29" x14ac:dyDescent="0.25">
      <c r="A83" s="4" t="s">
        <v>184</v>
      </c>
      <c r="B83" s="5" t="s">
        <v>185</v>
      </c>
      <c r="C83" s="6"/>
      <c r="D83" s="16">
        <v>4</v>
      </c>
      <c r="E83" s="6"/>
      <c r="F83" s="18">
        <v>2336</v>
      </c>
      <c r="G83" s="4">
        <v>1547</v>
      </c>
      <c r="H83" s="9">
        <f t="shared" si="4"/>
        <v>0.66224315068493156</v>
      </c>
      <c r="I83" s="9"/>
      <c r="J83" s="7"/>
      <c r="K83" s="5">
        <v>584</v>
      </c>
      <c r="L83" s="5">
        <v>778.67</v>
      </c>
      <c r="M83" s="10">
        <f t="shared" si="5"/>
        <v>0.74999678939730574</v>
      </c>
      <c r="N83" s="5"/>
      <c r="O83" s="7"/>
      <c r="P83" s="11">
        <v>0.13</v>
      </c>
      <c r="Q83" s="11">
        <v>0.08</v>
      </c>
      <c r="R83" s="12">
        <f t="shared" si="6"/>
        <v>0.98960000000000004</v>
      </c>
      <c r="S83" s="7"/>
      <c r="T83" s="5"/>
      <c r="U83" s="4"/>
      <c r="V83" s="5"/>
      <c r="W83" s="7"/>
      <c r="X83" s="13">
        <f t="shared" si="7"/>
        <v>0.87381150317249956</v>
      </c>
      <c r="Y83" s="7"/>
      <c r="Z83" s="5"/>
      <c r="AA83" s="4"/>
      <c r="AB83" s="4"/>
      <c r="AC83" s="4"/>
    </row>
    <row r="84" spans="1:29" x14ac:dyDescent="0.25">
      <c r="A84" s="4" t="s">
        <v>186</v>
      </c>
      <c r="B84" s="5" t="s">
        <v>187</v>
      </c>
      <c r="C84" s="6"/>
      <c r="D84" s="16">
        <v>8</v>
      </c>
      <c r="E84" s="6"/>
      <c r="F84" s="18">
        <v>4453</v>
      </c>
      <c r="G84" s="4">
        <v>3163</v>
      </c>
      <c r="H84" s="9">
        <f t="shared" si="4"/>
        <v>0.71030765775881433</v>
      </c>
      <c r="I84" s="9"/>
      <c r="J84" s="7"/>
      <c r="K84" s="5">
        <v>556.63</v>
      </c>
      <c r="L84" s="5">
        <v>742.17</v>
      </c>
      <c r="M84" s="10">
        <f t="shared" si="5"/>
        <v>0.75000336850047833</v>
      </c>
      <c r="N84" s="5"/>
      <c r="O84" s="7"/>
      <c r="P84" s="11">
        <v>0.13</v>
      </c>
      <c r="Q84" s="11">
        <v>0.08</v>
      </c>
      <c r="R84" s="12">
        <f t="shared" si="6"/>
        <v>0.98960000000000004</v>
      </c>
      <c r="S84" s="7"/>
      <c r="T84" s="5"/>
      <c r="U84" s="4"/>
      <c r="V84" s="5"/>
      <c r="W84" s="7"/>
      <c r="X84" s="13">
        <f t="shared" si="7"/>
        <v>0.937223068109026</v>
      </c>
      <c r="Y84" s="7"/>
      <c r="Z84" s="5"/>
      <c r="AA84" s="4"/>
      <c r="AB84" s="4"/>
      <c r="AC84" s="4"/>
    </row>
    <row r="85" spans="1:29" x14ac:dyDescent="0.25">
      <c r="A85" s="4" t="s">
        <v>188</v>
      </c>
      <c r="B85" s="5" t="s">
        <v>189</v>
      </c>
      <c r="C85" s="6"/>
      <c r="D85" s="16">
        <v>28</v>
      </c>
      <c r="E85" s="6"/>
      <c r="F85" s="18">
        <v>39411</v>
      </c>
      <c r="G85" s="4">
        <v>23825</v>
      </c>
      <c r="H85" s="9">
        <f t="shared" si="4"/>
        <v>0.60452665499479841</v>
      </c>
      <c r="I85" s="9"/>
      <c r="J85" s="7"/>
      <c r="K85" s="5">
        <v>1407.54</v>
      </c>
      <c r="L85" s="5">
        <v>1713.52</v>
      </c>
      <c r="M85" s="10">
        <f t="shared" si="5"/>
        <v>0.82143190625145901</v>
      </c>
      <c r="N85" s="5"/>
      <c r="O85" s="7"/>
      <c r="P85" s="11">
        <v>0.13</v>
      </c>
      <c r="Q85" s="11">
        <v>0.08</v>
      </c>
      <c r="R85" s="12">
        <f t="shared" si="6"/>
        <v>0.98960000000000004</v>
      </c>
      <c r="S85" s="7"/>
      <c r="T85" s="5"/>
      <c r="U85" s="4"/>
      <c r="V85" s="5"/>
      <c r="W85" s="7"/>
      <c r="X85" s="13">
        <f t="shared" si="7"/>
        <v>0.7282887032144546</v>
      </c>
      <c r="Y85" s="7"/>
      <c r="Z85" s="5"/>
      <c r="AA85" s="4"/>
      <c r="AB85" s="4"/>
      <c r="AC85" s="4"/>
    </row>
    <row r="86" spans="1:29" x14ac:dyDescent="0.25">
      <c r="A86" s="4" t="s">
        <v>190</v>
      </c>
      <c r="B86" s="5" t="s">
        <v>191</v>
      </c>
      <c r="C86" s="6"/>
      <c r="D86" s="16">
        <v>3</v>
      </c>
      <c r="E86" s="6"/>
      <c r="F86" s="18">
        <v>2732</v>
      </c>
      <c r="G86" s="4">
        <v>1849</v>
      </c>
      <c r="H86" s="9">
        <f t="shared" si="4"/>
        <v>0.67679355783308937</v>
      </c>
      <c r="I86" s="9"/>
      <c r="J86" s="7"/>
      <c r="K86" s="5">
        <v>910.67</v>
      </c>
      <c r="L86" s="5">
        <v>910.67</v>
      </c>
      <c r="M86" s="10">
        <f t="shared" si="5"/>
        <v>1</v>
      </c>
      <c r="N86" s="5"/>
      <c r="O86" s="7"/>
      <c r="P86" s="11">
        <v>0.13</v>
      </c>
      <c r="Q86" s="11">
        <v>0.08</v>
      </c>
      <c r="R86" s="12">
        <f t="shared" si="6"/>
        <v>0.98960000000000004</v>
      </c>
      <c r="S86" s="7"/>
      <c r="T86" s="5"/>
      <c r="U86" s="4"/>
      <c r="V86" s="5"/>
      <c r="W86" s="7"/>
      <c r="X86" s="13">
        <f t="shared" si="7"/>
        <v>0.66975490483162525</v>
      </c>
      <c r="Y86" s="7"/>
      <c r="Z86" s="5"/>
      <c r="AA86" s="4"/>
      <c r="AB86" s="4"/>
      <c r="AC86" s="4"/>
    </row>
    <row r="87" spans="1:29" x14ac:dyDescent="0.25">
      <c r="A87" s="4" t="s">
        <v>192</v>
      </c>
      <c r="B87" s="5" t="s">
        <v>193</v>
      </c>
      <c r="C87" s="6"/>
      <c r="D87" s="16">
        <v>24</v>
      </c>
      <c r="E87" s="6"/>
      <c r="F87" s="18">
        <v>27763</v>
      </c>
      <c r="G87" s="4">
        <v>21943</v>
      </c>
      <c r="H87" s="9">
        <f t="shared" si="4"/>
        <v>0.79036847602924754</v>
      </c>
      <c r="I87" s="9"/>
      <c r="J87" s="7"/>
      <c r="K87" s="5">
        <v>1028.26</v>
      </c>
      <c r="L87" s="5">
        <v>1322.05</v>
      </c>
      <c r="M87" s="10">
        <f t="shared" si="5"/>
        <v>0.77777693733217357</v>
      </c>
      <c r="N87" s="5"/>
      <c r="O87" s="7"/>
      <c r="P87" s="11">
        <v>0.13</v>
      </c>
      <c r="Q87" s="11">
        <v>0.08</v>
      </c>
      <c r="R87" s="12">
        <f t="shared" si="6"/>
        <v>0.98960000000000004</v>
      </c>
      <c r="S87" s="7"/>
      <c r="T87" s="5"/>
      <c r="U87" s="4"/>
      <c r="V87" s="5"/>
      <c r="W87" s="7"/>
      <c r="X87" s="13">
        <f t="shared" si="7"/>
        <v>1.0056207716332719</v>
      </c>
      <c r="Y87" s="7"/>
      <c r="Z87" s="5"/>
      <c r="AA87" s="4"/>
      <c r="AB87" s="4"/>
      <c r="AC87" s="4"/>
    </row>
    <row r="88" spans="1:29" x14ac:dyDescent="0.25">
      <c r="A88" s="4" t="s">
        <v>194</v>
      </c>
      <c r="B88" s="5" t="s">
        <v>195</v>
      </c>
      <c r="C88" s="6"/>
      <c r="D88" s="16">
        <v>41</v>
      </c>
      <c r="E88" s="6"/>
      <c r="F88" s="18">
        <v>49668</v>
      </c>
      <c r="G88" s="4">
        <v>37323</v>
      </c>
      <c r="H88" s="9">
        <f t="shared" si="4"/>
        <v>0.75144962551340899</v>
      </c>
      <c r="I88" s="9"/>
      <c r="J88" s="7"/>
      <c r="K88" s="5">
        <v>1182.57</v>
      </c>
      <c r="L88" s="5">
        <v>1342.38</v>
      </c>
      <c r="M88" s="10">
        <f t="shared" si="5"/>
        <v>0.88095025253653947</v>
      </c>
      <c r="N88" s="5"/>
      <c r="O88" s="7"/>
      <c r="P88" s="11">
        <v>0.13</v>
      </c>
      <c r="Q88" s="11">
        <v>0.08</v>
      </c>
      <c r="R88" s="12">
        <f t="shared" si="6"/>
        <v>0.98960000000000004</v>
      </c>
      <c r="S88" s="7"/>
      <c r="T88" s="5"/>
      <c r="U88" s="4"/>
      <c r="V88" s="5"/>
      <c r="W88" s="7"/>
      <c r="X88" s="13">
        <f t="shared" si="7"/>
        <v>0.84412774417954506</v>
      </c>
      <c r="Y88" s="7"/>
      <c r="Z88" s="5"/>
      <c r="AA88" s="4"/>
      <c r="AB88" s="4"/>
      <c r="AC88" s="4"/>
    </row>
    <row r="89" spans="1:29" x14ac:dyDescent="0.25">
      <c r="A89" s="4" t="s">
        <v>196</v>
      </c>
      <c r="B89" s="5" t="s">
        <v>197</v>
      </c>
      <c r="C89" s="6"/>
      <c r="D89" s="16">
        <v>6</v>
      </c>
      <c r="E89" s="6"/>
      <c r="F89" s="18">
        <v>6160</v>
      </c>
      <c r="G89" s="4">
        <v>2909</v>
      </c>
      <c r="H89" s="9">
        <f t="shared" si="4"/>
        <v>0.47224025974025974</v>
      </c>
      <c r="I89" s="9"/>
      <c r="J89" s="7"/>
      <c r="K89" s="5">
        <v>880</v>
      </c>
      <c r="L89" s="5">
        <v>1026.67</v>
      </c>
      <c r="M89" s="10">
        <f t="shared" si="5"/>
        <v>0.85714007422053817</v>
      </c>
      <c r="N89" s="5"/>
      <c r="O89" s="7"/>
      <c r="P89" s="11">
        <v>0.13</v>
      </c>
      <c r="Q89" s="11">
        <v>0.08</v>
      </c>
      <c r="R89" s="12">
        <f t="shared" si="6"/>
        <v>0.98960000000000004</v>
      </c>
      <c r="S89" s="7"/>
      <c r="T89" s="5"/>
      <c r="U89" s="4"/>
      <c r="V89" s="5"/>
      <c r="W89" s="7"/>
      <c r="X89" s="13">
        <f t="shared" si="7"/>
        <v>0.54521889139757973</v>
      </c>
      <c r="Y89" s="7"/>
      <c r="Z89" s="5"/>
      <c r="AA89" s="4"/>
      <c r="AB89" s="4"/>
      <c r="AC89" s="4"/>
    </row>
    <row r="90" spans="1:29" x14ac:dyDescent="0.25">
      <c r="A90" s="4" t="s">
        <v>198</v>
      </c>
      <c r="B90" s="5" t="s">
        <v>199</v>
      </c>
      <c r="C90" s="6"/>
      <c r="D90" s="16">
        <v>15</v>
      </c>
      <c r="E90" s="6"/>
      <c r="F90" s="18">
        <v>23622</v>
      </c>
      <c r="G90" s="4">
        <v>14276</v>
      </c>
      <c r="H90" s="9">
        <f t="shared" si="4"/>
        <v>0.60435187537041746</v>
      </c>
      <c r="I90" s="9"/>
      <c r="J90" s="7"/>
      <c r="K90" s="5">
        <v>1389.53</v>
      </c>
      <c r="L90" s="5">
        <v>1817.08</v>
      </c>
      <c r="M90" s="10">
        <f t="shared" si="5"/>
        <v>0.76470491117617279</v>
      </c>
      <c r="N90" s="5"/>
      <c r="O90" s="7"/>
      <c r="P90" s="11">
        <v>0.13</v>
      </c>
      <c r="Q90" s="11">
        <v>0.08</v>
      </c>
      <c r="R90" s="12">
        <f t="shared" si="6"/>
        <v>0.98960000000000004</v>
      </c>
      <c r="S90" s="7"/>
      <c r="T90" s="5"/>
      <c r="U90" s="4"/>
      <c r="V90" s="5"/>
      <c r="W90" s="7"/>
      <c r="X90" s="13">
        <f t="shared" si="7"/>
        <v>0.78208810630847703</v>
      </c>
      <c r="Y90" s="7"/>
      <c r="Z90" s="5"/>
      <c r="AA90" s="4"/>
      <c r="AB90" s="4"/>
      <c r="AC90" s="4"/>
    </row>
    <row r="91" spans="1:29" x14ac:dyDescent="0.25">
      <c r="A91" s="4" t="s">
        <v>200</v>
      </c>
      <c r="B91" s="5" t="s">
        <v>201</v>
      </c>
      <c r="C91" s="6"/>
      <c r="D91" s="16">
        <v>4</v>
      </c>
      <c r="E91" s="6"/>
      <c r="F91" s="18">
        <v>1925</v>
      </c>
      <c r="G91" s="4">
        <v>1502</v>
      </c>
      <c r="H91" s="9">
        <f t="shared" si="4"/>
        <v>0.78025974025974021</v>
      </c>
      <c r="I91" s="9"/>
      <c r="J91" s="7"/>
      <c r="K91" s="5">
        <v>481.25</v>
      </c>
      <c r="L91" s="5">
        <v>481.25</v>
      </c>
      <c r="M91" s="10">
        <f t="shared" si="5"/>
        <v>1</v>
      </c>
      <c r="N91" s="5"/>
      <c r="O91" s="7"/>
      <c r="P91" s="11">
        <v>0.13</v>
      </c>
      <c r="Q91" s="11">
        <v>0.08</v>
      </c>
      <c r="R91" s="12">
        <f t="shared" si="6"/>
        <v>0.98960000000000004</v>
      </c>
      <c r="S91" s="7"/>
      <c r="T91" s="5"/>
      <c r="U91" s="4"/>
      <c r="V91" s="5"/>
      <c r="W91" s="7"/>
      <c r="X91" s="13">
        <f t="shared" si="7"/>
        <v>0.77214503896103892</v>
      </c>
      <c r="Y91" s="7"/>
      <c r="Z91" s="5"/>
      <c r="AA91" s="4"/>
      <c r="AB91" s="4"/>
      <c r="AC91" s="4"/>
    </row>
    <row r="92" spans="1:29" x14ac:dyDescent="0.25">
      <c r="A92" s="4" t="s">
        <v>202</v>
      </c>
      <c r="B92" s="5" t="s">
        <v>203</v>
      </c>
      <c r="C92" s="6"/>
      <c r="D92" s="16">
        <v>27</v>
      </c>
      <c r="E92" s="6"/>
      <c r="F92" s="18">
        <v>45254</v>
      </c>
      <c r="G92" s="4">
        <v>32646</v>
      </c>
      <c r="H92" s="9">
        <f t="shared" si="4"/>
        <v>0.72139479383037963</v>
      </c>
      <c r="I92" s="9"/>
      <c r="J92" s="7"/>
      <c r="K92" s="5">
        <v>1616.21</v>
      </c>
      <c r="L92" s="5">
        <v>2381.79</v>
      </c>
      <c r="M92" s="10">
        <f t="shared" si="5"/>
        <v>0.67856947925719735</v>
      </c>
      <c r="N92" s="5"/>
      <c r="O92" s="7"/>
      <c r="P92" s="11">
        <v>0.13</v>
      </c>
      <c r="Q92" s="11">
        <v>0.08</v>
      </c>
      <c r="R92" s="12">
        <f t="shared" si="6"/>
        <v>0.98960000000000004</v>
      </c>
      <c r="S92" s="7"/>
      <c r="T92" s="5"/>
      <c r="U92" s="4"/>
      <c r="V92" s="5"/>
      <c r="W92" s="7"/>
      <c r="X92" s="13">
        <f t="shared" si="7"/>
        <v>1.0520548150146878</v>
      </c>
      <c r="Y92" s="7"/>
      <c r="Z92" s="5"/>
      <c r="AA92" s="4"/>
      <c r="AB92" s="4"/>
      <c r="AC92" s="4"/>
    </row>
    <row r="93" spans="1:29" x14ac:dyDescent="0.25">
      <c r="A93" s="4" t="s">
        <v>204</v>
      </c>
      <c r="B93" s="5" t="s">
        <v>205</v>
      </c>
      <c r="C93" s="6"/>
      <c r="D93" s="16">
        <v>5</v>
      </c>
      <c r="E93" s="6"/>
      <c r="F93" s="18">
        <v>5301</v>
      </c>
      <c r="G93" s="4">
        <v>4387</v>
      </c>
      <c r="H93" s="9">
        <f t="shared" si="4"/>
        <v>0.82757970194302966</v>
      </c>
      <c r="I93" s="9"/>
      <c r="J93" s="7"/>
      <c r="K93" s="5">
        <v>1060.2</v>
      </c>
      <c r="L93" s="5">
        <v>1060.2</v>
      </c>
      <c r="M93" s="10">
        <f t="shared" si="5"/>
        <v>1</v>
      </c>
      <c r="N93" s="5"/>
      <c r="O93" s="7"/>
      <c r="P93" s="11">
        <v>0.13</v>
      </c>
      <c r="Q93" s="11">
        <v>0.08</v>
      </c>
      <c r="R93" s="12">
        <f t="shared" si="6"/>
        <v>0.98960000000000004</v>
      </c>
      <c r="S93" s="7"/>
      <c r="T93" s="5"/>
      <c r="U93" s="4"/>
      <c r="V93" s="5"/>
      <c r="W93" s="7"/>
      <c r="X93" s="13">
        <f t="shared" si="7"/>
        <v>0.81897287304282218</v>
      </c>
      <c r="Y93" s="7"/>
      <c r="Z93" s="5"/>
      <c r="AA93" s="4"/>
      <c r="AB93" s="4"/>
      <c r="AC93" s="4"/>
    </row>
    <row r="94" spans="1:29" x14ac:dyDescent="0.25">
      <c r="A94" s="4" t="s">
        <v>206</v>
      </c>
      <c r="B94" s="5" t="s">
        <v>207</v>
      </c>
      <c r="C94" s="6"/>
      <c r="D94" s="16">
        <v>11</v>
      </c>
      <c r="E94" s="6"/>
      <c r="F94" s="18">
        <v>8911</v>
      </c>
      <c r="G94" s="4">
        <v>7778</v>
      </c>
      <c r="H94" s="9">
        <f t="shared" si="4"/>
        <v>0.87285377623162386</v>
      </c>
      <c r="I94" s="9"/>
      <c r="J94" s="7"/>
      <c r="K94" s="5">
        <v>742.58</v>
      </c>
      <c r="L94" s="5">
        <v>742.58</v>
      </c>
      <c r="M94" s="10">
        <f t="shared" si="5"/>
        <v>1</v>
      </c>
      <c r="N94" s="5"/>
      <c r="O94" s="7"/>
      <c r="P94" s="11">
        <v>0.13</v>
      </c>
      <c r="Q94" s="11">
        <v>0.08</v>
      </c>
      <c r="R94" s="12">
        <f t="shared" si="6"/>
        <v>0.98960000000000004</v>
      </c>
      <c r="S94" s="7"/>
      <c r="T94" s="5"/>
      <c r="U94" s="4"/>
      <c r="V94" s="5"/>
      <c r="W94" s="7"/>
      <c r="X94" s="13">
        <f t="shared" si="7"/>
        <v>0.86377609695881497</v>
      </c>
      <c r="Y94" s="7"/>
      <c r="Z94" s="5"/>
      <c r="AA94" s="4"/>
      <c r="AB94" s="4"/>
      <c r="AC94" s="4"/>
    </row>
    <row r="95" spans="1:29" x14ac:dyDescent="0.25">
      <c r="A95" s="4" t="s">
        <v>208</v>
      </c>
      <c r="B95" s="5" t="s">
        <v>209</v>
      </c>
      <c r="C95" s="6"/>
      <c r="D95" s="16">
        <v>4</v>
      </c>
      <c r="E95" s="6"/>
      <c r="F95" s="18">
        <v>2586</v>
      </c>
      <c r="G95" s="4">
        <v>2002</v>
      </c>
      <c r="H95" s="9">
        <f t="shared" si="4"/>
        <v>0.77416860015467903</v>
      </c>
      <c r="I95" s="9"/>
      <c r="J95" s="7"/>
      <c r="K95" s="5">
        <v>517.20000000000005</v>
      </c>
      <c r="L95" s="5">
        <v>646.5</v>
      </c>
      <c r="M95" s="10">
        <f t="shared" si="5"/>
        <v>0.8</v>
      </c>
      <c r="N95" s="5"/>
      <c r="O95" s="7"/>
      <c r="P95" s="11">
        <v>0.13</v>
      </c>
      <c r="Q95" s="11">
        <v>0.08</v>
      </c>
      <c r="R95" s="12">
        <f t="shared" si="6"/>
        <v>0.98960000000000004</v>
      </c>
      <c r="S95" s="7"/>
      <c r="T95" s="5"/>
      <c r="U95" s="4"/>
      <c r="V95" s="5"/>
      <c r="W95" s="7"/>
      <c r="X95" s="13">
        <f t="shared" si="7"/>
        <v>0.95764655839133794</v>
      </c>
      <c r="Y95" s="7"/>
      <c r="Z95" s="5"/>
      <c r="AA95" s="4"/>
      <c r="AB95" s="4"/>
      <c r="AC95" s="4"/>
    </row>
    <row r="96" spans="1:29" x14ac:dyDescent="0.25">
      <c r="A96" s="4" t="s">
        <v>210</v>
      </c>
      <c r="B96" s="5" t="s">
        <v>211</v>
      </c>
      <c r="C96" s="6"/>
      <c r="D96" s="16">
        <v>13</v>
      </c>
      <c r="E96" s="6"/>
      <c r="F96" s="18">
        <v>9033</v>
      </c>
      <c r="G96" s="4">
        <v>7038</v>
      </c>
      <c r="H96" s="9">
        <f t="shared" si="4"/>
        <v>0.77914314181335109</v>
      </c>
      <c r="I96" s="9"/>
      <c r="J96" s="7"/>
      <c r="K96" s="5">
        <v>694.85</v>
      </c>
      <c r="L96" s="5">
        <v>694.85</v>
      </c>
      <c r="M96" s="10">
        <f t="shared" si="5"/>
        <v>1</v>
      </c>
      <c r="N96" s="5"/>
      <c r="O96" s="7"/>
      <c r="P96" s="11">
        <v>0.13</v>
      </c>
      <c r="Q96" s="11">
        <v>0.08</v>
      </c>
      <c r="R96" s="12">
        <f t="shared" si="6"/>
        <v>0.98960000000000004</v>
      </c>
      <c r="S96" s="7"/>
      <c r="T96" s="5"/>
      <c r="U96" s="4"/>
      <c r="V96" s="5"/>
      <c r="W96" s="7"/>
      <c r="X96" s="13">
        <f t="shared" si="7"/>
        <v>0.77104005313849222</v>
      </c>
      <c r="Y96" s="7"/>
      <c r="Z96" s="5"/>
      <c r="AA96" s="4"/>
      <c r="AB96" s="4"/>
      <c r="AC96" s="4"/>
    </row>
    <row r="97" spans="1:29" x14ac:dyDescent="0.25">
      <c r="A97" s="4" t="s">
        <v>212</v>
      </c>
      <c r="B97" s="5" t="s">
        <v>213</v>
      </c>
      <c r="C97" s="6"/>
      <c r="D97" s="16">
        <v>12</v>
      </c>
      <c r="E97" s="6"/>
      <c r="F97" s="18">
        <v>5558</v>
      </c>
      <c r="G97" s="4">
        <v>4514</v>
      </c>
      <c r="H97" s="9">
        <f t="shared" si="4"/>
        <v>0.81216264843468877</v>
      </c>
      <c r="I97" s="9"/>
      <c r="J97" s="7"/>
      <c r="K97" s="5">
        <v>463.17</v>
      </c>
      <c r="L97" s="5">
        <v>555.79999999999995</v>
      </c>
      <c r="M97" s="10">
        <f t="shared" si="5"/>
        <v>0.83333933069449451</v>
      </c>
      <c r="N97" s="5"/>
      <c r="O97" s="7"/>
      <c r="P97" s="11">
        <v>0.13</v>
      </c>
      <c r="Q97" s="11">
        <v>0.08</v>
      </c>
      <c r="R97" s="12">
        <f t="shared" si="6"/>
        <v>0.98960000000000004</v>
      </c>
      <c r="S97" s="7"/>
      <c r="T97" s="5"/>
      <c r="U97" s="4"/>
      <c r="V97" s="5"/>
      <c r="W97" s="7"/>
      <c r="X97" s="13">
        <f t="shared" si="7"/>
        <v>0.96445244726558277</v>
      </c>
      <c r="Y97" s="7"/>
      <c r="Z97" s="5"/>
      <c r="AA97" s="4"/>
      <c r="AB97" s="4"/>
      <c r="AC97" s="4"/>
    </row>
    <row r="98" spans="1:29" x14ac:dyDescent="0.25">
      <c r="A98" s="4" t="s">
        <v>214</v>
      </c>
      <c r="B98" s="5" t="s">
        <v>215</v>
      </c>
      <c r="C98" s="6"/>
      <c r="D98" s="16">
        <v>5</v>
      </c>
      <c r="E98" s="6"/>
      <c r="F98" s="18">
        <v>3629</v>
      </c>
      <c r="G98" s="4">
        <v>2893</v>
      </c>
      <c r="H98" s="9">
        <f t="shared" si="4"/>
        <v>0.7971893083494076</v>
      </c>
      <c r="I98" s="9"/>
      <c r="J98" s="7"/>
      <c r="K98" s="5">
        <v>604.83000000000004</v>
      </c>
      <c r="L98" s="5">
        <v>725.8</v>
      </c>
      <c r="M98" s="10">
        <f t="shared" si="5"/>
        <v>0.83332874069991747</v>
      </c>
      <c r="N98" s="5"/>
      <c r="O98" s="7"/>
      <c r="P98" s="11">
        <v>0.13</v>
      </c>
      <c r="Q98" s="11">
        <v>0.08</v>
      </c>
      <c r="R98" s="12">
        <f t="shared" si="6"/>
        <v>0.98960000000000004</v>
      </c>
      <c r="S98" s="7"/>
      <c r="T98" s="5"/>
      <c r="U98" s="4"/>
      <c r="V98" s="5"/>
      <c r="W98" s="7"/>
      <c r="X98" s="13">
        <f t="shared" si="7"/>
        <v>0.94668346477522602</v>
      </c>
      <c r="Y98" s="7"/>
      <c r="Z98" s="5"/>
      <c r="AA98" s="4"/>
      <c r="AB98" s="4"/>
      <c r="AC98" s="4"/>
    </row>
    <row r="99" spans="1:29" x14ac:dyDescent="0.25">
      <c r="A99" s="4" t="s">
        <v>216</v>
      </c>
      <c r="B99" s="5" t="s">
        <v>217</v>
      </c>
      <c r="C99" s="6"/>
      <c r="D99" s="16">
        <v>13</v>
      </c>
      <c r="E99" s="6"/>
      <c r="F99" s="18">
        <v>8180</v>
      </c>
      <c r="G99" s="4">
        <v>6659</v>
      </c>
      <c r="H99" s="9">
        <f t="shared" si="4"/>
        <v>0.81405867970660151</v>
      </c>
      <c r="I99" s="9"/>
      <c r="J99" s="7"/>
      <c r="K99" s="5">
        <v>629.23</v>
      </c>
      <c r="L99" s="5">
        <v>629.23</v>
      </c>
      <c r="M99" s="10">
        <f t="shared" si="5"/>
        <v>1</v>
      </c>
      <c r="N99" s="5"/>
      <c r="O99" s="7"/>
      <c r="P99" s="11">
        <v>0.13</v>
      </c>
      <c r="Q99" s="11">
        <v>0.08</v>
      </c>
      <c r="R99" s="12">
        <f t="shared" si="6"/>
        <v>0.98960000000000004</v>
      </c>
      <c r="S99" s="7"/>
      <c r="T99" s="5"/>
      <c r="U99" s="4"/>
      <c r="V99" s="5"/>
      <c r="W99" s="7"/>
      <c r="X99" s="13">
        <f t="shared" si="7"/>
        <v>0.80559246943765284</v>
      </c>
      <c r="Y99" s="7"/>
      <c r="Z99" s="5"/>
      <c r="AA99" s="4"/>
      <c r="AB99" s="4"/>
      <c r="AC99" s="4"/>
    </row>
    <row r="100" spans="1:29" x14ac:dyDescent="0.25">
      <c r="A100" s="4" t="s">
        <v>218</v>
      </c>
      <c r="B100" s="5" t="s">
        <v>219</v>
      </c>
      <c r="C100" s="6"/>
      <c r="D100" s="16">
        <v>8</v>
      </c>
      <c r="E100" s="6"/>
      <c r="F100" s="18">
        <v>7347</v>
      </c>
      <c r="G100" s="4">
        <v>6142</v>
      </c>
      <c r="H100" s="9">
        <f t="shared" si="4"/>
        <v>0.83598747788212879</v>
      </c>
      <c r="I100" s="9"/>
      <c r="J100" s="7"/>
      <c r="K100" s="5">
        <v>918.38</v>
      </c>
      <c r="L100" s="5">
        <v>1049.57</v>
      </c>
      <c r="M100" s="10">
        <f t="shared" si="5"/>
        <v>0.87500595481959287</v>
      </c>
      <c r="N100" s="5"/>
      <c r="O100" s="7"/>
      <c r="P100" s="11">
        <v>0.13</v>
      </c>
      <c r="Q100" s="11">
        <v>0.08</v>
      </c>
      <c r="R100" s="12">
        <f t="shared" si="6"/>
        <v>0.98960000000000004</v>
      </c>
      <c r="S100" s="7"/>
      <c r="T100" s="5"/>
      <c r="U100" s="4"/>
      <c r="V100" s="5"/>
      <c r="W100" s="7"/>
      <c r="X100" s="13">
        <f t="shared" si="7"/>
        <v>0.94547151771409887</v>
      </c>
      <c r="Y100" s="7"/>
      <c r="Z100" s="5"/>
      <c r="AA100" s="4"/>
      <c r="AB100" s="4"/>
      <c r="AC100" s="4"/>
    </row>
    <row r="101" spans="1:29" x14ac:dyDescent="0.25">
      <c r="A101" s="4" t="s">
        <v>220</v>
      </c>
      <c r="B101" s="5" t="s">
        <v>221</v>
      </c>
      <c r="C101" s="6"/>
      <c r="D101" s="16">
        <v>5</v>
      </c>
      <c r="E101" s="6"/>
      <c r="F101" s="18">
        <v>4559</v>
      </c>
      <c r="G101" s="4">
        <v>3373</v>
      </c>
      <c r="H101" s="9">
        <f t="shared" si="4"/>
        <v>0.739855231410397</v>
      </c>
      <c r="I101" s="9"/>
      <c r="J101" s="7"/>
      <c r="K101" s="5">
        <v>759.83</v>
      </c>
      <c r="L101" s="5">
        <v>911.8</v>
      </c>
      <c r="M101" s="10">
        <f t="shared" si="5"/>
        <v>0.83332967756086873</v>
      </c>
      <c r="N101" s="5"/>
      <c r="O101" s="7"/>
      <c r="P101" s="11">
        <v>0.13</v>
      </c>
      <c r="Q101" s="11">
        <v>0.08</v>
      </c>
      <c r="R101" s="12">
        <f t="shared" si="6"/>
        <v>0.98960000000000004</v>
      </c>
      <c r="S101" s="7"/>
      <c r="T101" s="5"/>
      <c r="U101" s="4"/>
      <c r="V101" s="5"/>
      <c r="W101" s="7"/>
      <c r="X101" s="13">
        <f t="shared" si="7"/>
        <v>0.87859673874419264</v>
      </c>
      <c r="Y101" s="7"/>
      <c r="Z101" s="5"/>
      <c r="AA101" s="4"/>
      <c r="AB101" s="4"/>
      <c r="AC101" s="4"/>
    </row>
    <row r="102" spans="1:29" x14ac:dyDescent="0.25">
      <c r="A102" s="4" t="s">
        <v>222</v>
      </c>
      <c r="B102" s="5" t="s">
        <v>223</v>
      </c>
      <c r="C102" s="6"/>
      <c r="D102" s="16">
        <v>2</v>
      </c>
      <c r="E102" s="6"/>
      <c r="F102" s="18">
        <v>1890</v>
      </c>
      <c r="G102" s="4">
        <v>1628</v>
      </c>
      <c r="H102" s="9">
        <f t="shared" si="4"/>
        <v>0.86137566137566135</v>
      </c>
      <c r="I102" s="9"/>
      <c r="J102" s="7"/>
      <c r="K102" s="5">
        <v>945</v>
      </c>
      <c r="L102" s="5">
        <v>945</v>
      </c>
      <c r="M102" s="10">
        <f t="shared" si="5"/>
        <v>1</v>
      </c>
      <c r="N102" s="5"/>
      <c r="O102" s="7"/>
      <c r="P102" s="11">
        <v>0.13</v>
      </c>
      <c r="Q102" s="11">
        <v>0.08</v>
      </c>
      <c r="R102" s="12">
        <f t="shared" si="6"/>
        <v>0.98960000000000004</v>
      </c>
      <c r="S102" s="7"/>
      <c r="T102" s="5"/>
      <c r="U102" s="4"/>
      <c r="V102" s="5"/>
      <c r="W102" s="7"/>
      <c r="X102" s="13">
        <f t="shared" si="7"/>
        <v>0.85241735449735445</v>
      </c>
      <c r="Y102" s="7"/>
      <c r="Z102" s="5"/>
      <c r="AA102" s="4"/>
      <c r="AB102" s="4"/>
      <c r="AC102" s="4"/>
    </row>
    <row r="103" spans="1:29" x14ac:dyDescent="0.25">
      <c r="A103" s="4" t="s">
        <v>224</v>
      </c>
      <c r="B103" s="5" t="s">
        <v>225</v>
      </c>
      <c r="C103" s="6"/>
      <c r="D103" s="16">
        <v>43</v>
      </c>
      <c r="E103" s="6"/>
      <c r="F103" s="18">
        <v>38580</v>
      </c>
      <c r="G103" s="4">
        <v>29068</v>
      </c>
      <c r="H103" s="9">
        <f t="shared" si="4"/>
        <v>0.75344738206324524</v>
      </c>
      <c r="I103" s="9"/>
      <c r="J103" s="7"/>
      <c r="K103" s="5">
        <v>857.33</v>
      </c>
      <c r="L103" s="5">
        <v>918.57</v>
      </c>
      <c r="M103" s="10">
        <f t="shared" si="5"/>
        <v>0.93333115603601247</v>
      </c>
      <c r="N103" s="5"/>
      <c r="O103" s="7"/>
      <c r="P103" s="11">
        <v>0.13</v>
      </c>
      <c r="Q103" s="11">
        <v>0.08</v>
      </c>
      <c r="R103" s="12">
        <f t="shared" si="6"/>
        <v>0.98960000000000004</v>
      </c>
      <c r="S103" s="7"/>
      <c r="T103" s="5"/>
      <c r="U103" s="4"/>
      <c r="V103" s="5"/>
      <c r="W103" s="7"/>
      <c r="X103" s="13">
        <f t="shared" si="7"/>
        <v>0.79887135928956199</v>
      </c>
      <c r="Y103" s="7"/>
      <c r="Z103" s="5"/>
      <c r="AA103" s="4"/>
      <c r="AB103" s="4"/>
      <c r="AC103" s="4"/>
    </row>
    <row r="104" spans="1:29" x14ac:dyDescent="0.25">
      <c r="A104" s="4" t="s">
        <v>226</v>
      </c>
      <c r="B104" s="5" t="s">
        <v>227</v>
      </c>
      <c r="C104" s="6"/>
      <c r="D104" s="16">
        <v>57</v>
      </c>
      <c r="E104" s="6"/>
      <c r="F104" s="18">
        <v>50245</v>
      </c>
      <c r="G104" s="4">
        <v>37571</v>
      </c>
      <c r="H104" s="9">
        <f t="shared" si="4"/>
        <v>0.74775599562145489</v>
      </c>
      <c r="I104" s="9"/>
      <c r="J104" s="7"/>
      <c r="K104" s="5">
        <v>866.29</v>
      </c>
      <c r="L104" s="5">
        <v>1141.93</v>
      </c>
      <c r="M104" s="10">
        <f t="shared" si="5"/>
        <v>0.75861917980962046</v>
      </c>
      <c r="N104" s="5"/>
      <c r="O104" s="7"/>
      <c r="P104" s="11">
        <v>0.13</v>
      </c>
      <c r="Q104" s="11">
        <v>0.08</v>
      </c>
      <c r="R104" s="12">
        <f t="shared" si="6"/>
        <v>0.98960000000000004</v>
      </c>
      <c r="S104" s="7"/>
      <c r="T104" s="5"/>
      <c r="U104" s="4"/>
      <c r="V104" s="5"/>
      <c r="W104" s="7"/>
      <c r="X104" s="13">
        <f t="shared" si="7"/>
        <v>0.97542924429183764</v>
      </c>
      <c r="Y104" s="7"/>
      <c r="Z104" s="5"/>
      <c r="AA104" s="4"/>
      <c r="AB104" s="4"/>
      <c r="AC104" s="4"/>
    </row>
    <row r="105" spans="1:29" x14ac:dyDescent="0.25">
      <c r="A105" s="4" t="s">
        <v>228</v>
      </c>
      <c r="B105" s="5" t="s">
        <v>229</v>
      </c>
      <c r="C105" s="6"/>
      <c r="D105" s="16">
        <v>5</v>
      </c>
      <c r="E105" s="6"/>
      <c r="F105" s="18">
        <v>3196</v>
      </c>
      <c r="G105" s="4">
        <v>2273</v>
      </c>
      <c r="H105" s="9">
        <f t="shared" si="4"/>
        <v>0.71120150187734665</v>
      </c>
      <c r="I105" s="9"/>
      <c r="J105" s="7"/>
      <c r="K105" s="5">
        <v>639.20000000000005</v>
      </c>
      <c r="L105" s="5">
        <v>799</v>
      </c>
      <c r="M105" s="10">
        <f t="shared" si="5"/>
        <v>0.8</v>
      </c>
      <c r="N105" s="5"/>
      <c r="O105" s="7"/>
      <c r="P105" s="11">
        <v>0.13</v>
      </c>
      <c r="Q105" s="11">
        <v>0.08</v>
      </c>
      <c r="R105" s="12">
        <f t="shared" si="6"/>
        <v>0.98960000000000004</v>
      </c>
      <c r="S105" s="7"/>
      <c r="T105" s="5"/>
      <c r="U105" s="4"/>
      <c r="V105" s="5"/>
      <c r="W105" s="7"/>
      <c r="X105" s="13">
        <f t="shared" si="7"/>
        <v>0.87975625782227773</v>
      </c>
      <c r="Y105" s="7"/>
      <c r="Z105" s="5"/>
      <c r="AA105" s="4"/>
      <c r="AB105" s="4"/>
      <c r="AC105" s="4"/>
    </row>
    <row r="106" spans="1:29" x14ac:dyDescent="0.25">
      <c r="A106" s="4" t="s">
        <v>230</v>
      </c>
      <c r="B106" s="5" t="s">
        <v>231</v>
      </c>
      <c r="C106" s="6"/>
      <c r="D106" s="16">
        <v>16</v>
      </c>
      <c r="E106" s="6"/>
      <c r="F106" s="18">
        <v>18040</v>
      </c>
      <c r="G106" s="4">
        <v>13269</v>
      </c>
      <c r="H106" s="9">
        <f t="shared" si="4"/>
        <v>0.73553215077605316</v>
      </c>
      <c r="I106" s="9"/>
      <c r="J106" s="7"/>
      <c r="K106" s="5">
        <v>1127.5</v>
      </c>
      <c r="L106" s="5">
        <v>1503.33</v>
      </c>
      <c r="M106" s="10">
        <f t="shared" si="5"/>
        <v>0.75000166297486248</v>
      </c>
      <c r="N106" s="5"/>
      <c r="O106" s="7"/>
      <c r="P106" s="11">
        <v>0.13</v>
      </c>
      <c r="Q106" s="11">
        <v>0.08</v>
      </c>
      <c r="R106" s="12">
        <f t="shared" si="6"/>
        <v>0.98960000000000004</v>
      </c>
      <c r="S106" s="7"/>
      <c r="T106" s="5"/>
      <c r="U106" s="4"/>
      <c r="V106" s="5"/>
      <c r="W106" s="7"/>
      <c r="X106" s="13">
        <f t="shared" si="7"/>
        <v>0.97050800330342513</v>
      </c>
      <c r="Y106" s="7"/>
      <c r="Z106" s="5"/>
      <c r="AA106" s="4"/>
      <c r="AB106" s="4"/>
      <c r="AC106" s="4"/>
    </row>
    <row r="107" spans="1:29" x14ac:dyDescent="0.25">
      <c r="A107" s="4" t="s">
        <v>232</v>
      </c>
      <c r="B107" s="5" t="s">
        <v>233</v>
      </c>
      <c r="C107" s="6"/>
      <c r="D107" s="16">
        <v>5</v>
      </c>
      <c r="E107" s="6"/>
      <c r="F107" s="18">
        <v>4818</v>
      </c>
      <c r="G107" s="4">
        <v>4027</v>
      </c>
      <c r="H107" s="9">
        <f t="shared" si="4"/>
        <v>0.83582399335823998</v>
      </c>
      <c r="I107" s="9"/>
      <c r="J107" s="7"/>
      <c r="K107" s="5">
        <v>803</v>
      </c>
      <c r="L107" s="5">
        <v>803</v>
      </c>
      <c r="M107" s="10">
        <f t="shared" si="5"/>
        <v>1</v>
      </c>
      <c r="N107" s="5"/>
      <c r="O107" s="7"/>
      <c r="P107" s="11">
        <v>0.13</v>
      </c>
      <c r="Q107" s="11">
        <v>0.08</v>
      </c>
      <c r="R107" s="12">
        <f t="shared" si="6"/>
        <v>0.98960000000000004</v>
      </c>
      <c r="S107" s="7"/>
      <c r="T107" s="5"/>
      <c r="U107" s="4"/>
      <c r="V107" s="5"/>
      <c r="W107" s="7"/>
      <c r="X107" s="13">
        <f t="shared" si="7"/>
        <v>0.8271314238273143</v>
      </c>
      <c r="Y107" s="7"/>
      <c r="Z107" s="5"/>
      <c r="AA107" s="4"/>
      <c r="AB107" s="4"/>
      <c r="AC107" s="4"/>
    </row>
    <row r="108" spans="1:29" x14ac:dyDescent="0.25">
      <c r="A108" s="4" t="s">
        <v>234</v>
      </c>
      <c r="B108" s="5" t="s">
        <v>235</v>
      </c>
      <c r="C108" s="6"/>
      <c r="D108" s="16">
        <v>54</v>
      </c>
      <c r="E108" s="6"/>
      <c r="F108" s="18">
        <v>58349</v>
      </c>
      <c r="G108" s="4">
        <v>45681</v>
      </c>
      <c r="H108" s="9">
        <f t="shared" si="4"/>
        <v>0.78289259456031812</v>
      </c>
      <c r="I108" s="9"/>
      <c r="J108" s="7"/>
      <c r="K108" s="5">
        <v>1080.54</v>
      </c>
      <c r="L108" s="5">
        <v>1100.92</v>
      </c>
      <c r="M108" s="10">
        <f t="shared" si="5"/>
        <v>0.98148820986084351</v>
      </c>
      <c r="N108" s="5"/>
      <c r="O108" s="7"/>
      <c r="P108" s="11">
        <v>0.13</v>
      </c>
      <c r="Q108" s="11">
        <v>0.08</v>
      </c>
      <c r="R108" s="12">
        <f t="shared" si="6"/>
        <v>0.98960000000000004</v>
      </c>
      <c r="S108" s="7"/>
      <c r="T108" s="5"/>
      <c r="U108" s="4"/>
      <c r="V108" s="5"/>
      <c r="W108" s="7"/>
      <c r="X108" s="13">
        <f t="shared" si="7"/>
        <v>0.78936303441356248</v>
      </c>
      <c r="Y108" s="7"/>
      <c r="Z108" s="5"/>
      <c r="AA108" s="4"/>
      <c r="AB108" s="4"/>
      <c r="AC108" s="4"/>
    </row>
    <row r="109" spans="1:29" x14ac:dyDescent="0.25">
      <c r="A109" s="4" t="s">
        <v>236</v>
      </c>
      <c r="B109" s="5" t="s">
        <v>237</v>
      </c>
      <c r="C109" s="6"/>
      <c r="D109" s="16">
        <v>8</v>
      </c>
      <c r="E109" s="6"/>
      <c r="F109" s="18">
        <v>4793</v>
      </c>
      <c r="G109" s="4">
        <v>3880</v>
      </c>
      <c r="H109" s="9">
        <f t="shared" si="4"/>
        <v>0.80951387440016687</v>
      </c>
      <c r="I109" s="9"/>
      <c r="J109" s="7"/>
      <c r="K109" s="5">
        <v>599.13</v>
      </c>
      <c r="L109" s="5">
        <v>599.13</v>
      </c>
      <c r="M109" s="10">
        <f t="shared" si="5"/>
        <v>1</v>
      </c>
      <c r="N109" s="5"/>
      <c r="O109" s="7"/>
      <c r="P109" s="11">
        <v>0.13</v>
      </c>
      <c r="Q109" s="11">
        <v>0.08</v>
      </c>
      <c r="R109" s="12">
        <f t="shared" si="6"/>
        <v>0.98960000000000004</v>
      </c>
      <c r="S109" s="7"/>
      <c r="T109" s="5"/>
      <c r="U109" s="4"/>
      <c r="V109" s="5"/>
      <c r="W109" s="7"/>
      <c r="X109" s="13">
        <f t="shared" si="7"/>
        <v>0.8010949301064052</v>
      </c>
      <c r="Y109" s="7"/>
      <c r="Z109" s="5"/>
      <c r="AA109" s="4"/>
      <c r="AB109" s="4"/>
      <c r="AC109" s="4"/>
    </row>
    <row r="110" spans="1:29" x14ac:dyDescent="0.25">
      <c r="A110" s="4" t="s">
        <v>238</v>
      </c>
      <c r="B110" s="5" t="s">
        <v>239</v>
      </c>
      <c r="C110" s="6"/>
      <c r="D110" s="16">
        <v>4</v>
      </c>
      <c r="E110" s="6"/>
      <c r="F110" s="18">
        <v>3586</v>
      </c>
      <c r="G110" s="4">
        <v>2810</v>
      </c>
      <c r="H110" s="9">
        <f t="shared" si="4"/>
        <v>0.78360290016731737</v>
      </c>
      <c r="I110" s="9"/>
      <c r="J110" s="7"/>
      <c r="K110" s="5">
        <v>896.5</v>
      </c>
      <c r="L110" s="5">
        <v>896.5</v>
      </c>
      <c r="M110" s="10">
        <f t="shared" si="5"/>
        <v>1</v>
      </c>
      <c r="N110" s="5"/>
      <c r="O110" s="7"/>
      <c r="P110" s="11">
        <v>0.13</v>
      </c>
      <c r="Q110" s="11">
        <v>0.08</v>
      </c>
      <c r="R110" s="12">
        <f t="shared" si="6"/>
        <v>0.98960000000000004</v>
      </c>
      <c r="S110" s="7"/>
      <c r="T110" s="5"/>
      <c r="U110" s="4"/>
      <c r="V110" s="5"/>
      <c r="W110" s="7"/>
      <c r="X110" s="13">
        <f t="shared" si="7"/>
        <v>0.77545343000557732</v>
      </c>
      <c r="Y110" s="7"/>
      <c r="Z110" s="5"/>
      <c r="AA110" s="4"/>
      <c r="AB110" s="4"/>
      <c r="AC110" s="4"/>
    </row>
    <row r="111" spans="1:29" x14ac:dyDescent="0.25">
      <c r="A111" s="4" t="s">
        <v>240</v>
      </c>
      <c r="B111" s="5" t="s">
        <v>241</v>
      </c>
      <c r="C111" s="6"/>
      <c r="D111" s="16">
        <v>6</v>
      </c>
      <c r="E111" s="6"/>
      <c r="F111" s="18">
        <v>3548</v>
      </c>
      <c r="G111" s="4">
        <v>2960</v>
      </c>
      <c r="H111" s="9">
        <f t="shared" si="4"/>
        <v>0.8342728297632469</v>
      </c>
      <c r="I111" s="9"/>
      <c r="J111" s="7"/>
      <c r="K111" s="5">
        <v>591.33000000000004</v>
      </c>
      <c r="L111" s="5">
        <v>591.33000000000004</v>
      </c>
      <c r="M111" s="10">
        <f t="shared" si="5"/>
        <v>1</v>
      </c>
      <c r="N111" s="5"/>
      <c r="O111" s="7"/>
      <c r="P111" s="11">
        <v>0.13</v>
      </c>
      <c r="Q111" s="11">
        <v>0.08</v>
      </c>
      <c r="R111" s="12">
        <f t="shared" si="6"/>
        <v>0.98960000000000004</v>
      </c>
      <c r="S111" s="7"/>
      <c r="T111" s="5"/>
      <c r="U111" s="4"/>
      <c r="V111" s="5"/>
      <c r="W111" s="7"/>
      <c r="X111" s="13">
        <f t="shared" si="7"/>
        <v>0.82559639233370918</v>
      </c>
      <c r="Y111" s="7"/>
      <c r="Z111" s="5"/>
      <c r="AA111" s="4"/>
      <c r="AB111" s="4"/>
      <c r="AC111" s="4"/>
    </row>
    <row r="112" spans="1:29" x14ac:dyDescent="0.25">
      <c r="A112" s="4" t="s">
        <v>242</v>
      </c>
      <c r="B112" s="5" t="s">
        <v>243</v>
      </c>
      <c r="C112" s="6"/>
      <c r="D112" s="16">
        <v>4</v>
      </c>
      <c r="E112" s="6"/>
      <c r="F112" s="18">
        <v>2715</v>
      </c>
      <c r="G112" s="4">
        <v>2283</v>
      </c>
      <c r="H112" s="9">
        <f t="shared" si="4"/>
        <v>0.84088397790055247</v>
      </c>
      <c r="I112" s="9"/>
      <c r="J112" s="7"/>
      <c r="K112" s="5">
        <v>678.75</v>
      </c>
      <c r="L112" s="5">
        <v>678.75</v>
      </c>
      <c r="M112" s="10">
        <f t="shared" si="5"/>
        <v>1</v>
      </c>
      <c r="N112" s="5"/>
      <c r="O112" s="7"/>
      <c r="P112" s="11">
        <v>0.13</v>
      </c>
      <c r="Q112" s="11">
        <v>0.08</v>
      </c>
      <c r="R112" s="12">
        <f t="shared" si="6"/>
        <v>0.98960000000000004</v>
      </c>
      <c r="S112" s="7"/>
      <c r="T112" s="5"/>
      <c r="U112" s="4"/>
      <c r="V112" s="5"/>
      <c r="W112" s="7"/>
      <c r="X112" s="13">
        <f t="shared" si="7"/>
        <v>0.8321387845303867</v>
      </c>
      <c r="Y112" s="7"/>
      <c r="Z112" s="5"/>
      <c r="AA112" s="4"/>
      <c r="AB112" s="4"/>
      <c r="AC112" s="4"/>
    </row>
    <row r="113" spans="1:29" x14ac:dyDescent="0.25">
      <c r="A113" s="4" t="s">
        <v>244</v>
      </c>
      <c r="B113" s="5" t="s">
        <v>245</v>
      </c>
      <c r="C113" s="6"/>
      <c r="D113" s="16">
        <v>17</v>
      </c>
      <c r="E113" s="6"/>
      <c r="F113" s="18">
        <v>15120</v>
      </c>
      <c r="G113" s="4">
        <v>12309</v>
      </c>
      <c r="H113" s="9">
        <f t="shared" si="4"/>
        <v>0.81408730158730158</v>
      </c>
      <c r="I113" s="9"/>
      <c r="J113" s="7"/>
      <c r="K113" s="5">
        <v>795.79</v>
      </c>
      <c r="L113" s="5">
        <v>945</v>
      </c>
      <c r="M113" s="10">
        <f t="shared" si="5"/>
        <v>0.84210582010582002</v>
      </c>
      <c r="N113" s="5"/>
      <c r="O113" s="7"/>
      <c r="P113" s="11">
        <v>0.13</v>
      </c>
      <c r="Q113" s="11">
        <v>0.08</v>
      </c>
      <c r="R113" s="12">
        <f t="shared" si="6"/>
        <v>0.98960000000000004</v>
      </c>
      <c r="S113" s="7"/>
      <c r="T113" s="5"/>
      <c r="U113" s="4"/>
      <c r="V113" s="5"/>
      <c r="W113" s="7"/>
      <c r="X113" s="13">
        <f t="shared" si="7"/>
        <v>0.95667405973937858</v>
      </c>
      <c r="Y113" s="7"/>
      <c r="Z113" s="5"/>
      <c r="AA113" s="4"/>
      <c r="AB113" s="4"/>
      <c r="AC113" s="4"/>
    </row>
    <row r="114" spans="1:29" x14ac:dyDescent="0.25">
      <c r="A114" s="4" t="s">
        <v>246</v>
      </c>
      <c r="B114" s="5" t="s">
        <v>247</v>
      </c>
      <c r="C114" s="6"/>
      <c r="D114" s="16">
        <v>5</v>
      </c>
      <c r="E114" s="6"/>
      <c r="F114" s="18">
        <v>5569</v>
      </c>
      <c r="G114" s="4">
        <v>4639</v>
      </c>
      <c r="H114" s="9">
        <f t="shared" si="4"/>
        <v>0.83300413000538698</v>
      </c>
      <c r="I114" s="9"/>
      <c r="J114" s="7"/>
      <c r="K114" s="5">
        <v>928.17</v>
      </c>
      <c r="L114" s="5">
        <v>928.17</v>
      </c>
      <c r="M114" s="10">
        <f t="shared" si="5"/>
        <v>1</v>
      </c>
      <c r="N114" s="5"/>
      <c r="O114" s="7"/>
      <c r="P114" s="11">
        <v>0.13</v>
      </c>
      <c r="Q114" s="11">
        <v>0.08</v>
      </c>
      <c r="R114" s="12">
        <f t="shared" si="6"/>
        <v>0.98960000000000004</v>
      </c>
      <c r="S114" s="7"/>
      <c r="T114" s="5"/>
      <c r="U114" s="4"/>
      <c r="V114" s="5"/>
      <c r="W114" s="7"/>
      <c r="X114" s="13">
        <f t="shared" si="7"/>
        <v>0.82434088705333097</v>
      </c>
      <c r="Y114" s="7"/>
      <c r="Z114" s="5"/>
      <c r="AA114" s="4"/>
      <c r="AB114" s="4"/>
      <c r="AC114" s="4"/>
    </row>
    <row r="115" spans="1:29" x14ac:dyDescent="0.25">
      <c r="A115" s="4" t="s">
        <v>248</v>
      </c>
      <c r="B115" s="5" t="s">
        <v>249</v>
      </c>
      <c r="C115" s="6"/>
      <c r="D115" s="16">
        <v>10</v>
      </c>
      <c r="E115" s="6"/>
      <c r="F115" s="18">
        <v>5649</v>
      </c>
      <c r="G115" s="4">
        <v>4161</v>
      </c>
      <c r="H115" s="9">
        <f t="shared" si="4"/>
        <v>0.73659054699946891</v>
      </c>
      <c r="I115" s="9"/>
      <c r="J115" s="7"/>
      <c r="K115" s="5">
        <v>513.54999999999995</v>
      </c>
      <c r="L115" s="5">
        <v>564.9</v>
      </c>
      <c r="M115" s="10">
        <f t="shared" si="5"/>
        <v>0.90909895556735698</v>
      </c>
      <c r="N115" s="5"/>
      <c r="O115" s="7"/>
      <c r="P115" s="11">
        <v>0.13</v>
      </c>
      <c r="Q115" s="11">
        <v>0.08</v>
      </c>
      <c r="R115" s="12">
        <f t="shared" si="6"/>
        <v>0.98960000000000004</v>
      </c>
      <c r="S115" s="7"/>
      <c r="T115" s="5"/>
      <c r="U115" s="4"/>
      <c r="V115" s="5"/>
      <c r="W115" s="7"/>
      <c r="X115" s="13">
        <f t="shared" si="7"/>
        <v>0.80181590886963305</v>
      </c>
      <c r="Y115" s="7"/>
      <c r="Z115" s="5"/>
      <c r="AA115" s="4"/>
      <c r="AB115" s="4"/>
      <c r="AC115" s="4"/>
    </row>
    <row r="116" spans="1:29" x14ac:dyDescent="0.25">
      <c r="A116" s="4" t="s">
        <v>250</v>
      </c>
      <c r="B116" s="5" t="s">
        <v>251</v>
      </c>
      <c r="C116" s="6"/>
      <c r="D116" s="16">
        <v>2</v>
      </c>
      <c r="E116" s="6"/>
      <c r="F116" s="18">
        <v>1800</v>
      </c>
      <c r="G116" s="4">
        <v>1592</v>
      </c>
      <c r="H116" s="9">
        <f t="shared" si="4"/>
        <v>0.88444444444444448</v>
      </c>
      <c r="I116" s="9"/>
      <c r="J116" s="7"/>
      <c r="K116" s="5">
        <v>600</v>
      </c>
      <c r="L116" s="5">
        <v>900</v>
      </c>
      <c r="M116" s="10">
        <f t="shared" si="5"/>
        <v>0.66666666666666663</v>
      </c>
      <c r="N116" s="5"/>
      <c r="O116" s="7"/>
      <c r="P116" s="11">
        <v>0.13</v>
      </c>
      <c r="Q116" s="11">
        <v>0.08</v>
      </c>
      <c r="R116" s="12">
        <f t="shared" si="6"/>
        <v>0.98960000000000004</v>
      </c>
      <c r="S116" s="7"/>
      <c r="T116" s="5"/>
      <c r="U116" s="4"/>
      <c r="V116" s="5"/>
      <c r="W116" s="7"/>
      <c r="X116" s="13">
        <f t="shared" si="7"/>
        <v>1.3128693333333337</v>
      </c>
      <c r="Y116" s="7"/>
      <c r="Z116" s="5"/>
      <c r="AA116" s="4"/>
      <c r="AB116" s="4"/>
      <c r="AC116" s="4"/>
    </row>
    <row r="117" spans="1:29" x14ac:dyDescent="0.25">
      <c r="A117" s="4" t="s">
        <v>252</v>
      </c>
      <c r="B117" s="5" t="s">
        <v>253</v>
      </c>
      <c r="C117" s="6"/>
      <c r="D117" s="16">
        <v>21</v>
      </c>
      <c r="E117" s="6"/>
      <c r="F117" s="18">
        <v>21616</v>
      </c>
      <c r="G117" s="4">
        <v>17968</v>
      </c>
      <c r="H117" s="9">
        <f t="shared" si="4"/>
        <v>0.83123612139156178</v>
      </c>
      <c r="I117" s="9"/>
      <c r="J117" s="7"/>
      <c r="K117" s="5">
        <v>800.59</v>
      </c>
      <c r="L117" s="5">
        <v>864.64</v>
      </c>
      <c r="M117" s="10">
        <f t="shared" si="5"/>
        <v>0.92592292746113991</v>
      </c>
      <c r="N117" s="5"/>
      <c r="O117" s="7"/>
      <c r="P117" s="11">
        <v>0.13</v>
      </c>
      <c r="Q117" s="11">
        <v>0.08</v>
      </c>
      <c r="R117" s="12">
        <f t="shared" si="6"/>
        <v>0.98960000000000004</v>
      </c>
      <c r="S117" s="7"/>
      <c r="T117" s="5"/>
      <c r="U117" s="4"/>
      <c r="V117" s="5"/>
      <c r="W117" s="7"/>
      <c r="X117" s="13">
        <f t="shared" si="7"/>
        <v>0.8884014439350979</v>
      </c>
      <c r="Y117" s="7"/>
      <c r="Z117" s="5"/>
      <c r="AA117" s="4"/>
      <c r="AB117" s="4"/>
      <c r="AC117" s="4"/>
    </row>
    <row r="118" spans="1:29" x14ac:dyDescent="0.25">
      <c r="A118" s="4" t="s">
        <v>254</v>
      </c>
      <c r="B118" s="5" t="s">
        <v>255</v>
      </c>
      <c r="C118" s="6"/>
      <c r="D118" s="16">
        <v>9</v>
      </c>
      <c r="E118" s="6"/>
      <c r="F118" s="18">
        <v>7666</v>
      </c>
      <c r="G118" s="4">
        <v>5682</v>
      </c>
      <c r="H118" s="9">
        <f t="shared" si="4"/>
        <v>0.7411948865118706</v>
      </c>
      <c r="I118" s="9"/>
      <c r="J118" s="7"/>
      <c r="K118" s="5">
        <v>851.78</v>
      </c>
      <c r="L118" s="5">
        <v>851.78</v>
      </c>
      <c r="M118" s="10">
        <f t="shared" si="5"/>
        <v>1</v>
      </c>
      <c r="N118" s="5"/>
      <c r="O118" s="7"/>
      <c r="P118" s="11">
        <v>0.13</v>
      </c>
      <c r="Q118" s="11">
        <v>0.08</v>
      </c>
      <c r="R118" s="12">
        <f t="shared" si="6"/>
        <v>0.98960000000000004</v>
      </c>
      <c r="S118" s="7"/>
      <c r="T118" s="5"/>
      <c r="U118" s="4"/>
      <c r="V118" s="5"/>
      <c r="W118" s="7"/>
      <c r="X118" s="13">
        <f t="shared" si="7"/>
        <v>0.73348645969214721</v>
      </c>
      <c r="Y118" s="7"/>
      <c r="Z118" s="5"/>
      <c r="AA118" s="4"/>
      <c r="AB118" s="4"/>
      <c r="AC118" s="4"/>
    </row>
    <row r="119" spans="1:29" x14ac:dyDescent="0.25">
      <c r="A119" s="4" t="s">
        <v>256</v>
      </c>
      <c r="B119" s="5" t="s">
        <v>257</v>
      </c>
      <c r="C119" s="6"/>
      <c r="D119" s="16">
        <v>5</v>
      </c>
      <c r="E119" s="6"/>
      <c r="F119" s="18">
        <v>1323</v>
      </c>
      <c r="G119" s="4">
        <v>1080</v>
      </c>
      <c r="H119" s="9">
        <f t="shared" si="4"/>
        <v>0.81632653061224492</v>
      </c>
      <c r="I119" s="9"/>
      <c r="J119" s="7"/>
      <c r="K119" s="5">
        <v>264.60000000000002</v>
      </c>
      <c r="L119" s="5">
        <v>264.60000000000002</v>
      </c>
      <c r="M119" s="10">
        <f t="shared" si="5"/>
        <v>1</v>
      </c>
      <c r="N119" s="5"/>
      <c r="O119" s="7"/>
      <c r="P119" s="11">
        <v>0.13</v>
      </c>
      <c r="Q119" s="11">
        <v>0.08</v>
      </c>
      <c r="R119" s="12">
        <f t="shared" si="6"/>
        <v>0.98960000000000004</v>
      </c>
      <c r="S119" s="7"/>
      <c r="T119" s="5"/>
      <c r="U119" s="4"/>
      <c r="V119" s="5"/>
      <c r="W119" s="7"/>
      <c r="X119" s="13">
        <f t="shared" si="7"/>
        <v>0.80783673469387762</v>
      </c>
      <c r="Y119" s="7"/>
      <c r="Z119" s="5"/>
      <c r="AA119" s="4"/>
      <c r="AB119" s="4"/>
      <c r="AC119" s="4"/>
    </row>
    <row r="120" spans="1:29" x14ac:dyDescent="0.25">
      <c r="A120" s="4" t="s">
        <v>258</v>
      </c>
      <c r="B120" s="5" t="s">
        <v>259</v>
      </c>
      <c r="C120" s="6"/>
      <c r="D120" s="16">
        <v>8</v>
      </c>
      <c r="E120" s="6"/>
      <c r="F120" s="18">
        <v>5797</v>
      </c>
      <c r="G120" s="4">
        <v>4683</v>
      </c>
      <c r="H120" s="9">
        <f t="shared" si="4"/>
        <v>0.80783163705364847</v>
      </c>
      <c r="I120" s="9"/>
      <c r="J120" s="7"/>
      <c r="K120" s="5">
        <v>724.63</v>
      </c>
      <c r="L120" s="5">
        <v>828.14</v>
      </c>
      <c r="M120" s="10">
        <f t="shared" si="5"/>
        <v>0.87500905643973237</v>
      </c>
      <c r="N120" s="5"/>
      <c r="O120" s="7"/>
      <c r="P120" s="11">
        <v>0.13</v>
      </c>
      <c r="Q120" s="11">
        <v>0.08</v>
      </c>
      <c r="R120" s="12">
        <f t="shared" si="6"/>
        <v>0.98960000000000004</v>
      </c>
      <c r="S120" s="7"/>
      <c r="T120" s="5"/>
      <c r="U120" s="4"/>
      <c r="V120" s="5"/>
      <c r="W120" s="7"/>
      <c r="X120" s="13">
        <f t="shared" si="7"/>
        <v>0.91362504438644343</v>
      </c>
      <c r="Y120" s="7"/>
      <c r="Z120" s="5"/>
      <c r="AA120" s="4"/>
      <c r="AB120" s="4"/>
      <c r="AC120" s="4"/>
    </row>
    <row r="121" spans="1:29" x14ac:dyDescent="0.25">
      <c r="A121" s="4" t="s">
        <v>260</v>
      </c>
      <c r="B121" s="5" t="s">
        <v>261</v>
      </c>
      <c r="C121" s="6"/>
      <c r="D121" s="16">
        <v>2</v>
      </c>
      <c r="E121" s="6"/>
      <c r="F121" s="18">
        <v>2426</v>
      </c>
      <c r="G121" s="4">
        <v>2049</v>
      </c>
      <c r="H121" s="9">
        <f t="shared" si="4"/>
        <v>0.84460016488046163</v>
      </c>
      <c r="I121" s="9"/>
      <c r="J121" s="7"/>
      <c r="K121" s="5">
        <v>808.67</v>
      </c>
      <c r="L121" s="5">
        <v>1213</v>
      </c>
      <c r="M121" s="10">
        <f t="shared" si="5"/>
        <v>0.66666941467436103</v>
      </c>
      <c r="N121" s="5"/>
      <c r="O121" s="7"/>
      <c r="P121" s="11">
        <v>0.13</v>
      </c>
      <c r="Q121" s="11">
        <v>0.08</v>
      </c>
      <c r="R121" s="12">
        <f t="shared" si="6"/>
        <v>0.98960000000000004</v>
      </c>
      <c r="S121" s="7"/>
      <c r="T121" s="5"/>
      <c r="U121" s="4"/>
      <c r="V121" s="5"/>
      <c r="W121" s="7"/>
      <c r="X121" s="13">
        <f t="shared" si="7"/>
        <v>1.2537193169030632</v>
      </c>
      <c r="Y121" s="7"/>
      <c r="Z121" s="5"/>
      <c r="AA121" s="4"/>
      <c r="AB121" s="4"/>
      <c r="AC121" s="4"/>
    </row>
    <row r="122" spans="1:29" x14ac:dyDescent="0.25">
      <c r="A122" s="4" t="s">
        <v>262</v>
      </c>
      <c r="B122" s="5" t="s">
        <v>263</v>
      </c>
      <c r="C122" s="6"/>
      <c r="D122" s="16">
        <v>6</v>
      </c>
      <c r="E122" s="6"/>
      <c r="F122" s="18">
        <v>8655</v>
      </c>
      <c r="G122" s="4">
        <v>6752</v>
      </c>
      <c r="H122" s="9">
        <f t="shared" si="4"/>
        <v>0.78012709416522241</v>
      </c>
      <c r="I122" s="9"/>
      <c r="J122" s="7"/>
      <c r="K122" s="5">
        <v>1081.8800000000001</v>
      </c>
      <c r="L122" s="5">
        <v>1442.5</v>
      </c>
      <c r="M122" s="10">
        <f t="shared" si="5"/>
        <v>0.75000346620450609</v>
      </c>
      <c r="N122" s="5"/>
      <c r="O122" s="7"/>
      <c r="P122" s="11">
        <v>0.13</v>
      </c>
      <c r="Q122" s="11">
        <v>0.08</v>
      </c>
      <c r="R122" s="12">
        <f t="shared" si="6"/>
        <v>0.98960000000000004</v>
      </c>
      <c r="S122" s="7"/>
      <c r="T122" s="5"/>
      <c r="U122" s="4"/>
      <c r="V122" s="5"/>
      <c r="W122" s="7"/>
      <c r="X122" s="13">
        <f t="shared" si="7"/>
        <v>1.0293469392785397</v>
      </c>
      <c r="Y122" s="7"/>
      <c r="Z122" s="5"/>
      <c r="AA122" s="4"/>
      <c r="AB122" s="4"/>
      <c r="AC122" s="4"/>
    </row>
    <row r="123" spans="1:29" x14ac:dyDescent="0.25">
      <c r="A123" s="4" t="s">
        <v>264</v>
      </c>
      <c r="B123" s="5" t="s">
        <v>265</v>
      </c>
      <c r="C123" s="6"/>
      <c r="D123" s="16">
        <v>3</v>
      </c>
      <c r="E123" s="6"/>
      <c r="F123" s="18">
        <v>2537</v>
      </c>
      <c r="G123" s="4">
        <v>2068</v>
      </c>
      <c r="H123" s="9">
        <f t="shared" si="4"/>
        <v>0.81513598738667714</v>
      </c>
      <c r="I123" s="9"/>
      <c r="J123" s="7"/>
      <c r="K123" s="5">
        <v>845.67</v>
      </c>
      <c r="L123" s="5">
        <v>845.67</v>
      </c>
      <c r="M123" s="10">
        <f t="shared" si="5"/>
        <v>1</v>
      </c>
      <c r="N123" s="5"/>
      <c r="O123" s="7"/>
      <c r="P123" s="11">
        <v>0.13</v>
      </c>
      <c r="Q123" s="11">
        <v>0.08</v>
      </c>
      <c r="R123" s="12">
        <f t="shared" si="6"/>
        <v>0.98960000000000004</v>
      </c>
      <c r="S123" s="7"/>
      <c r="T123" s="5"/>
      <c r="U123" s="4"/>
      <c r="V123" s="5"/>
      <c r="W123" s="7"/>
      <c r="X123" s="13">
        <f t="shared" si="7"/>
        <v>0.80665857311785572</v>
      </c>
      <c r="Y123" s="7"/>
      <c r="Z123" s="5"/>
      <c r="AA123" s="4"/>
      <c r="AB123" s="4"/>
      <c r="AC123" s="4"/>
    </row>
    <row r="124" spans="1:29" x14ac:dyDescent="0.25">
      <c r="A124" s="4" t="s">
        <v>266</v>
      </c>
      <c r="B124" s="5" t="s">
        <v>267</v>
      </c>
      <c r="C124" s="6"/>
      <c r="D124" s="16">
        <v>24</v>
      </c>
      <c r="E124" s="6"/>
      <c r="F124" s="18">
        <v>21466</v>
      </c>
      <c r="G124" s="4">
        <v>15194</v>
      </c>
      <c r="H124" s="9">
        <f t="shared" si="4"/>
        <v>0.70781701295071275</v>
      </c>
      <c r="I124" s="9"/>
      <c r="J124" s="7"/>
      <c r="K124" s="5">
        <v>795.04</v>
      </c>
      <c r="L124" s="5">
        <v>1129.79</v>
      </c>
      <c r="M124" s="10">
        <f t="shared" si="5"/>
        <v>0.70370599845989079</v>
      </c>
      <c r="N124" s="5"/>
      <c r="O124" s="7"/>
      <c r="P124" s="11">
        <v>0.13</v>
      </c>
      <c r="Q124" s="11">
        <v>0.08</v>
      </c>
      <c r="R124" s="12">
        <f t="shared" si="6"/>
        <v>0.98960000000000004</v>
      </c>
      <c r="S124" s="7"/>
      <c r="T124" s="5"/>
      <c r="U124" s="4"/>
      <c r="V124" s="5"/>
      <c r="W124" s="7"/>
      <c r="X124" s="13">
        <f t="shared" si="7"/>
        <v>0.99538119264155922</v>
      </c>
      <c r="Y124" s="7"/>
      <c r="Z124" s="5"/>
      <c r="AA124" s="4"/>
      <c r="AB124" s="4"/>
      <c r="AC124" s="4"/>
    </row>
    <row r="125" spans="1:29" x14ac:dyDescent="0.25">
      <c r="A125" s="4" t="s">
        <v>268</v>
      </c>
      <c r="B125" s="5" t="s">
        <v>269</v>
      </c>
      <c r="C125" s="6"/>
      <c r="D125" s="16">
        <v>8</v>
      </c>
      <c r="E125" s="6"/>
      <c r="F125" s="18">
        <v>6876</v>
      </c>
      <c r="G125" s="4">
        <v>5442</v>
      </c>
      <c r="H125" s="9">
        <f t="shared" si="4"/>
        <v>0.79144851657940662</v>
      </c>
      <c r="I125" s="9"/>
      <c r="J125" s="7"/>
      <c r="K125" s="5">
        <v>859.5</v>
      </c>
      <c r="L125" s="5">
        <v>859.5</v>
      </c>
      <c r="M125" s="10">
        <f t="shared" si="5"/>
        <v>1</v>
      </c>
      <c r="N125" s="5"/>
      <c r="O125" s="7"/>
      <c r="P125" s="11">
        <v>0.13</v>
      </c>
      <c r="Q125" s="11">
        <v>0.08</v>
      </c>
      <c r="R125" s="12">
        <f t="shared" si="6"/>
        <v>0.98960000000000004</v>
      </c>
      <c r="S125" s="7"/>
      <c r="T125" s="5"/>
      <c r="U125" s="4"/>
      <c r="V125" s="5"/>
      <c r="W125" s="7"/>
      <c r="X125" s="13">
        <f t="shared" si="7"/>
        <v>0.78321745200698079</v>
      </c>
      <c r="Y125" s="7"/>
      <c r="Z125" s="5"/>
      <c r="AA125" s="4"/>
      <c r="AB125" s="4"/>
      <c r="AC125" s="4"/>
    </row>
    <row r="126" spans="1:29" x14ac:dyDescent="0.25">
      <c r="A126" s="4" t="s">
        <v>270</v>
      </c>
      <c r="B126" s="5" t="s">
        <v>271</v>
      </c>
      <c r="C126" s="6"/>
      <c r="D126" s="16">
        <v>32</v>
      </c>
      <c r="E126" s="6"/>
      <c r="F126" s="18">
        <v>38303</v>
      </c>
      <c r="G126" s="4">
        <v>25060</v>
      </c>
      <c r="H126" s="9">
        <f t="shared" si="4"/>
        <v>0.65425684672218887</v>
      </c>
      <c r="I126" s="9"/>
      <c r="J126" s="7"/>
      <c r="K126" s="5">
        <v>1063.97</v>
      </c>
      <c r="L126" s="5">
        <v>1473.19</v>
      </c>
      <c r="M126" s="10">
        <f t="shared" si="5"/>
        <v>0.72222184511162846</v>
      </c>
      <c r="N126" s="5"/>
      <c r="O126" s="7"/>
      <c r="P126" s="11">
        <v>0.13</v>
      </c>
      <c r="Q126" s="11">
        <v>0.08</v>
      </c>
      <c r="R126" s="12">
        <f t="shared" si="6"/>
        <v>0.98960000000000004</v>
      </c>
      <c r="S126" s="7"/>
      <c r="T126" s="5"/>
      <c r="U126" s="4"/>
      <c r="V126" s="5"/>
      <c r="W126" s="7"/>
      <c r="X126" s="13">
        <f t="shared" si="7"/>
        <v>0.89647326496501389</v>
      </c>
      <c r="Y126" s="7"/>
      <c r="Z126" s="5"/>
      <c r="AA126" s="4"/>
      <c r="AB126" s="4"/>
      <c r="AC126" s="4"/>
    </row>
    <row r="127" spans="1:29" x14ac:dyDescent="0.25">
      <c r="A127" s="4" t="s">
        <v>272</v>
      </c>
      <c r="B127" s="5" t="s">
        <v>273</v>
      </c>
      <c r="C127" s="6"/>
      <c r="D127" s="16">
        <v>2</v>
      </c>
      <c r="E127" s="6"/>
      <c r="F127" s="18">
        <v>2755</v>
      </c>
      <c r="G127" s="4">
        <v>2172</v>
      </c>
      <c r="H127" s="9">
        <f t="shared" si="4"/>
        <v>0.78838475499092564</v>
      </c>
      <c r="I127" s="9"/>
      <c r="J127" s="7"/>
      <c r="K127" s="5">
        <v>551</v>
      </c>
      <c r="L127" s="5">
        <v>688.75</v>
      </c>
      <c r="M127" s="10">
        <f t="shared" si="5"/>
        <v>0.8</v>
      </c>
      <c r="N127" s="5"/>
      <c r="O127" s="7"/>
      <c r="P127" s="11">
        <v>0.13</v>
      </c>
      <c r="Q127" s="11">
        <v>0.08</v>
      </c>
      <c r="R127" s="12">
        <f t="shared" si="6"/>
        <v>0.98960000000000004</v>
      </c>
      <c r="S127" s="7"/>
      <c r="T127" s="5"/>
      <c r="U127" s="4"/>
      <c r="V127" s="5"/>
      <c r="W127" s="7"/>
      <c r="X127" s="13">
        <f t="shared" si="7"/>
        <v>0.97523194192377505</v>
      </c>
      <c r="Y127" s="7"/>
      <c r="Z127" s="5"/>
      <c r="AA127" s="4"/>
      <c r="AB127" s="4"/>
      <c r="AC127" s="4"/>
    </row>
    <row r="128" spans="1:29" x14ac:dyDescent="0.25">
      <c r="A128" s="4" t="s">
        <v>274</v>
      </c>
      <c r="B128" s="5" t="s">
        <v>275</v>
      </c>
      <c r="C128" s="6"/>
      <c r="D128" s="16">
        <v>10</v>
      </c>
      <c r="E128" s="6"/>
      <c r="F128" s="18">
        <v>5114</v>
      </c>
      <c r="G128" s="4">
        <v>3940</v>
      </c>
      <c r="H128" s="9">
        <f t="shared" si="4"/>
        <v>0.77043410246382482</v>
      </c>
      <c r="I128" s="9"/>
      <c r="J128" s="7"/>
      <c r="K128" s="5">
        <v>511.4</v>
      </c>
      <c r="L128" s="5">
        <v>511.4</v>
      </c>
      <c r="M128" s="10">
        <f t="shared" si="5"/>
        <v>1</v>
      </c>
      <c r="N128" s="5"/>
      <c r="O128" s="7"/>
      <c r="P128" s="11">
        <v>0.13</v>
      </c>
      <c r="Q128" s="11">
        <v>0.08</v>
      </c>
      <c r="R128" s="12">
        <f t="shared" si="6"/>
        <v>0.98960000000000004</v>
      </c>
      <c r="S128" s="7"/>
      <c r="T128" s="5"/>
      <c r="U128" s="4"/>
      <c r="V128" s="5"/>
      <c r="W128" s="7"/>
      <c r="X128" s="13">
        <f t="shared" si="7"/>
        <v>0.76242158779820102</v>
      </c>
      <c r="Y128" s="7"/>
      <c r="Z128" s="5"/>
      <c r="AA128" s="4"/>
      <c r="AB128" s="4"/>
      <c r="AC128" s="4"/>
    </row>
    <row r="129" spans="1:29" x14ac:dyDescent="0.25">
      <c r="A129" s="4" t="s">
        <v>276</v>
      </c>
      <c r="B129" s="5" t="s">
        <v>277</v>
      </c>
      <c r="C129" s="6"/>
      <c r="D129" s="16">
        <v>20</v>
      </c>
      <c r="E129" s="6"/>
      <c r="F129" s="18">
        <v>25098</v>
      </c>
      <c r="G129" s="4">
        <v>20611</v>
      </c>
      <c r="H129" s="9">
        <f t="shared" si="4"/>
        <v>0.82122081440752248</v>
      </c>
      <c r="I129" s="9"/>
      <c r="J129" s="7"/>
      <c r="K129" s="5">
        <v>1254.9000000000001</v>
      </c>
      <c r="L129" s="5">
        <v>1568.63</v>
      </c>
      <c r="M129" s="10">
        <f t="shared" si="5"/>
        <v>0.7999974500041438</v>
      </c>
      <c r="N129" s="5"/>
      <c r="O129" s="7"/>
      <c r="P129" s="11">
        <v>0.13</v>
      </c>
      <c r="Q129" s="11">
        <v>0.08</v>
      </c>
      <c r="R129" s="12">
        <f t="shared" si="6"/>
        <v>0.98960000000000004</v>
      </c>
      <c r="S129" s="7"/>
      <c r="T129" s="5"/>
      <c r="U129" s="4"/>
      <c r="V129" s="5"/>
      <c r="W129" s="7"/>
      <c r="X129" s="13">
        <f t="shared" si="7"/>
        <v>1.0158533854495095</v>
      </c>
      <c r="Y129" s="7"/>
      <c r="Z129" s="5"/>
      <c r="AA129" s="4"/>
      <c r="AB129" s="4"/>
      <c r="AC129" s="4"/>
    </row>
    <row r="130" spans="1:29" x14ac:dyDescent="0.25">
      <c r="A130" s="4" t="s">
        <v>278</v>
      </c>
      <c r="B130" s="5" t="s">
        <v>279</v>
      </c>
      <c r="C130" s="6"/>
      <c r="D130" s="16">
        <v>2</v>
      </c>
      <c r="E130" s="6"/>
      <c r="F130" s="18">
        <v>1443</v>
      </c>
      <c r="G130" s="4">
        <v>1281</v>
      </c>
      <c r="H130" s="9">
        <f t="shared" ref="H130:H193" si="8">G130/F130</f>
        <v>0.88773388773388773</v>
      </c>
      <c r="I130" s="9"/>
      <c r="J130" s="7"/>
      <c r="K130" s="5">
        <v>481</v>
      </c>
      <c r="L130" s="5">
        <v>721.5</v>
      </c>
      <c r="M130" s="10">
        <f t="shared" ref="M130:M193" si="9">K130/L130</f>
        <v>0.66666666666666663</v>
      </c>
      <c r="N130" s="5"/>
      <c r="O130" s="7"/>
      <c r="P130" s="11">
        <v>0.13</v>
      </c>
      <c r="Q130" s="11">
        <v>0.08</v>
      </c>
      <c r="R130" s="12">
        <f t="shared" ref="R130:R193" si="10">1-P130*Q130</f>
        <v>0.98960000000000004</v>
      </c>
      <c r="S130" s="7"/>
      <c r="T130" s="5"/>
      <c r="U130" s="4"/>
      <c r="V130" s="5"/>
      <c r="W130" s="7"/>
      <c r="X130" s="13">
        <f t="shared" ref="X130:X193" si="11">(H130/M130)*R130</f>
        <v>1.317752182952183</v>
      </c>
      <c r="Y130" s="7"/>
      <c r="Z130" s="5"/>
      <c r="AA130" s="4"/>
      <c r="AB130" s="4"/>
      <c r="AC130" s="4"/>
    </row>
    <row r="131" spans="1:29" x14ac:dyDescent="0.25">
      <c r="A131" s="4" t="s">
        <v>280</v>
      </c>
      <c r="B131" s="5" t="s">
        <v>281</v>
      </c>
      <c r="C131" s="6"/>
      <c r="D131" s="16">
        <v>6</v>
      </c>
      <c r="E131" s="6"/>
      <c r="F131" s="18">
        <v>3308</v>
      </c>
      <c r="G131" s="4">
        <v>2661</v>
      </c>
      <c r="H131" s="9">
        <f t="shared" si="8"/>
        <v>0.80441354292623946</v>
      </c>
      <c r="I131" s="9"/>
      <c r="J131" s="7"/>
      <c r="K131" s="5">
        <v>551.33000000000004</v>
      </c>
      <c r="L131" s="5">
        <v>551.33000000000004</v>
      </c>
      <c r="M131" s="10">
        <f t="shared" si="9"/>
        <v>1</v>
      </c>
      <c r="N131" s="5"/>
      <c r="O131" s="7"/>
      <c r="P131" s="11">
        <v>0.13</v>
      </c>
      <c r="Q131" s="11">
        <v>0.08</v>
      </c>
      <c r="R131" s="12">
        <f t="shared" si="10"/>
        <v>0.98960000000000004</v>
      </c>
      <c r="S131" s="7"/>
      <c r="T131" s="5"/>
      <c r="U131" s="4"/>
      <c r="V131" s="5"/>
      <c r="W131" s="7"/>
      <c r="X131" s="13">
        <f t="shared" si="11"/>
        <v>0.79604764207980661</v>
      </c>
      <c r="Y131" s="7"/>
      <c r="Z131" s="5"/>
      <c r="AA131" s="4"/>
      <c r="AB131" s="4"/>
      <c r="AC131" s="4"/>
    </row>
    <row r="132" spans="1:29" x14ac:dyDescent="0.25">
      <c r="A132" s="4" t="s">
        <v>282</v>
      </c>
      <c r="B132" s="5" t="s">
        <v>283</v>
      </c>
      <c r="C132" s="6"/>
      <c r="D132" s="16">
        <v>5</v>
      </c>
      <c r="E132" s="6"/>
      <c r="F132" s="18">
        <v>3020</v>
      </c>
      <c r="G132" s="4">
        <v>2153</v>
      </c>
      <c r="H132" s="9">
        <f t="shared" si="8"/>
        <v>0.71291390728476822</v>
      </c>
      <c r="I132" s="9"/>
      <c r="J132" s="7"/>
      <c r="K132" s="5">
        <v>604</v>
      </c>
      <c r="L132" s="5">
        <v>604</v>
      </c>
      <c r="M132" s="10">
        <f t="shared" si="9"/>
        <v>1</v>
      </c>
      <c r="N132" s="5"/>
      <c r="O132" s="7"/>
      <c r="P132" s="11">
        <v>0.13</v>
      </c>
      <c r="Q132" s="11">
        <v>0.08</v>
      </c>
      <c r="R132" s="12">
        <f t="shared" si="10"/>
        <v>0.98960000000000004</v>
      </c>
      <c r="S132" s="7"/>
      <c r="T132" s="5"/>
      <c r="U132" s="4"/>
      <c r="V132" s="5"/>
      <c r="W132" s="7"/>
      <c r="X132" s="13">
        <f t="shared" si="11"/>
        <v>0.70549960264900669</v>
      </c>
      <c r="Y132" s="7"/>
      <c r="Z132" s="5"/>
      <c r="AA132" s="4"/>
      <c r="AB132" s="4"/>
      <c r="AC132" s="4"/>
    </row>
    <row r="133" spans="1:29" x14ac:dyDescent="0.25">
      <c r="A133" s="4" t="s">
        <v>284</v>
      </c>
      <c r="B133" s="5" t="s">
        <v>285</v>
      </c>
      <c r="C133" s="6"/>
      <c r="D133" s="16">
        <v>2</v>
      </c>
      <c r="E133" s="6"/>
      <c r="F133" s="18">
        <v>1225</v>
      </c>
      <c r="G133" s="4">
        <v>986</v>
      </c>
      <c r="H133" s="9">
        <f t="shared" si="8"/>
        <v>0.80489795918367346</v>
      </c>
      <c r="I133" s="9"/>
      <c r="J133" s="7"/>
      <c r="K133" s="5">
        <v>612.5</v>
      </c>
      <c r="L133" s="5">
        <v>612.5</v>
      </c>
      <c r="M133" s="10">
        <f t="shared" si="9"/>
        <v>1</v>
      </c>
      <c r="N133" s="5"/>
      <c r="O133" s="7"/>
      <c r="P133" s="11">
        <v>0.13</v>
      </c>
      <c r="Q133" s="11">
        <v>0.08</v>
      </c>
      <c r="R133" s="12">
        <f t="shared" si="10"/>
        <v>0.98960000000000004</v>
      </c>
      <c r="S133" s="7"/>
      <c r="T133" s="5"/>
      <c r="U133" s="4"/>
      <c r="V133" s="5"/>
      <c r="W133" s="7"/>
      <c r="X133" s="13">
        <f t="shared" si="11"/>
        <v>0.79652702040816326</v>
      </c>
      <c r="Y133" s="7"/>
      <c r="Z133" s="5"/>
      <c r="AA133" s="4"/>
      <c r="AB133" s="4"/>
      <c r="AC133" s="4"/>
    </row>
    <row r="134" spans="1:29" x14ac:dyDescent="0.25">
      <c r="A134" s="4" t="s">
        <v>286</v>
      </c>
      <c r="B134" s="5" t="s">
        <v>287</v>
      </c>
      <c r="C134" s="6"/>
      <c r="D134" s="16">
        <v>3</v>
      </c>
      <c r="E134" s="6"/>
      <c r="F134" s="18">
        <v>1783</v>
      </c>
      <c r="G134" s="4">
        <v>1186</v>
      </c>
      <c r="H134" s="9">
        <f t="shared" si="8"/>
        <v>0.66517106001121706</v>
      </c>
      <c r="I134" s="9"/>
      <c r="J134" s="7"/>
      <c r="K134" s="5">
        <v>594.33000000000004</v>
      </c>
      <c r="L134" s="5">
        <v>594.33000000000004</v>
      </c>
      <c r="M134" s="10">
        <f t="shared" si="9"/>
        <v>1</v>
      </c>
      <c r="N134" s="5"/>
      <c r="O134" s="7"/>
      <c r="P134" s="11">
        <v>0.13</v>
      </c>
      <c r="Q134" s="11">
        <v>0.08</v>
      </c>
      <c r="R134" s="12">
        <f t="shared" si="10"/>
        <v>0.98960000000000004</v>
      </c>
      <c r="S134" s="7"/>
      <c r="T134" s="5"/>
      <c r="U134" s="4"/>
      <c r="V134" s="5"/>
      <c r="W134" s="7"/>
      <c r="X134" s="13">
        <f t="shared" si="11"/>
        <v>0.65825328098710045</v>
      </c>
      <c r="Y134" s="7"/>
      <c r="Z134" s="5"/>
      <c r="AA134" s="4"/>
      <c r="AB134" s="4"/>
      <c r="AC134" s="4"/>
    </row>
    <row r="135" spans="1:29" x14ac:dyDescent="0.25">
      <c r="A135" s="4" t="s">
        <v>288</v>
      </c>
      <c r="B135" s="5" t="s">
        <v>289</v>
      </c>
      <c r="C135" s="6"/>
      <c r="D135" s="16">
        <v>6</v>
      </c>
      <c r="E135" s="6"/>
      <c r="F135" s="18">
        <v>3889</v>
      </c>
      <c r="G135" s="4">
        <v>2441</v>
      </c>
      <c r="H135" s="9">
        <f t="shared" si="8"/>
        <v>0.62766778092054509</v>
      </c>
      <c r="I135" s="9"/>
      <c r="J135" s="7"/>
      <c r="K135" s="5">
        <v>555.57000000000005</v>
      </c>
      <c r="L135" s="5">
        <v>777.8</v>
      </c>
      <c r="M135" s="10">
        <f t="shared" si="9"/>
        <v>0.7142838776034971</v>
      </c>
      <c r="N135" s="5"/>
      <c r="O135" s="7"/>
      <c r="P135" s="11">
        <v>0.13</v>
      </c>
      <c r="Q135" s="11">
        <v>0.08</v>
      </c>
      <c r="R135" s="12">
        <f t="shared" si="10"/>
        <v>0.98960000000000004</v>
      </c>
      <c r="S135" s="7"/>
      <c r="T135" s="5"/>
      <c r="U135" s="4"/>
      <c r="V135" s="5"/>
      <c r="W135" s="7"/>
      <c r="X135" s="13">
        <f t="shared" si="11"/>
        <v>0.86959828644455239</v>
      </c>
      <c r="Y135" s="7"/>
      <c r="Z135" s="5"/>
      <c r="AA135" s="4"/>
      <c r="AB135" s="4"/>
      <c r="AC135" s="4"/>
    </row>
    <row r="136" spans="1:29" x14ac:dyDescent="0.25">
      <c r="A136" s="4" t="s">
        <v>290</v>
      </c>
      <c r="B136" s="5" t="s">
        <v>291</v>
      </c>
      <c r="C136" s="6"/>
      <c r="D136" s="16">
        <v>4</v>
      </c>
      <c r="E136" s="6"/>
      <c r="F136" s="18">
        <v>1769</v>
      </c>
      <c r="G136" s="4">
        <v>1339</v>
      </c>
      <c r="H136" s="9">
        <f t="shared" si="8"/>
        <v>0.75692481628038444</v>
      </c>
      <c r="I136" s="9"/>
      <c r="J136" s="7"/>
      <c r="K136" s="5">
        <v>442.25</v>
      </c>
      <c r="L136" s="5">
        <v>442.25</v>
      </c>
      <c r="M136" s="10">
        <f t="shared" si="9"/>
        <v>1</v>
      </c>
      <c r="N136" s="5"/>
      <c r="O136" s="7"/>
      <c r="P136" s="11">
        <v>0.13</v>
      </c>
      <c r="Q136" s="11">
        <v>0.08</v>
      </c>
      <c r="R136" s="12">
        <f t="shared" si="10"/>
        <v>0.98960000000000004</v>
      </c>
      <c r="S136" s="7"/>
      <c r="T136" s="5"/>
      <c r="U136" s="4"/>
      <c r="V136" s="5"/>
      <c r="W136" s="7"/>
      <c r="X136" s="13">
        <f t="shared" si="11"/>
        <v>0.74905279819106851</v>
      </c>
      <c r="Y136" s="7"/>
      <c r="Z136" s="5"/>
      <c r="AA136" s="4"/>
      <c r="AB136" s="4"/>
      <c r="AC136" s="4"/>
    </row>
    <row r="137" spans="1:29" x14ac:dyDescent="0.25">
      <c r="A137" s="4" t="s">
        <v>292</v>
      </c>
      <c r="B137" s="5" t="s">
        <v>293</v>
      </c>
      <c r="C137" s="6"/>
      <c r="D137" s="16">
        <v>8</v>
      </c>
      <c r="E137" s="6"/>
      <c r="F137" s="18">
        <v>6700</v>
      </c>
      <c r="G137" s="4">
        <v>5646</v>
      </c>
      <c r="H137" s="9">
        <f t="shared" si="8"/>
        <v>0.84268656716417911</v>
      </c>
      <c r="I137" s="9"/>
      <c r="J137" s="7"/>
      <c r="K137" s="5">
        <v>744.44</v>
      </c>
      <c r="L137" s="5">
        <v>837.5</v>
      </c>
      <c r="M137" s="10">
        <f t="shared" si="9"/>
        <v>0.88888358208955232</v>
      </c>
      <c r="N137" s="5"/>
      <c r="O137" s="7"/>
      <c r="P137" s="11">
        <v>0.13</v>
      </c>
      <c r="Q137" s="11">
        <v>0.08</v>
      </c>
      <c r="R137" s="12">
        <f t="shared" si="10"/>
        <v>0.98960000000000004</v>
      </c>
      <c r="S137" s="7"/>
      <c r="T137" s="5"/>
      <c r="U137" s="4"/>
      <c r="V137" s="5"/>
      <c r="W137" s="7"/>
      <c r="X137" s="13">
        <f t="shared" si="11"/>
        <v>0.93816855623018636</v>
      </c>
      <c r="Y137" s="7"/>
      <c r="Z137" s="5"/>
      <c r="AA137" s="4"/>
      <c r="AB137" s="4"/>
      <c r="AC137" s="4"/>
    </row>
    <row r="138" spans="1:29" x14ac:dyDescent="0.25">
      <c r="A138" s="4" t="s">
        <v>294</v>
      </c>
      <c r="B138" s="5" t="s">
        <v>295</v>
      </c>
      <c r="C138" s="6"/>
      <c r="D138" s="16">
        <v>6</v>
      </c>
      <c r="E138" s="6"/>
      <c r="F138" s="18">
        <v>2861</v>
      </c>
      <c r="G138" s="4">
        <v>2309</v>
      </c>
      <c r="H138" s="9">
        <f t="shared" si="8"/>
        <v>0.80706046836770362</v>
      </c>
      <c r="I138" s="9"/>
      <c r="J138" s="7"/>
      <c r="K138" s="5">
        <v>476.83</v>
      </c>
      <c r="L138" s="5">
        <v>572.20000000000005</v>
      </c>
      <c r="M138" s="10">
        <f t="shared" si="9"/>
        <v>0.83332750786438303</v>
      </c>
      <c r="N138" s="5"/>
      <c r="O138" s="7"/>
      <c r="P138" s="11">
        <v>0.13</v>
      </c>
      <c r="Q138" s="11">
        <v>0.08</v>
      </c>
      <c r="R138" s="12">
        <f t="shared" si="10"/>
        <v>0.98960000000000004</v>
      </c>
      <c r="S138" s="7"/>
      <c r="T138" s="5"/>
      <c r="U138" s="4"/>
      <c r="V138" s="5"/>
      <c r="W138" s="7"/>
      <c r="X138" s="13">
        <f t="shared" si="11"/>
        <v>0.95840714720130871</v>
      </c>
      <c r="Y138" s="7"/>
      <c r="Z138" s="5"/>
      <c r="AA138" s="4"/>
      <c r="AB138" s="4"/>
      <c r="AC138" s="4"/>
    </row>
    <row r="139" spans="1:29" x14ac:dyDescent="0.25">
      <c r="A139" s="4" t="s">
        <v>296</v>
      </c>
      <c r="B139" s="5" t="s">
        <v>297</v>
      </c>
      <c r="C139" s="6"/>
      <c r="D139" s="16">
        <v>55</v>
      </c>
      <c r="E139" s="6"/>
      <c r="F139" s="18">
        <v>50303</v>
      </c>
      <c r="G139" s="4">
        <v>43244</v>
      </c>
      <c r="H139" s="9">
        <f t="shared" si="8"/>
        <v>0.85967039739180562</v>
      </c>
      <c r="I139" s="9"/>
      <c r="J139" s="7"/>
      <c r="K139" s="5">
        <v>914.6</v>
      </c>
      <c r="L139" s="5">
        <v>1117.8399999999999</v>
      </c>
      <c r="M139" s="10">
        <f t="shared" si="9"/>
        <v>0.81818507120875983</v>
      </c>
      <c r="N139" s="5"/>
      <c r="O139" s="7"/>
      <c r="P139" s="11">
        <v>0.13</v>
      </c>
      <c r="Q139" s="11">
        <v>0.08</v>
      </c>
      <c r="R139" s="12">
        <f t="shared" si="10"/>
        <v>0.98960000000000004</v>
      </c>
      <c r="S139" s="7"/>
      <c r="T139" s="5"/>
      <c r="U139" s="4"/>
      <c r="V139" s="5"/>
      <c r="W139" s="7"/>
      <c r="X139" s="13">
        <f t="shared" si="11"/>
        <v>1.0397767634675741</v>
      </c>
      <c r="Y139" s="7"/>
      <c r="Z139" s="5"/>
      <c r="AA139" s="4"/>
      <c r="AB139" s="4"/>
      <c r="AC139" s="4"/>
    </row>
    <row r="140" spans="1:29" x14ac:dyDescent="0.25">
      <c r="A140" s="4" t="s">
        <v>298</v>
      </c>
      <c r="B140" s="5" t="s">
        <v>299</v>
      </c>
      <c r="C140" s="6"/>
      <c r="D140" s="16">
        <v>5</v>
      </c>
      <c r="E140" s="6"/>
      <c r="F140" s="18">
        <v>3672</v>
      </c>
      <c r="G140" s="4">
        <v>3393</v>
      </c>
      <c r="H140" s="9">
        <f t="shared" si="8"/>
        <v>0.9240196078431373</v>
      </c>
      <c r="I140" s="9"/>
      <c r="J140" s="7"/>
      <c r="K140" s="5">
        <v>734.4</v>
      </c>
      <c r="L140" s="5">
        <v>734.4</v>
      </c>
      <c r="M140" s="10">
        <f t="shared" si="9"/>
        <v>1</v>
      </c>
      <c r="N140" s="5"/>
      <c r="O140" s="7"/>
      <c r="P140" s="11">
        <v>0.13</v>
      </c>
      <c r="Q140" s="11">
        <v>0.08</v>
      </c>
      <c r="R140" s="12">
        <f t="shared" si="10"/>
        <v>0.98960000000000004</v>
      </c>
      <c r="S140" s="7"/>
      <c r="T140" s="5"/>
      <c r="U140" s="4"/>
      <c r="V140" s="5"/>
      <c r="W140" s="7"/>
      <c r="X140" s="13">
        <f t="shared" si="11"/>
        <v>0.91440980392156868</v>
      </c>
      <c r="Y140" s="7"/>
      <c r="Z140" s="5"/>
      <c r="AA140" s="4"/>
      <c r="AB140" s="4"/>
      <c r="AC140" s="4"/>
    </row>
    <row r="141" spans="1:29" x14ac:dyDescent="0.25">
      <c r="A141" s="4" t="s">
        <v>300</v>
      </c>
      <c r="B141" s="5" t="s">
        <v>301</v>
      </c>
      <c r="C141" s="6"/>
      <c r="D141" s="16">
        <v>1</v>
      </c>
      <c r="E141" s="6"/>
      <c r="F141" s="18">
        <v>2043</v>
      </c>
      <c r="G141" s="4">
        <v>1557</v>
      </c>
      <c r="H141" s="9">
        <f t="shared" si="8"/>
        <v>0.76211453744493396</v>
      </c>
      <c r="I141" s="9"/>
      <c r="J141" s="7"/>
      <c r="K141" s="5">
        <v>681</v>
      </c>
      <c r="L141" s="5">
        <v>1021.5</v>
      </c>
      <c r="M141" s="10">
        <f t="shared" si="9"/>
        <v>0.66666666666666663</v>
      </c>
      <c r="N141" s="5"/>
      <c r="O141" s="7"/>
      <c r="P141" s="11">
        <v>0.13</v>
      </c>
      <c r="Q141" s="11">
        <v>0.08</v>
      </c>
      <c r="R141" s="12">
        <f t="shared" si="10"/>
        <v>0.98960000000000004</v>
      </c>
      <c r="S141" s="7"/>
      <c r="T141" s="5"/>
      <c r="U141" s="4"/>
      <c r="V141" s="5"/>
      <c r="W141" s="7"/>
      <c r="X141" s="13">
        <f t="shared" si="11"/>
        <v>1.13128281938326</v>
      </c>
      <c r="Y141" s="7"/>
      <c r="Z141" s="5"/>
      <c r="AA141" s="4"/>
      <c r="AB141" s="4"/>
      <c r="AC141" s="4"/>
    </row>
    <row r="142" spans="1:29" x14ac:dyDescent="0.25">
      <c r="A142" s="4" t="s">
        <v>302</v>
      </c>
      <c r="B142" s="5" t="s">
        <v>303</v>
      </c>
      <c r="C142" s="6"/>
      <c r="D142" s="16">
        <v>3</v>
      </c>
      <c r="E142" s="6"/>
      <c r="F142" s="18">
        <v>939</v>
      </c>
      <c r="G142" s="4">
        <v>702</v>
      </c>
      <c r="H142" s="9">
        <f t="shared" si="8"/>
        <v>0.74760383386581475</v>
      </c>
      <c r="I142" s="9"/>
      <c r="J142" s="7"/>
      <c r="K142" s="5">
        <v>313</v>
      </c>
      <c r="L142" s="5">
        <v>313</v>
      </c>
      <c r="M142" s="10">
        <f t="shared" si="9"/>
        <v>1</v>
      </c>
      <c r="N142" s="5"/>
      <c r="O142" s="7"/>
      <c r="P142" s="11">
        <v>0.13</v>
      </c>
      <c r="Q142" s="11">
        <v>0.08</v>
      </c>
      <c r="R142" s="12">
        <f t="shared" si="10"/>
        <v>0.98960000000000004</v>
      </c>
      <c r="S142" s="7"/>
      <c r="T142" s="5"/>
      <c r="U142" s="4"/>
      <c r="V142" s="5"/>
      <c r="W142" s="7"/>
      <c r="X142" s="13">
        <f t="shared" si="11"/>
        <v>0.73982875399361026</v>
      </c>
      <c r="Y142" s="7"/>
      <c r="Z142" s="5"/>
      <c r="AA142" s="4"/>
      <c r="AB142" s="4"/>
      <c r="AC142" s="4"/>
    </row>
    <row r="143" spans="1:29" x14ac:dyDescent="0.25">
      <c r="A143" s="4" t="s">
        <v>304</v>
      </c>
      <c r="B143" s="5" t="s">
        <v>305</v>
      </c>
      <c r="C143" s="6"/>
      <c r="D143" s="16">
        <v>3</v>
      </c>
      <c r="E143" s="6"/>
      <c r="F143" s="18">
        <v>1706</v>
      </c>
      <c r="G143" s="4">
        <v>1425</v>
      </c>
      <c r="H143" s="9">
        <f t="shared" si="8"/>
        <v>0.83528722157092616</v>
      </c>
      <c r="I143" s="9"/>
      <c r="J143" s="7"/>
      <c r="K143" s="5">
        <v>426.5</v>
      </c>
      <c r="L143" s="5">
        <v>426.5</v>
      </c>
      <c r="M143" s="10">
        <f t="shared" si="9"/>
        <v>1</v>
      </c>
      <c r="N143" s="5"/>
      <c r="O143" s="7"/>
      <c r="P143" s="11">
        <v>0.13</v>
      </c>
      <c r="Q143" s="11">
        <v>0.08</v>
      </c>
      <c r="R143" s="12">
        <f t="shared" si="10"/>
        <v>0.98960000000000004</v>
      </c>
      <c r="S143" s="7"/>
      <c r="T143" s="5"/>
      <c r="U143" s="4"/>
      <c r="V143" s="5"/>
      <c r="W143" s="7"/>
      <c r="X143" s="13">
        <f t="shared" si="11"/>
        <v>0.82660023446658859</v>
      </c>
      <c r="Y143" s="7"/>
      <c r="Z143" s="5"/>
      <c r="AA143" s="4"/>
      <c r="AB143" s="4"/>
      <c r="AC143" s="4"/>
    </row>
    <row r="144" spans="1:29" x14ac:dyDescent="0.25">
      <c r="A144" s="4" t="s">
        <v>306</v>
      </c>
      <c r="B144" s="5" t="s">
        <v>307</v>
      </c>
      <c r="C144" s="6"/>
      <c r="D144" s="16">
        <v>5</v>
      </c>
      <c r="E144" s="6"/>
      <c r="F144" s="18">
        <v>2181</v>
      </c>
      <c r="G144" s="4">
        <v>1718</v>
      </c>
      <c r="H144" s="9">
        <f t="shared" si="8"/>
        <v>0.78771205868867489</v>
      </c>
      <c r="I144" s="9"/>
      <c r="J144" s="7"/>
      <c r="K144" s="5">
        <v>436.2</v>
      </c>
      <c r="L144" s="5">
        <v>545.25</v>
      </c>
      <c r="M144" s="10">
        <f t="shared" si="9"/>
        <v>0.79999999999999993</v>
      </c>
      <c r="N144" s="5"/>
      <c r="O144" s="7"/>
      <c r="P144" s="11">
        <v>0.13</v>
      </c>
      <c r="Q144" s="11">
        <v>0.08</v>
      </c>
      <c r="R144" s="12">
        <f t="shared" si="10"/>
        <v>0.98960000000000004</v>
      </c>
      <c r="S144" s="7"/>
      <c r="T144" s="5"/>
      <c r="U144" s="4"/>
      <c r="V144" s="5"/>
      <c r="W144" s="7"/>
      <c r="X144" s="13">
        <f t="shared" si="11"/>
        <v>0.97439981659789099</v>
      </c>
      <c r="Y144" s="7"/>
      <c r="Z144" s="5"/>
      <c r="AA144" s="4"/>
      <c r="AB144" s="4"/>
      <c r="AC144" s="4"/>
    </row>
    <row r="145" spans="1:29" x14ac:dyDescent="0.25">
      <c r="A145" s="4" t="s">
        <v>308</v>
      </c>
      <c r="B145" s="5" t="s">
        <v>309</v>
      </c>
      <c r="C145" s="6"/>
      <c r="D145" s="16">
        <v>3</v>
      </c>
      <c r="E145" s="6"/>
      <c r="F145" s="18">
        <v>2285</v>
      </c>
      <c r="G145" s="4">
        <v>1780</v>
      </c>
      <c r="H145" s="9">
        <f t="shared" si="8"/>
        <v>0.77899343544857769</v>
      </c>
      <c r="I145" s="9"/>
      <c r="J145" s="7"/>
      <c r="K145" s="5">
        <v>761.67</v>
      </c>
      <c r="L145" s="5">
        <v>761.67</v>
      </c>
      <c r="M145" s="10">
        <f t="shared" si="9"/>
        <v>1</v>
      </c>
      <c r="N145" s="5"/>
      <c r="O145" s="7"/>
      <c r="P145" s="11">
        <v>0.13</v>
      </c>
      <c r="Q145" s="11">
        <v>0.08</v>
      </c>
      <c r="R145" s="12">
        <f t="shared" si="10"/>
        <v>0.98960000000000004</v>
      </c>
      <c r="S145" s="7"/>
      <c r="T145" s="5"/>
      <c r="U145" s="4"/>
      <c r="V145" s="5"/>
      <c r="W145" s="7"/>
      <c r="X145" s="13">
        <f t="shared" si="11"/>
        <v>0.77089190371991245</v>
      </c>
      <c r="Y145" s="7"/>
      <c r="Z145" s="5"/>
      <c r="AA145" s="4"/>
      <c r="AB145" s="4"/>
      <c r="AC145" s="4"/>
    </row>
    <row r="146" spans="1:29" x14ac:dyDescent="0.25">
      <c r="A146" s="4" t="s">
        <v>310</v>
      </c>
      <c r="B146" s="5" t="s">
        <v>311</v>
      </c>
      <c r="C146" s="6"/>
      <c r="D146" s="16">
        <v>4</v>
      </c>
      <c r="E146" s="6"/>
      <c r="F146" s="18">
        <v>2236</v>
      </c>
      <c r="G146" s="4">
        <v>1740</v>
      </c>
      <c r="H146" s="9">
        <f t="shared" si="8"/>
        <v>0.77817531305903398</v>
      </c>
      <c r="I146" s="9"/>
      <c r="J146" s="7"/>
      <c r="K146" s="5">
        <v>559</v>
      </c>
      <c r="L146" s="5">
        <v>559</v>
      </c>
      <c r="M146" s="10">
        <f t="shared" si="9"/>
        <v>1</v>
      </c>
      <c r="N146" s="5"/>
      <c r="O146" s="7"/>
      <c r="P146" s="11">
        <v>0.13</v>
      </c>
      <c r="Q146" s="11">
        <v>0.08</v>
      </c>
      <c r="R146" s="12">
        <f t="shared" si="10"/>
        <v>0.98960000000000004</v>
      </c>
      <c r="S146" s="7"/>
      <c r="T146" s="5"/>
      <c r="U146" s="4"/>
      <c r="V146" s="5"/>
      <c r="W146" s="7"/>
      <c r="X146" s="13">
        <f t="shared" si="11"/>
        <v>0.77008228980322002</v>
      </c>
      <c r="Y146" s="7"/>
      <c r="Z146" s="5"/>
      <c r="AA146" s="4"/>
      <c r="AB146" s="4"/>
      <c r="AC146" s="4"/>
    </row>
    <row r="147" spans="1:29" x14ac:dyDescent="0.25">
      <c r="A147" s="4" t="s">
        <v>312</v>
      </c>
      <c r="B147" s="5" t="s">
        <v>313</v>
      </c>
      <c r="C147" s="6"/>
      <c r="D147" s="16">
        <v>4</v>
      </c>
      <c r="E147" s="6"/>
      <c r="F147" s="18">
        <v>3614</v>
      </c>
      <c r="G147" s="4">
        <v>3079</v>
      </c>
      <c r="H147" s="9">
        <f t="shared" si="8"/>
        <v>0.85196458218040949</v>
      </c>
      <c r="I147" s="9"/>
      <c r="J147" s="7"/>
      <c r="K147" s="5">
        <v>903.5</v>
      </c>
      <c r="L147" s="5">
        <v>903.5</v>
      </c>
      <c r="M147" s="10">
        <f t="shared" si="9"/>
        <v>1</v>
      </c>
      <c r="N147" s="5"/>
      <c r="O147" s="7"/>
      <c r="P147" s="11">
        <v>0.13</v>
      </c>
      <c r="Q147" s="11">
        <v>0.08</v>
      </c>
      <c r="R147" s="12">
        <f t="shared" si="10"/>
        <v>0.98960000000000004</v>
      </c>
      <c r="S147" s="7"/>
      <c r="T147" s="5"/>
      <c r="U147" s="4"/>
      <c r="V147" s="5"/>
      <c r="W147" s="7"/>
      <c r="X147" s="13">
        <f t="shared" si="11"/>
        <v>0.84310415052573329</v>
      </c>
      <c r="Y147" s="7"/>
      <c r="Z147" s="5"/>
      <c r="AA147" s="4"/>
      <c r="AB147" s="4"/>
      <c r="AC147" s="4"/>
    </row>
    <row r="148" spans="1:29" x14ac:dyDescent="0.25">
      <c r="A148" s="4" t="s">
        <v>314</v>
      </c>
      <c r="B148" s="5" t="s">
        <v>315</v>
      </c>
      <c r="C148" s="6"/>
      <c r="D148" s="16">
        <v>8</v>
      </c>
      <c r="E148" s="6"/>
      <c r="F148" s="18">
        <v>4099</v>
      </c>
      <c r="G148" s="4">
        <v>3170</v>
      </c>
      <c r="H148" s="9">
        <f t="shared" si="8"/>
        <v>0.77335935594047334</v>
      </c>
      <c r="I148" s="9"/>
      <c r="J148" s="7"/>
      <c r="K148" s="5">
        <v>455.44</v>
      </c>
      <c r="L148" s="5">
        <v>512.38</v>
      </c>
      <c r="M148" s="10">
        <f t="shared" si="9"/>
        <v>0.88887154065342133</v>
      </c>
      <c r="N148" s="5"/>
      <c r="O148" s="7"/>
      <c r="P148" s="11">
        <v>0.13</v>
      </c>
      <c r="Q148" s="11">
        <v>0.08</v>
      </c>
      <c r="R148" s="12">
        <f t="shared" si="10"/>
        <v>0.98960000000000004</v>
      </c>
      <c r="S148" s="7"/>
      <c r="T148" s="5"/>
      <c r="U148" s="4"/>
      <c r="V148" s="5"/>
      <c r="W148" s="7"/>
      <c r="X148" s="13">
        <f t="shared" si="11"/>
        <v>0.86099777485968121</v>
      </c>
      <c r="Y148" s="7"/>
      <c r="Z148" s="5"/>
      <c r="AA148" s="4"/>
      <c r="AB148" s="4"/>
      <c r="AC148" s="4"/>
    </row>
    <row r="149" spans="1:29" x14ac:dyDescent="0.25">
      <c r="A149" s="4" t="s">
        <v>316</v>
      </c>
      <c r="B149" s="5" t="s">
        <v>317</v>
      </c>
      <c r="C149" s="6"/>
      <c r="D149" s="16">
        <v>3</v>
      </c>
      <c r="E149" s="6"/>
      <c r="F149" s="18">
        <v>1788</v>
      </c>
      <c r="G149" s="4">
        <v>1398</v>
      </c>
      <c r="H149" s="9">
        <f t="shared" si="8"/>
        <v>0.78187919463087252</v>
      </c>
      <c r="I149" s="9"/>
      <c r="J149" s="7"/>
      <c r="K149" s="5">
        <v>596</v>
      </c>
      <c r="L149" s="5">
        <v>596</v>
      </c>
      <c r="M149" s="10">
        <f t="shared" si="9"/>
        <v>1</v>
      </c>
      <c r="N149" s="5"/>
      <c r="O149" s="7"/>
      <c r="P149" s="11">
        <v>0.13</v>
      </c>
      <c r="Q149" s="11">
        <v>0.08</v>
      </c>
      <c r="R149" s="12">
        <f t="shared" si="10"/>
        <v>0.98960000000000004</v>
      </c>
      <c r="S149" s="7"/>
      <c r="T149" s="5"/>
      <c r="U149" s="4"/>
      <c r="V149" s="5"/>
      <c r="W149" s="7"/>
      <c r="X149" s="13">
        <f t="shared" si="11"/>
        <v>0.7737476510067115</v>
      </c>
      <c r="Y149" s="7"/>
      <c r="Z149" s="5"/>
      <c r="AA149" s="4"/>
      <c r="AB149" s="4"/>
      <c r="AC149" s="4"/>
    </row>
    <row r="150" spans="1:29" x14ac:dyDescent="0.25">
      <c r="A150" s="4" t="s">
        <v>318</v>
      </c>
      <c r="B150" s="5" t="s">
        <v>319</v>
      </c>
      <c r="C150" s="6"/>
      <c r="D150" s="16">
        <v>9</v>
      </c>
      <c r="E150" s="6"/>
      <c r="F150" s="18">
        <v>6695</v>
      </c>
      <c r="G150" s="4">
        <v>5217</v>
      </c>
      <c r="H150" s="9">
        <f t="shared" si="8"/>
        <v>0.77923823749066468</v>
      </c>
      <c r="I150" s="9"/>
      <c r="J150" s="7"/>
      <c r="K150" s="5">
        <v>743.89</v>
      </c>
      <c r="L150" s="5">
        <v>743.89</v>
      </c>
      <c r="M150" s="10">
        <f t="shared" si="9"/>
        <v>1</v>
      </c>
      <c r="N150" s="5"/>
      <c r="O150" s="7"/>
      <c r="P150" s="11">
        <v>0.13</v>
      </c>
      <c r="Q150" s="11">
        <v>0.08</v>
      </c>
      <c r="R150" s="12">
        <f t="shared" si="10"/>
        <v>0.98960000000000004</v>
      </c>
      <c r="S150" s="7"/>
      <c r="T150" s="5"/>
      <c r="U150" s="4"/>
      <c r="V150" s="5"/>
      <c r="W150" s="7"/>
      <c r="X150" s="13">
        <f t="shared" si="11"/>
        <v>0.77113415982076183</v>
      </c>
      <c r="Y150" s="7"/>
      <c r="Z150" s="5"/>
      <c r="AA150" s="4"/>
      <c r="AB150" s="4"/>
      <c r="AC150" s="4"/>
    </row>
    <row r="151" spans="1:29" x14ac:dyDescent="0.25">
      <c r="A151" s="4" t="s">
        <v>320</v>
      </c>
      <c r="B151" s="5" t="s">
        <v>321</v>
      </c>
      <c r="C151" s="6"/>
      <c r="D151" s="16">
        <v>6</v>
      </c>
      <c r="E151" s="6"/>
      <c r="F151" s="18">
        <v>4179</v>
      </c>
      <c r="G151" s="4">
        <v>3514</v>
      </c>
      <c r="H151" s="9">
        <f t="shared" si="8"/>
        <v>0.8408710217755444</v>
      </c>
      <c r="I151" s="9"/>
      <c r="J151" s="7"/>
      <c r="K151" s="5">
        <v>696.5</v>
      </c>
      <c r="L151" s="5">
        <v>835.8</v>
      </c>
      <c r="M151" s="10">
        <f t="shared" si="9"/>
        <v>0.83333333333333337</v>
      </c>
      <c r="N151" s="5"/>
      <c r="O151" s="7"/>
      <c r="P151" s="11">
        <v>0.13</v>
      </c>
      <c r="Q151" s="11">
        <v>0.08</v>
      </c>
      <c r="R151" s="12">
        <f t="shared" si="10"/>
        <v>0.98960000000000004</v>
      </c>
      <c r="S151" s="7"/>
      <c r="T151" s="5"/>
      <c r="U151" s="4"/>
      <c r="V151" s="5"/>
      <c r="W151" s="7"/>
      <c r="X151" s="13">
        <f t="shared" si="11"/>
        <v>0.99855115577889453</v>
      </c>
      <c r="Y151" s="7"/>
      <c r="Z151" s="5"/>
      <c r="AA151" s="4"/>
      <c r="AB151" s="4"/>
      <c r="AC151" s="4"/>
    </row>
    <row r="152" spans="1:29" x14ac:dyDescent="0.25">
      <c r="A152" s="4" t="s">
        <v>322</v>
      </c>
      <c r="B152" s="5" t="s">
        <v>323</v>
      </c>
      <c r="C152" s="6"/>
      <c r="D152" s="16">
        <v>13</v>
      </c>
      <c r="E152" s="6"/>
      <c r="F152" s="18">
        <v>12525</v>
      </c>
      <c r="G152" s="4">
        <v>10728</v>
      </c>
      <c r="H152" s="9">
        <f t="shared" si="8"/>
        <v>0.85652694610778446</v>
      </c>
      <c r="I152" s="9"/>
      <c r="J152" s="7"/>
      <c r="K152" s="5">
        <v>963.46</v>
      </c>
      <c r="L152" s="5">
        <v>1043.75</v>
      </c>
      <c r="M152" s="10">
        <f t="shared" si="9"/>
        <v>0.9230754491017964</v>
      </c>
      <c r="N152" s="5"/>
      <c r="O152" s="7"/>
      <c r="P152" s="11">
        <v>0.13</v>
      </c>
      <c r="Q152" s="11">
        <v>0.08</v>
      </c>
      <c r="R152" s="12">
        <f t="shared" si="10"/>
        <v>0.98960000000000004</v>
      </c>
      <c r="S152" s="7"/>
      <c r="T152" s="5"/>
      <c r="U152" s="4"/>
      <c r="V152" s="5"/>
      <c r="W152" s="7"/>
      <c r="X152" s="13">
        <f t="shared" si="11"/>
        <v>0.91825545430012678</v>
      </c>
      <c r="Y152" s="7"/>
      <c r="Z152" s="5"/>
      <c r="AA152" s="4"/>
      <c r="AB152" s="4"/>
      <c r="AC152" s="4"/>
    </row>
    <row r="153" spans="1:29" x14ac:dyDescent="0.25">
      <c r="A153" s="4" t="s">
        <v>324</v>
      </c>
      <c r="B153" s="5" t="s">
        <v>325</v>
      </c>
      <c r="C153" s="6"/>
      <c r="D153" s="16">
        <v>11</v>
      </c>
      <c r="E153" s="6"/>
      <c r="F153" s="18">
        <v>5691</v>
      </c>
      <c r="G153" s="4">
        <v>4935</v>
      </c>
      <c r="H153" s="9">
        <f t="shared" si="8"/>
        <v>0.86715867158671589</v>
      </c>
      <c r="I153" s="9"/>
      <c r="J153" s="7"/>
      <c r="K153" s="5">
        <v>474.25</v>
      </c>
      <c r="L153" s="5">
        <v>517.36</v>
      </c>
      <c r="M153" s="10">
        <f t="shared" si="9"/>
        <v>0.916673109633524</v>
      </c>
      <c r="N153" s="5"/>
      <c r="O153" s="7"/>
      <c r="P153" s="11">
        <v>0.13</v>
      </c>
      <c r="Q153" s="11">
        <v>0.08</v>
      </c>
      <c r="R153" s="12">
        <f t="shared" si="10"/>
        <v>0.98960000000000004</v>
      </c>
      <c r="S153" s="7"/>
      <c r="T153" s="5"/>
      <c r="U153" s="4"/>
      <c r="V153" s="5"/>
      <c r="W153" s="7"/>
      <c r="X153" s="13">
        <f t="shared" si="11"/>
        <v>0.93614638891860735</v>
      </c>
      <c r="Y153" s="7"/>
      <c r="Z153" s="5"/>
      <c r="AA153" s="4"/>
      <c r="AB153" s="4"/>
      <c r="AC153" s="4"/>
    </row>
    <row r="154" spans="1:29" x14ac:dyDescent="0.25">
      <c r="A154" s="4" t="s">
        <v>326</v>
      </c>
      <c r="B154" s="5" t="s">
        <v>327</v>
      </c>
      <c r="C154" s="6"/>
      <c r="D154" s="16">
        <v>11</v>
      </c>
      <c r="E154" s="6"/>
      <c r="F154" s="18">
        <v>9968</v>
      </c>
      <c r="G154" s="4">
        <v>8210</v>
      </c>
      <c r="H154" s="9">
        <f t="shared" si="8"/>
        <v>0.8236356340288925</v>
      </c>
      <c r="I154" s="9"/>
      <c r="J154" s="7"/>
      <c r="K154" s="5">
        <v>906.18</v>
      </c>
      <c r="L154" s="5">
        <v>906.18</v>
      </c>
      <c r="M154" s="10">
        <f t="shared" si="9"/>
        <v>1</v>
      </c>
      <c r="N154" s="5"/>
      <c r="O154" s="7"/>
      <c r="P154" s="11">
        <v>0.13</v>
      </c>
      <c r="Q154" s="11">
        <v>0.08</v>
      </c>
      <c r="R154" s="12">
        <f t="shared" si="10"/>
        <v>0.98960000000000004</v>
      </c>
      <c r="S154" s="7"/>
      <c r="T154" s="5"/>
      <c r="U154" s="4"/>
      <c r="V154" s="5"/>
      <c r="W154" s="7"/>
      <c r="X154" s="13">
        <f t="shared" si="11"/>
        <v>0.81506982343499201</v>
      </c>
      <c r="Y154" s="7"/>
      <c r="Z154" s="5"/>
      <c r="AA154" s="4"/>
      <c r="AB154" s="4"/>
      <c r="AC154" s="4"/>
    </row>
    <row r="155" spans="1:29" x14ac:dyDescent="0.25">
      <c r="A155" s="4" t="s">
        <v>328</v>
      </c>
      <c r="B155" s="5" t="s">
        <v>329</v>
      </c>
      <c r="C155" s="6"/>
      <c r="D155" s="16">
        <v>7</v>
      </c>
      <c r="E155" s="6"/>
      <c r="F155" s="18">
        <v>2752</v>
      </c>
      <c r="G155" s="4">
        <v>2081</v>
      </c>
      <c r="H155" s="9">
        <f t="shared" si="8"/>
        <v>0.75617732558139539</v>
      </c>
      <c r="I155" s="9"/>
      <c r="J155" s="7"/>
      <c r="K155" s="5">
        <v>393.14</v>
      </c>
      <c r="L155" s="5">
        <v>393.14</v>
      </c>
      <c r="M155" s="10">
        <f t="shared" si="9"/>
        <v>1</v>
      </c>
      <c r="N155" s="5"/>
      <c r="O155" s="7"/>
      <c r="P155" s="11">
        <v>0.13</v>
      </c>
      <c r="Q155" s="11">
        <v>0.08</v>
      </c>
      <c r="R155" s="12">
        <f t="shared" si="10"/>
        <v>0.98960000000000004</v>
      </c>
      <c r="S155" s="7"/>
      <c r="T155" s="5"/>
      <c r="U155" s="4"/>
      <c r="V155" s="5"/>
      <c r="W155" s="7"/>
      <c r="X155" s="13">
        <f t="shared" si="11"/>
        <v>0.74831308139534891</v>
      </c>
      <c r="Y155" s="7"/>
      <c r="Z155" s="5"/>
      <c r="AA155" s="4"/>
      <c r="AB155" s="4"/>
      <c r="AC155" s="4"/>
    </row>
    <row r="156" spans="1:29" x14ac:dyDescent="0.25">
      <c r="A156" s="4" t="s">
        <v>330</v>
      </c>
      <c r="B156" s="5" t="s">
        <v>331</v>
      </c>
      <c r="C156" s="6"/>
      <c r="D156" s="16">
        <v>11</v>
      </c>
      <c r="E156" s="6"/>
      <c r="F156" s="18">
        <v>9997</v>
      </c>
      <c r="G156" s="4">
        <v>7761</v>
      </c>
      <c r="H156" s="9">
        <f t="shared" si="8"/>
        <v>0.77633289986996101</v>
      </c>
      <c r="I156" s="9"/>
      <c r="J156" s="7"/>
      <c r="K156" s="5">
        <v>833.08</v>
      </c>
      <c r="L156" s="5">
        <v>833.08</v>
      </c>
      <c r="M156" s="10">
        <f t="shared" si="9"/>
        <v>1</v>
      </c>
      <c r="N156" s="5"/>
      <c r="O156" s="7"/>
      <c r="P156" s="11">
        <v>0.13</v>
      </c>
      <c r="Q156" s="11">
        <v>0.08</v>
      </c>
      <c r="R156" s="12">
        <f t="shared" si="10"/>
        <v>0.98960000000000004</v>
      </c>
      <c r="S156" s="7"/>
      <c r="T156" s="5"/>
      <c r="U156" s="4"/>
      <c r="V156" s="5"/>
      <c r="W156" s="7"/>
      <c r="X156" s="13">
        <f t="shared" si="11"/>
        <v>0.76825903771131343</v>
      </c>
      <c r="Y156" s="7"/>
      <c r="Z156" s="5"/>
      <c r="AA156" s="4"/>
      <c r="AB156" s="4"/>
      <c r="AC156" s="4"/>
    </row>
    <row r="157" spans="1:29" x14ac:dyDescent="0.25">
      <c r="A157" s="4" t="s">
        <v>332</v>
      </c>
      <c r="B157" s="5" t="s">
        <v>333</v>
      </c>
      <c r="C157" s="6"/>
      <c r="D157" s="16">
        <v>1</v>
      </c>
      <c r="E157" s="6"/>
      <c r="F157" s="18">
        <v>1569</v>
      </c>
      <c r="G157" s="4">
        <v>1353</v>
      </c>
      <c r="H157" s="9">
        <f t="shared" si="8"/>
        <v>0.86233269598470363</v>
      </c>
      <c r="I157" s="9"/>
      <c r="J157" s="7"/>
      <c r="K157" s="5">
        <v>523</v>
      </c>
      <c r="L157" s="5">
        <v>784.5</v>
      </c>
      <c r="M157" s="10">
        <f t="shared" si="9"/>
        <v>0.66666666666666663</v>
      </c>
      <c r="N157" s="5"/>
      <c r="O157" s="7"/>
      <c r="P157" s="11">
        <v>0.13</v>
      </c>
      <c r="Q157" s="11">
        <v>0.08</v>
      </c>
      <c r="R157" s="12">
        <f t="shared" si="10"/>
        <v>0.98960000000000004</v>
      </c>
      <c r="S157" s="7"/>
      <c r="T157" s="5"/>
      <c r="U157" s="4"/>
      <c r="V157" s="5"/>
      <c r="W157" s="7"/>
      <c r="X157" s="13">
        <f t="shared" si="11"/>
        <v>1.2800466539196942</v>
      </c>
      <c r="Y157" s="7"/>
      <c r="Z157" s="5"/>
      <c r="AA157" s="4"/>
      <c r="AB157" s="4"/>
      <c r="AC157" s="4"/>
    </row>
    <row r="158" spans="1:29" x14ac:dyDescent="0.25">
      <c r="A158" s="4" t="s">
        <v>334</v>
      </c>
      <c r="B158" s="5" t="s">
        <v>335</v>
      </c>
      <c r="C158" s="6"/>
      <c r="D158" s="16">
        <v>6</v>
      </c>
      <c r="E158" s="6"/>
      <c r="F158" s="18">
        <v>3961</v>
      </c>
      <c r="G158" s="4">
        <v>3489</v>
      </c>
      <c r="H158" s="9">
        <f t="shared" si="8"/>
        <v>0.88083817217874272</v>
      </c>
      <c r="I158" s="9"/>
      <c r="J158" s="7"/>
      <c r="K158" s="5">
        <v>660.17</v>
      </c>
      <c r="L158" s="5">
        <v>660.17</v>
      </c>
      <c r="M158" s="10">
        <f t="shared" si="9"/>
        <v>1</v>
      </c>
      <c r="N158" s="5"/>
      <c r="O158" s="7"/>
      <c r="P158" s="11">
        <v>0.13</v>
      </c>
      <c r="Q158" s="11">
        <v>0.08</v>
      </c>
      <c r="R158" s="12">
        <f t="shared" si="10"/>
        <v>0.98960000000000004</v>
      </c>
      <c r="S158" s="7"/>
      <c r="T158" s="5"/>
      <c r="U158" s="4"/>
      <c r="V158" s="5"/>
      <c r="W158" s="7"/>
      <c r="X158" s="13">
        <f t="shared" si="11"/>
        <v>0.87167745518808382</v>
      </c>
      <c r="Y158" s="7"/>
      <c r="Z158" s="5"/>
      <c r="AA158" s="4"/>
      <c r="AB158" s="4"/>
      <c r="AC158" s="4"/>
    </row>
    <row r="159" spans="1:29" x14ac:dyDescent="0.25">
      <c r="A159" s="4" t="s">
        <v>336</v>
      </c>
      <c r="B159" s="5" t="s">
        <v>337</v>
      </c>
      <c r="C159" s="6"/>
      <c r="D159" s="16">
        <v>8</v>
      </c>
      <c r="E159" s="6"/>
      <c r="F159" s="18">
        <v>4831</v>
      </c>
      <c r="G159" s="4">
        <v>3725</v>
      </c>
      <c r="H159" s="9">
        <f t="shared" si="8"/>
        <v>0.77106189194783692</v>
      </c>
      <c r="I159" s="9"/>
      <c r="J159" s="7"/>
      <c r="K159" s="5">
        <v>603.88</v>
      </c>
      <c r="L159" s="5">
        <v>603.88</v>
      </c>
      <c r="M159" s="10">
        <f t="shared" si="9"/>
        <v>1</v>
      </c>
      <c r="N159" s="5"/>
      <c r="O159" s="7"/>
      <c r="P159" s="11">
        <v>0.13</v>
      </c>
      <c r="Q159" s="11">
        <v>0.08</v>
      </c>
      <c r="R159" s="12">
        <f t="shared" si="10"/>
        <v>0.98960000000000004</v>
      </c>
      <c r="S159" s="7"/>
      <c r="T159" s="5"/>
      <c r="U159" s="4"/>
      <c r="V159" s="5"/>
      <c r="W159" s="7"/>
      <c r="X159" s="13">
        <f t="shared" si="11"/>
        <v>0.76304284827157942</v>
      </c>
      <c r="Y159" s="7"/>
      <c r="Z159" s="5"/>
      <c r="AA159" s="4"/>
      <c r="AB159" s="4"/>
      <c r="AC159" s="4"/>
    </row>
    <row r="160" spans="1:29" x14ac:dyDescent="0.25">
      <c r="A160" s="4" t="s">
        <v>338</v>
      </c>
      <c r="B160" s="5" t="s">
        <v>339</v>
      </c>
      <c r="C160" s="6"/>
      <c r="D160" s="16">
        <v>7</v>
      </c>
      <c r="E160" s="6"/>
      <c r="F160" s="18">
        <v>5632</v>
      </c>
      <c r="G160" s="4">
        <v>3527</v>
      </c>
      <c r="H160" s="9">
        <f t="shared" si="8"/>
        <v>0.62624289772727271</v>
      </c>
      <c r="I160" s="9"/>
      <c r="J160" s="7"/>
      <c r="K160" s="5">
        <v>804.57</v>
      </c>
      <c r="L160" s="5">
        <v>1126.4000000000001</v>
      </c>
      <c r="M160" s="10">
        <f t="shared" si="9"/>
        <v>0.71428444602272723</v>
      </c>
      <c r="N160" s="5"/>
      <c r="O160" s="7"/>
      <c r="P160" s="11">
        <v>0.13</v>
      </c>
      <c r="Q160" s="11">
        <v>0.08</v>
      </c>
      <c r="R160" s="12">
        <f t="shared" si="10"/>
        <v>0.98960000000000004</v>
      </c>
      <c r="S160" s="7"/>
      <c r="T160" s="5"/>
      <c r="U160" s="4"/>
      <c r="V160" s="5"/>
      <c r="W160" s="7"/>
      <c r="X160" s="13">
        <f t="shared" si="11"/>
        <v>0.86762350075195449</v>
      </c>
      <c r="Y160" s="7"/>
      <c r="Z160" s="5"/>
      <c r="AA160" s="4"/>
      <c r="AB160" s="4"/>
      <c r="AC160" s="4"/>
    </row>
    <row r="161" spans="1:29" x14ac:dyDescent="0.25">
      <c r="A161" s="4" t="s">
        <v>340</v>
      </c>
      <c r="B161" s="5" t="s">
        <v>341</v>
      </c>
      <c r="C161" s="6"/>
      <c r="D161" s="16">
        <v>4</v>
      </c>
      <c r="E161" s="6"/>
      <c r="F161" s="18">
        <v>2733</v>
      </c>
      <c r="G161" s="4">
        <v>1717</v>
      </c>
      <c r="H161" s="9">
        <f t="shared" si="8"/>
        <v>0.628247347237468</v>
      </c>
      <c r="I161" s="9"/>
      <c r="J161" s="7"/>
      <c r="K161" s="5">
        <v>683.25</v>
      </c>
      <c r="L161" s="5">
        <v>911</v>
      </c>
      <c r="M161" s="10">
        <f t="shared" si="9"/>
        <v>0.75</v>
      </c>
      <c r="N161" s="5"/>
      <c r="O161" s="7"/>
      <c r="P161" s="11">
        <v>0.13</v>
      </c>
      <c r="Q161" s="11">
        <v>0.08</v>
      </c>
      <c r="R161" s="12">
        <f t="shared" si="10"/>
        <v>0.98960000000000004</v>
      </c>
      <c r="S161" s="7"/>
      <c r="T161" s="5"/>
      <c r="U161" s="4"/>
      <c r="V161" s="5"/>
      <c r="W161" s="7"/>
      <c r="X161" s="13">
        <f t="shared" si="11"/>
        <v>0.8289514331015978</v>
      </c>
      <c r="Y161" s="7"/>
      <c r="Z161" s="5"/>
      <c r="AA161" s="4"/>
      <c r="AB161" s="4"/>
      <c r="AC161" s="4"/>
    </row>
    <row r="162" spans="1:29" x14ac:dyDescent="0.25">
      <c r="A162" s="4" t="s">
        <v>342</v>
      </c>
      <c r="B162" s="5" t="s">
        <v>343</v>
      </c>
      <c r="C162" s="6"/>
      <c r="D162" s="16">
        <v>3</v>
      </c>
      <c r="E162" s="6"/>
      <c r="F162" s="18">
        <v>2949</v>
      </c>
      <c r="G162" s="4">
        <v>2331</v>
      </c>
      <c r="H162" s="9">
        <f t="shared" si="8"/>
        <v>0.79043743641912512</v>
      </c>
      <c r="I162" s="9"/>
      <c r="J162" s="7"/>
      <c r="K162" s="5">
        <v>589.79999999999995</v>
      </c>
      <c r="L162" s="5">
        <v>983</v>
      </c>
      <c r="M162" s="10">
        <f t="shared" si="9"/>
        <v>0.6</v>
      </c>
      <c r="N162" s="5"/>
      <c r="O162" s="7"/>
      <c r="P162" s="11">
        <v>0.13</v>
      </c>
      <c r="Q162" s="11">
        <v>0.08</v>
      </c>
      <c r="R162" s="12">
        <f t="shared" si="10"/>
        <v>0.98960000000000004</v>
      </c>
      <c r="S162" s="7"/>
      <c r="T162" s="5"/>
      <c r="U162" s="4"/>
      <c r="V162" s="5"/>
      <c r="W162" s="7"/>
      <c r="X162" s="13">
        <f t="shared" si="11"/>
        <v>1.3036948118006104</v>
      </c>
      <c r="Y162" s="7"/>
      <c r="Z162" s="5"/>
      <c r="AA162" s="4"/>
      <c r="AB162" s="4"/>
      <c r="AC162" s="4"/>
    </row>
    <row r="163" spans="1:29" x14ac:dyDescent="0.25">
      <c r="A163" s="4" t="s">
        <v>344</v>
      </c>
      <c r="B163" s="5" t="s">
        <v>345</v>
      </c>
      <c r="C163" s="6"/>
      <c r="D163" s="16">
        <v>6</v>
      </c>
      <c r="E163" s="6"/>
      <c r="F163" s="18">
        <v>3560</v>
      </c>
      <c r="G163" s="4">
        <v>3082</v>
      </c>
      <c r="H163" s="9">
        <f t="shared" si="8"/>
        <v>0.86573033707865166</v>
      </c>
      <c r="I163" s="9"/>
      <c r="J163" s="7"/>
      <c r="K163" s="5">
        <v>593.33000000000004</v>
      </c>
      <c r="L163" s="5">
        <v>712</v>
      </c>
      <c r="M163" s="10">
        <f t="shared" si="9"/>
        <v>0.83332865168539327</v>
      </c>
      <c r="N163" s="5"/>
      <c r="O163" s="7"/>
      <c r="P163" s="11">
        <v>0.13</v>
      </c>
      <c r="Q163" s="11">
        <v>0.08</v>
      </c>
      <c r="R163" s="12">
        <f t="shared" si="10"/>
        <v>0.98960000000000004</v>
      </c>
      <c r="S163" s="7"/>
      <c r="T163" s="5"/>
      <c r="U163" s="4"/>
      <c r="V163" s="5"/>
      <c r="W163" s="7"/>
      <c r="X163" s="13">
        <f t="shared" si="11"/>
        <v>1.0280778656059866</v>
      </c>
      <c r="Y163" s="7"/>
      <c r="Z163" s="5"/>
      <c r="AA163" s="4"/>
      <c r="AB163" s="4"/>
      <c r="AC163" s="4"/>
    </row>
    <row r="164" spans="1:29" x14ac:dyDescent="0.25">
      <c r="A164" s="4" t="s">
        <v>346</v>
      </c>
      <c r="B164" s="5" t="s">
        <v>347</v>
      </c>
      <c r="C164" s="6"/>
      <c r="D164" s="16">
        <v>8</v>
      </c>
      <c r="E164" s="6"/>
      <c r="F164" s="18">
        <v>4776</v>
      </c>
      <c r="G164" s="4">
        <v>3903</v>
      </c>
      <c r="H164" s="9">
        <f t="shared" si="8"/>
        <v>0.81721105527638194</v>
      </c>
      <c r="I164" s="9"/>
      <c r="J164" s="7"/>
      <c r="K164" s="5">
        <v>597</v>
      </c>
      <c r="L164" s="5">
        <v>682.29</v>
      </c>
      <c r="M164" s="10">
        <f t="shared" si="9"/>
        <v>0.87499450380336807</v>
      </c>
      <c r="N164" s="5"/>
      <c r="O164" s="7"/>
      <c r="P164" s="11">
        <v>0.13</v>
      </c>
      <c r="Q164" s="11">
        <v>0.08</v>
      </c>
      <c r="R164" s="12">
        <f t="shared" si="10"/>
        <v>0.98960000000000004</v>
      </c>
      <c r="S164" s="7"/>
      <c r="T164" s="5"/>
      <c r="U164" s="4"/>
      <c r="V164" s="5"/>
      <c r="W164" s="7"/>
      <c r="X164" s="13">
        <f t="shared" si="11"/>
        <v>0.92424816017272304</v>
      </c>
      <c r="Y164" s="7"/>
      <c r="Z164" s="5"/>
      <c r="AA164" s="4"/>
      <c r="AB164" s="4"/>
      <c r="AC164" s="4"/>
    </row>
    <row r="165" spans="1:29" x14ac:dyDescent="0.25">
      <c r="A165" s="4" t="s">
        <v>348</v>
      </c>
      <c r="B165" s="5" t="s">
        <v>349</v>
      </c>
      <c r="C165" s="6"/>
      <c r="D165" s="16">
        <v>14</v>
      </c>
      <c r="E165" s="6"/>
      <c r="F165" s="18">
        <v>9727</v>
      </c>
      <c r="G165" s="4">
        <v>7105</v>
      </c>
      <c r="H165" s="9">
        <f t="shared" si="8"/>
        <v>0.73044104040300195</v>
      </c>
      <c r="I165" s="9"/>
      <c r="J165" s="7"/>
      <c r="K165" s="5">
        <v>648.47</v>
      </c>
      <c r="L165" s="5">
        <v>694.79</v>
      </c>
      <c r="M165" s="10">
        <f t="shared" si="9"/>
        <v>0.93333237381079182</v>
      </c>
      <c r="N165" s="5"/>
      <c r="O165" s="7"/>
      <c r="P165" s="11">
        <v>0.13</v>
      </c>
      <c r="Q165" s="11">
        <v>0.08</v>
      </c>
      <c r="R165" s="12">
        <f t="shared" si="10"/>
        <v>0.98960000000000004</v>
      </c>
      <c r="S165" s="7"/>
      <c r="T165" s="5"/>
      <c r="U165" s="4"/>
      <c r="V165" s="5"/>
      <c r="W165" s="7"/>
      <c r="X165" s="13">
        <f t="shared" si="11"/>
        <v>0.77447699647601442</v>
      </c>
      <c r="Y165" s="7"/>
      <c r="Z165" s="5"/>
      <c r="AA165" s="4"/>
      <c r="AB165" s="4"/>
      <c r="AC165" s="4"/>
    </row>
    <row r="166" spans="1:29" x14ac:dyDescent="0.25">
      <c r="A166" s="4" t="s">
        <v>350</v>
      </c>
      <c r="B166" s="5" t="s">
        <v>351</v>
      </c>
      <c r="C166" s="6"/>
      <c r="D166" s="16">
        <v>34</v>
      </c>
      <c r="E166" s="6"/>
      <c r="F166" s="18">
        <v>33138</v>
      </c>
      <c r="G166" s="4">
        <v>25572</v>
      </c>
      <c r="H166" s="9">
        <f t="shared" si="8"/>
        <v>0.77168205685315949</v>
      </c>
      <c r="I166" s="9"/>
      <c r="J166" s="7"/>
      <c r="K166" s="5">
        <v>974.65</v>
      </c>
      <c r="L166" s="5">
        <v>1104.5999999999999</v>
      </c>
      <c r="M166" s="10">
        <f t="shared" si="9"/>
        <v>0.88235560383849365</v>
      </c>
      <c r="N166" s="5"/>
      <c r="O166" s="7"/>
      <c r="P166" s="11">
        <v>0.13</v>
      </c>
      <c r="Q166" s="11">
        <v>0.08</v>
      </c>
      <c r="R166" s="12">
        <f t="shared" si="10"/>
        <v>0.98960000000000004</v>
      </c>
      <c r="S166" s="7"/>
      <c r="T166" s="5"/>
      <c r="U166" s="4"/>
      <c r="V166" s="5"/>
      <c r="W166" s="7"/>
      <c r="X166" s="13">
        <f t="shared" si="11"/>
        <v>0.86547482686092436</v>
      </c>
      <c r="Y166" s="7"/>
      <c r="Z166" s="5"/>
      <c r="AA166" s="4"/>
      <c r="AB166" s="4"/>
      <c r="AC166" s="4"/>
    </row>
    <row r="167" spans="1:29" x14ac:dyDescent="0.25">
      <c r="A167" s="4" t="s">
        <v>352</v>
      </c>
      <c r="B167" s="5" t="s">
        <v>353</v>
      </c>
      <c r="C167" s="6"/>
      <c r="D167" s="16">
        <v>2</v>
      </c>
      <c r="E167" s="6"/>
      <c r="F167" s="18">
        <v>1634</v>
      </c>
      <c r="G167" s="4">
        <v>1343</v>
      </c>
      <c r="H167" s="9">
        <f t="shared" si="8"/>
        <v>0.82190942472460216</v>
      </c>
      <c r="I167" s="9"/>
      <c r="J167" s="7"/>
      <c r="K167" s="5">
        <v>544.66999999999996</v>
      </c>
      <c r="L167" s="5">
        <v>817</v>
      </c>
      <c r="M167" s="10">
        <f t="shared" si="9"/>
        <v>0.66667074663402692</v>
      </c>
      <c r="N167" s="5"/>
      <c r="O167" s="7"/>
      <c r="P167" s="11">
        <v>0.13</v>
      </c>
      <c r="Q167" s="11">
        <v>0.08</v>
      </c>
      <c r="R167" s="12">
        <f t="shared" si="10"/>
        <v>0.98960000000000004</v>
      </c>
      <c r="S167" s="7"/>
      <c r="T167" s="5"/>
      <c r="U167" s="4"/>
      <c r="V167" s="5"/>
      <c r="W167" s="7"/>
      <c r="X167" s="13">
        <f t="shared" si="11"/>
        <v>1.2200348835074448</v>
      </c>
      <c r="Y167" s="7"/>
      <c r="Z167" s="5"/>
      <c r="AA167" s="4"/>
      <c r="AB167" s="4"/>
      <c r="AC167" s="4"/>
    </row>
    <row r="168" spans="1:29" x14ac:dyDescent="0.25">
      <c r="A168" s="4" t="s">
        <v>354</v>
      </c>
      <c r="B168" s="5" t="s">
        <v>355</v>
      </c>
      <c r="C168" s="6"/>
      <c r="D168" s="16">
        <v>5</v>
      </c>
      <c r="E168" s="6"/>
      <c r="F168" s="18">
        <v>2434</v>
      </c>
      <c r="G168" s="4">
        <v>1643</v>
      </c>
      <c r="H168" s="9">
        <f t="shared" si="8"/>
        <v>0.67502054231717334</v>
      </c>
      <c r="I168" s="9"/>
      <c r="J168" s="7"/>
      <c r="K168" s="5">
        <v>486.8</v>
      </c>
      <c r="L168" s="5">
        <v>486.8</v>
      </c>
      <c r="M168" s="10">
        <f t="shared" si="9"/>
        <v>1</v>
      </c>
      <c r="N168" s="5"/>
      <c r="O168" s="7"/>
      <c r="P168" s="11">
        <v>0.13</v>
      </c>
      <c r="Q168" s="11">
        <v>0.08</v>
      </c>
      <c r="R168" s="12">
        <f t="shared" si="10"/>
        <v>0.98960000000000004</v>
      </c>
      <c r="S168" s="7"/>
      <c r="T168" s="5"/>
      <c r="U168" s="4"/>
      <c r="V168" s="5"/>
      <c r="W168" s="7"/>
      <c r="X168" s="13">
        <f t="shared" si="11"/>
        <v>0.66800032867707482</v>
      </c>
      <c r="Y168" s="7"/>
      <c r="Z168" s="5"/>
      <c r="AA168" s="4"/>
      <c r="AB168" s="4"/>
      <c r="AC168" s="4"/>
    </row>
    <row r="169" spans="1:29" x14ac:dyDescent="0.25">
      <c r="A169" s="4" t="s">
        <v>356</v>
      </c>
      <c r="B169" s="5" t="s">
        <v>357</v>
      </c>
      <c r="C169" s="6"/>
      <c r="D169" s="16">
        <v>5</v>
      </c>
      <c r="E169" s="6"/>
      <c r="F169" s="18">
        <v>1777</v>
      </c>
      <c r="G169" s="4">
        <v>1360</v>
      </c>
      <c r="H169" s="9">
        <f t="shared" si="8"/>
        <v>0.76533483398987057</v>
      </c>
      <c r="I169" s="9"/>
      <c r="J169" s="7"/>
      <c r="K169" s="5">
        <v>355.4</v>
      </c>
      <c r="L169" s="5">
        <v>355.4</v>
      </c>
      <c r="M169" s="10">
        <f t="shared" si="9"/>
        <v>1</v>
      </c>
      <c r="N169" s="5"/>
      <c r="O169" s="7"/>
      <c r="P169" s="11">
        <v>0.13</v>
      </c>
      <c r="Q169" s="11">
        <v>0.08</v>
      </c>
      <c r="R169" s="12">
        <f t="shared" si="10"/>
        <v>0.98960000000000004</v>
      </c>
      <c r="S169" s="7"/>
      <c r="T169" s="5"/>
      <c r="U169" s="4"/>
      <c r="V169" s="5"/>
      <c r="W169" s="7"/>
      <c r="X169" s="13">
        <f t="shared" si="11"/>
        <v>0.75737535171637593</v>
      </c>
      <c r="Y169" s="7"/>
      <c r="Z169" s="5"/>
      <c r="AA169" s="4"/>
      <c r="AB169" s="4"/>
      <c r="AC169" s="4"/>
    </row>
    <row r="170" spans="1:29" x14ac:dyDescent="0.25">
      <c r="A170" s="4" t="s">
        <v>358</v>
      </c>
      <c r="B170" s="5" t="s">
        <v>359</v>
      </c>
      <c r="C170" s="6"/>
      <c r="D170" s="16">
        <v>4</v>
      </c>
      <c r="E170" s="6"/>
      <c r="F170" s="18">
        <v>4977</v>
      </c>
      <c r="G170" s="4">
        <v>4496</v>
      </c>
      <c r="H170" s="9">
        <f t="shared" si="8"/>
        <v>0.90335543500100457</v>
      </c>
      <c r="I170" s="9"/>
      <c r="J170" s="7"/>
      <c r="K170" s="5">
        <v>995.4</v>
      </c>
      <c r="L170" s="5">
        <v>1244.25</v>
      </c>
      <c r="M170" s="10">
        <f t="shared" si="9"/>
        <v>0.79999999999999993</v>
      </c>
      <c r="N170" s="5"/>
      <c r="O170" s="7"/>
      <c r="P170" s="11">
        <v>0.13</v>
      </c>
      <c r="Q170" s="11">
        <v>0.08</v>
      </c>
      <c r="R170" s="12">
        <f t="shared" si="10"/>
        <v>0.98960000000000004</v>
      </c>
      <c r="S170" s="7"/>
      <c r="T170" s="5"/>
      <c r="U170" s="4"/>
      <c r="V170" s="5"/>
      <c r="W170" s="7"/>
      <c r="X170" s="13">
        <f t="shared" si="11"/>
        <v>1.1174506730962428</v>
      </c>
      <c r="Y170" s="7"/>
      <c r="Z170" s="5"/>
      <c r="AA170" s="4"/>
      <c r="AB170" s="4"/>
      <c r="AC170" s="4"/>
    </row>
    <row r="171" spans="1:29" x14ac:dyDescent="0.25">
      <c r="A171" s="4" t="s">
        <v>360</v>
      </c>
      <c r="B171" s="5" t="s">
        <v>361</v>
      </c>
      <c r="C171" s="6"/>
      <c r="D171" s="16">
        <v>11</v>
      </c>
      <c r="E171" s="6"/>
      <c r="F171" s="18">
        <v>7909</v>
      </c>
      <c r="G171" s="4">
        <v>6067</v>
      </c>
      <c r="H171" s="9">
        <f t="shared" si="8"/>
        <v>0.76710077127323306</v>
      </c>
      <c r="I171" s="9"/>
      <c r="J171" s="7"/>
      <c r="K171" s="5">
        <v>659.08</v>
      </c>
      <c r="L171" s="5">
        <v>719</v>
      </c>
      <c r="M171" s="10">
        <f t="shared" si="9"/>
        <v>0.91666203059805296</v>
      </c>
      <c r="N171" s="5"/>
      <c r="O171" s="7"/>
      <c r="P171" s="11">
        <v>0.13</v>
      </c>
      <c r="Q171" s="11">
        <v>0.08</v>
      </c>
      <c r="R171" s="12">
        <f t="shared" si="10"/>
        <v>0.98960000000000004</v>
      </c>
      <c r="S171" s="7"/>
      <c r="T171" s="5"/>
      <c r="U171" s="4"/>
      <c r="V171" s="5"/>
      <c r="W171" s="7"/>
      <c r="X171" s="13">
        <f t="shared" si="11"/>
        <v>0.82813828642680976</v>
      </c>
      <c r="Y171" s="7"/>
      <c r="Z171" s="5"/>
      <c r="AA171" s="4"/>
      <c r="AB171" s="4"/>
      <c r="AC171" s="4"/>
    </row>
    <row r="172" spans="1:29" x14ac:dyDescent="0.25">
      <c r="A172" s="4" t="s">
        <v>362</v>
      </c>
      <c r="B172" s="5" t="s">
        <v>363</v>
      </c>
      <c r="C172" s="6"/>
      <c r="D172" s="16">
        <v>4</v>
      </c>
      <c r="E172" s="6"/>
      <c r="F172" s="18">
        <v>4934</v>
      </c>
      <c r="G172" s="4">
        <v>4087</v>
      </c>
      <c r="H172" s="9">
        <f t="shared" si="8"/>
        <v>0.8283340089177138</v>
      </c>
      <c r="I172" s="9"/>
      <c r="J172" s="7"/>
      <c r="K172" s="5">
        <v>986.8</v>
      </c>
      <c r="L172" s="5">
        <v>1233.5</v>
      </c>
      <c r="M172" s="10">
        <f t="shared" si="9"/>
        <v>0.79999999999999993</v>
      </c>
      <c r="N172" s="5"/>
      <c r="O172" s="7"/>
      <c r="P172" s="11">
        <v>0.13</v>
      </c>
      <c r="Q172" s="11">
        <v>0.08</v>
      </c>
      <c r="R172" s="12">
        <f t="shared" si="10"/>
        <v>0.98960000000000004</v>
      </c>
      <c r="S172" s="7"/>
      <c r="T172" s="5"/>
      <c r="U172" s="4"/>
      <c r="V172" s="5"/>
      <c r="W172" s="7"/>
      <c r="X172" s="13">
        <f t="shared" si="11"/>
        <v>1.0246491690312123</v>
      </c>
      <c r="Y172" s="7"/>
      <c r="Z172" s="5"/>
      <c r="AA172" s="4"/>
      <c r="AB172" s="4"/>
      <c r="AC172" s="4"/>
    </row>
    <row r="173" spans="1:29" x14ac:dyDescent="0.25">
      <c r="A173" s="4" t="s">
        <v>364</v>
      </c>
      <c r="B173" s="5" t="s">
        <v>365</v>
      </c>
      <c r="C173" s="6"/>
      <c r="D173" s="16">
        <v>14</v>
      </c>
      <c r="E173" s="6"/>
      <c r="F173" s="18">
        <v>14470</v>
      </c>
      <c r="G173" s="4">
        <v>11143</v>
      </c>
      <c r="H173" s="9">
        <f t="shared" si="8"/>
        <v>0.77007601935038006</v>
      </c>
      <c r="I173" s="9"/>
      <c r="J173" s="7"/>
      <c r="K173" s="5">
        <v>803.89</v>
      </c>
      <c r="L173" s="5">
        <v>1033.57</v>
      </c>
      <c r="M173" s="10">
        <f t="shared" si="9"/>
        <v>0.77777992782298255</v>
      </c>
      <c r="N173" s="5"/>
      <c r="O173" s="7"/>
      <c r="P173" s="11">
        <v>0.13</v>
      </c>
      <c r="Q173" s="11">
        <v>0.08</v>
      </c>
      <c r="R173" s="12">
        <f t="shared" si="10"/>
        <v>0.98960000000000004</v>
      </c>
      <c r="S173" s="7"/>
      <c r="T173" s="5"/>
      <c r="U173" s="4"/>
      <c r="V173" s="5"/>
      <c r="W173" s="7"/>
      <c r="X173" s="13">
        <f t="shared" si="11"/>
        <v>0.97979801417886103</v>
      </c>
      <c r="Y173" s="7"/>
      <c r="Z173" s="5"/>
      <c r="AA173" s="4"/>
      <c r="AB173" s="4"/>
      <c r="AC173" s="4"/>
    </row>
    <row r="174" spans="1:29" x14ac:dyDescent="0.25">
      <c r="A174" s="4" t="s">
        <v>366</v>
      </c>
      <c r="B174" s="5" t="s">
        <v>367</v>
      </c>
      <c r="C174" s="6"/>
      <c r="D174" s="16">
        <v>22</v>
      </c>
      <c r="E174" s="6"/>
      <c r="F174" s="18">
        <v>15799</v>
      </c>
      <c r="G174" s="4">
        <v>11076</v>
      </c>
      <c r="H174" s="9">
        <f t="shared" si="8"/>
        <v>0.7010570289258814</v>
      </c>
      <c r="I174" s="9"/>
      <c r="J174" s="7"/>
      <c r="K174" s="5">
        <v>718.14</v>
      </c>
      <c r="L174" s="5">
        <v>789.95</v>
      </c>
      <c r="M174" s="10">
        <f t="shared" si="9"/>
        <v>0.90909551237420083</v>
      </c>
      <c r="N174" s="5"/>
      <c r="O174" s="7"/>
      <c r="P174" s="11">
        <v>0.13</v>
      </c>
      <c r="Q174" s="11">
        <v>0.08</v>
      </c>
      <c r="R174" s="12">
        <f t="shared" si="10"/>
        <v>0.98960000000000004</v>
      </c>
      <c r="S174" s="7"/>
      <c r="T174" s="5"/>
      <c r="U174" s="4"/>
      <c r="V174" s="5"/>
      <c r="W174" s="7"/>
      <c r="X174" s="13">
        <f t="shared" si="11"/>
        <v>0.76313877516918716</v>
      </c>
      <c r="Y174" s="7"/>
      <c r="Z174" s="5"/>
      <c r="AA174" s="4"/>
      <c r="AB174" s="4"/>
      <c r="AC174" s="4"/>
    </row>
    <row r="175" spans="1:29" x14ac:dyDescent="0.25">
      <c r="A175" s="4" t="s">
        <v>368</v>
      </c>
      <c r="B175" s="5" t="s">
        <v>369</v>
      </c>
      <c r="C175" s="6"/>
      <c r="D175" s="16">
        <v>32</v>
      </c>
      <c r="E175" s="6"/>
      <c r="F175" s="18">
        <v>41554</v>
      </c>
      <c r="G175" s="4">
        <v>29797</v>
      </c>
      <c r="H175" s="9">
        <f t="shared" si="8"/>
        <v>0.71706694903017765</v>
      </c>
      <c r="I175" s="9"/>
      <c r="J175" s="7"/>
      <c r="K175" s="5">
        <v>1340.45</v>
      </c>
      <c r="L175" s="5">
        <v>1484.07</v>
      </c>
      <c r="M175" s="10">
        <f t="shared" si="9"/>
        <v>0.90322558908946349</v>
      </c>
      <c r="N175" s="5"/>
      <c r="O175" s="7"/>
      <c r="P175" s="11">
        <v>0.13</v>
      </c>
      <c r="Q175" s="11">
        <v>0.08</v>
      </c>
      <c r="R175" s="12">
        <f t="shared" si="10"/>
        <v>0.98960000000000004</v>
      </c>
      <c r="S175" s="7"/>
      <c r="T175" s="5"/>
      <c r="U175" s="4"/>
      <c r="V175" s="5"/>
      <c r="W175" s="7"/>
      <c r="X175" s="13">
        <f t="shared" si="11"/>
        <v>0.78563922604940484</v>
      </c>
      <c r="Y175" s="7"/>
      <c r="Z175" s="5"/>
      <c r="AA175" s="4"/>
      <c r="AB175" s="4"/>
      <c r="AC175" s="4"/>
    </row>
    <row r="176" spans="1:29" x14ac:dyDescent="0.25">
      <c r="A176" s="4" t="s">
        <v>370</v>
      </c>
      <c r="B176" s="5" t="s">
        <v>371</v>
      </c>
      <c r="C176" s="6"/>
      <c r="D176" s="16">
        <v>37</v>
      </c>
      <c r="E176" s="6"/>
      <c r="F176" s="18">
        <v>57999</v>
      </c>
      <c r="G176" s="4">
        <v>36871</v>
      </c>
      <c r="H176" s="9">
        <f t="shared" si="8"/>
        <v>0.63571785720443452</v>
      </c>
      <c r="I176" s="9"/>
      <c r="J176" s="7"/>
      <c r="K176" s="5">
        <v>1526.29</v>
      </c>
      <c r="L176" s="5">
        <v>1999.97</v>
      </c>
      <c r="M176" s="10">
        <f t="shared" si="9"/>
        <v>0.76315644734671018</v>
      </c>
      <c r="N176" s="5"/>
      <c r="O176" s="7"/>
      <c r="P176" s="11">
        <v>0.13</v>
      </c>
      <c r="Q176" s="11">
        <v>0.08</v>
      </c>
      <c r="R176" s="12">
        <f t="shared" si="10"/>
        <v>0.98960000000000004</v>
      </c>
      <c r="S176" s="7"/>
      <c r="T176" s="5"/>
      <c r="U176" s="4"/>
      <c r="V176" s="5"/>
      <c r="W176" s="7"/>
      <c r="X176" s="13">
        <f t="shared" si="11"/>
        <v>0.82434786953152561</v>
      </c>
      <c r="Y176" s="7"/>
      <c r="Z176" s="5"/>
      <c r="AA176" s="4"/>
      <c r="AB176" s="4"/>
      <c r="AC176" s="4"/>
    </row>
    <row r="177" spans="1:29" x14ac:dyDescent="0.25">
      <c r="A177" s="4" t="s">
        <v>372</v>
      </c>
      <c r="B177" s="5" t="s">
        <v>373</v>
      </c>
      <c r="C177" s="6"/>
      <c r="D177" s="16">
        <v>3</v>
      </c>
      <c r="E177" s="6"/>
      <c r="F177" s="18">
        <v>2224</v>
      </c>
      <c r="G177" s="4">
        <v>1855</v>
      </c>
      <c r="H177" s="9">
        <f t="shared" si="8"/>
        <v>0.83408273381294962</v>
      </c>
      <c r="I177" s="9"/>
      <c r="J177" s="7"/>
      <c r="K177" s="5">
        <v>741.33</v>
      </c>
      <c r="L177" s="5">
        <v>1112</v>
      </c>
      <c r="M177" s="10">
        <f t="shared" si="9"/>
        <v>0.66666366906474828</v>
      </c>
      <c r="N177" s="5"/>
      <c r="O177" s="7"/>
      <c r="P177" s="11">
        <v>0.13</v>
      </c>
      <c r="Q177" s="11">
        <v>0.08</v>
      </c>
      <c r="R177" s="12">
        <f t="shared" si="10"/>
        <v>0.98960000000000004</v>
      </c>
      <c r="S177" s="7"/>
      <c r="T177" s="5"/>
      <c r="U177" s="4"/>
      <c r="V177" s="5"/>
      <c r="W177" s="7"/>
      <c r="X177" s="13">
        <f t="shared" si="11"/>
        <v>1.2381179771491775</v>
      </c>
      <c r="Y177" s="7"/>
      <c r="Z177" s="5"/>
      <c r="AA177" s="4"/>
      <c r="AB177" s="4"/>
      <c r="AC177" s="4"/>
    </row>
    <row r="178" spans="1:29" x14ac:dyDescent="0.25">
      <c r="A178" s="4" t="s">
        <v>374</v>
      </c>
      <c r="B178" s="5" t="s">
        <v>375</v>
      </c>
      <c r="C178" s="6"/>
      <c r="D178" s="16">
        <v>5</v>
      </c>
      <c r="E178" s="6"/>
      <c r="F178" s="18">
        <v>2517</v>
      </c>
      <c r="G178" s="4">
        <v>2067</v>
      </c>
      <c r="H178" s="9">
        <f t="shared" si="8"/>
        <v>0.82121573301549466</v>
      </c>
      <c r="I178" s="9"/>
      <c r="J178" s="7"/>
      <c r="K178" s="5">
        <v>629.25</v>
      </c>
      <c r="L178" s="5">
        <v>629.25</v>
      </c>
      <c r="M178" s="10">
        <f t="shared" si="9"/>
        <v>1</v>
      </c>
      <c r="N178" s="5"/>
      <c r="O178" s="7"/>
      <c r="P178" s="11">
        <v>0.13</v>
      </c>
      <c r="Q178" s="11">
        <v>0.08</v>
      </c>
      <c r="R178" s="12">
        <f t="shared" si="10"/>
        <v>0.98960000000000004</v>
      </c>
      <c r="S178" s="7"/>
      <c r="T178" s="5"/>
      <c r="U178" s="4"/>
      <c r="V178" s="5"/>
      <c r="W178" s="7"/>
      <c r="X178" s="13">
        <f t="shared" si="11"/>
        <v>0.81267508939213351</v>
      </c>
      <c r="Y178" s="7"/>
      <c r="Z178" s="5"/>
      <c r="AA178" s="4"/>
      <c r="AB178" s="4"/>
      <c r="AC178" s="4"/>
    </row>
    <row r="179" spans="1:29" x14ac:dyDescent="0.25">
      <c r="A179" s="4" t="s">
        <v>376</v>
      </c>
      <c r="B179" s="5" t="s">
        <v>377</v>
      </c>
      <c r="C179" s="6"/>
      <c r="D179" s="16">
        <v>4</v>
      </c>
      <c r="E179" s="6"/>
      <c r="F179" s="18">
        <v>2763</v>
      </c>
      <c r="G179" s="4">
        <v>1792</v>
      </c>
      <c r="H179" s="9">
        <f t="shared" si="8"/>
        <v>0.64857039449873322</v>
      </c>
      <c r="I179" s="9"/>
      <c r="J179" s="7"/>
      <c r="K179" s="5">
        <v>690.75</v>
      </c>
      <c r="L179" s="5">
        <v>690.75</v>
      </c>
      <c r="M179" s="10">
        <f t="shared" si="9"/>
        <v>1</v>
      </c>
      <c r="N179" s="5"/>
      <c r="O179" s="7"/>
      <c r="P179" s="11">
        <v>0.13</v>
      </c>
      <c r="Q179" s="11">
        <v>0.08</v>
      </c>
      <c r="R179" s="12">
        <f t="shared" si="10"/>
        <v>0.98960000000000004</v>
      </c>
      <c r="S179" s="7"/>
      <c r="T179" s="5"/>
      <c r="U179" s="4"/>
      <c r="V179" s="5"/>
      <c r="W179" s="7"/>
      <c r="X179" s="13">
        <f t="shared" si="11"/>
        <v>0.64182526239594639</v>
      </c>
      <c r="Y179" s="7"/>
      <c r="Z179" s="5"/>
      <c r="AA179" s="4"/>
      <c r="AB179" s="4"/>
      <c r="AC179" s="4"/>
    </row>
    <row r="180" spans="1:29" x14ac:dyDescent="0.25">
      <c r="A180" s="4" t="s">
        <v>378</v>
      </c>
      <c r="B180" s="5" t="s">
        <v>379</v>
      </c>
      <c r="C180" s="6"/>
      <c r="D180" s="16">
        <v>6</v>
      </c>
      <c r="E180" s="6"/>
      <c r="F180" s="18">
        <v>4044</v>
      </c>
      <c r="G180" s="4">
        <v>2619</v>
      </c>
      <c r="H180" s="9">
        <f t="shared" si="8"/>
        <v>0.64762611275964388</v>
      </c>
      <c r="I180" s="9"/>
      <c r="J180" s="7"/>
      <c r="K180" s="5">
        <v>577.71</v>
      </c>
      <c r="L180" s="5">
        <v>1011</v>
      </c>
      <c r="M180" s="10">
        <f t="shared" si="9"/>
        <v>0.57142433234421364</v>
      </c>
      <c r="N180" s="5"/>
      <c r="O180" s="7"/>
      <c r="P180" s="11">
        <v>0.13</v>
      </c>
      <c r="Q180" s="11">
        <v>0.08</v>
      </c>
      <c r="R180" s="12">
        <f t="shared" si="10"/>
        <v>0.98960000000000004</v>
      </c>
      <c r="S180" s="7"/>
      <c r="T180" s="5"/>
      <c r="U180" s="4"/>
      <c r="V180" s="5"/>
      <c r="W180" s="7"/>
      <c r="X180" s="13">
        <f t="shared" si="11"/>
        <v>1.1215672223087709</v>
      </c>
      <c r="Y180" s="7"/>
      <c r="Z180" s="5"/>
      <c r="AA180" s="4"/>
      <c r="AB180" s="4"/>
      <c r="AC180" s="4"/>
    </row>
    <row r="181" spans="1:29" x14ac:dyDescent="0.25">
      <c r="A181" s="4" t="s">
        <v>380</v>
      </c>
      <c r="B181" s="5" t="s">
        <v>381</v>
      </c>
      <c r="C181" s="6"/>
      <c r="D181" s="16">
        <v>12</v>
      </c>
      <c r="E181" s="6"/>
      <c r="F181" s="18">
        <v>8853</v>
      </c>
      <c r="G181" s="4">
        <v>6460</v>
      </c>
      <c r="H181" s="9">
        <f t="shared" si="8"/>
        <v>0.72969614819835082</v>
      </c>
      <c r="I181" s="9"/>
      <c r="J181" s="7"/>
      <c r="K181" s="5">
        <v>681</v>
      </c>
      <c r="L181" s="5">
        <v>737.75</v>
      </c>
      <c r="M181" s="10">
        <f t="shared" si="9"/>
        <v>0.92307692307692313</v>
      </c>
      <c r="N181" s="5"/>
      <c r="O181" s="7"/>
      <c r="P181" s="11">
        <v>0.13</v>
      </c>
      <c r="Q181" s="11">
        <v>0.08</v>
      </c>
      <c r="R181" s="12">
        <f t="shared" si="10"/>
        <v>0.98960000000000004</v>
      </c>
      <c r="S181" s="7"/>
      <c r="T181" s="5"/>
      <c r="U181" s="4"/>
      <c r="V181" s="5"/>
      <c r="W181" s="7"/>
      <c r="X181" s="13">
        <f t="shared" si="11"/>
        <v>0.78228291727851196</v>
      </c>
      <c r="Y181" s="7"/>
      <c r="Z181" s="5"/>
      <c r="AA181" s="4"/>
      <c r="AB181" s="4"/>
      <c r="AC181" s="4"/>
    </row>
    <row r="182" spans="1:29" x14ac:dyDescent="0.25">
      <c r="A182" s="4" t="s">
        <v>382</v>
      </c>
      <c r="B182" s="5" t="s">
        <v>383</v>
      </c>
      <c r="C182" s="6"/>
      <c r="D182" s="16">
        <v>5</v>
      </c>
      <c r="E182" s="6"/>
      <c r="F182" s="18">
        <v>1496</v>
      </c>
      <c r="G182" s="4">
        <v>1156</v>
      </c>
      <c r="H182" s="9">
        <f t="shared" si="8"/>
        <v>0.77272727272727271</v>
      </c>
      <c r="I182" s="9"/>
      <c r="J182" s="7"/>
      <c r="K182" s="5">
        <v>299.2</v>
      </c>
      <c r="L182" s="5">
        <v>299.2</v>
      </c>
      <c r="M182" s="10">
        <f t="shared" si="9"/>
        <v>1</v>
      </c>
      <c r="N182" s="5"/>
      <c r="O182" s="7"/>
      <c r="P182" s="11">
        <v>0.13</v>
      </c>
      <c r="Q182" s="11">
        <v>0.08</v>
      </c>
      <c r="R182" s="12">
        <f t="shared" si="10"/>
        <v>0.98960000000000004</v>
      </c>
      <c r="S182" s="7"/>
      <c r="T182" s="5"/>
      <c r="U182" s="4"/>
      <c r="V182" s="5"/>
      <c r="W182" s="7"/>
      <c r="X182" s="13">
        <f t="shared" si="11"/>
        <v>0.76469090909090909</v>
      </c>
      <c r="Y182" s="7"/>
      <c r="Z182" s="5"/>
      <c r="AA182" s="4"/>
      <c r="AB182" s="4"/>
      <c r="AC182" s="4"/>
    </row>
    <row r="183" spans="1:29" x14ac:dyDescent="0.25">
      <c r="A183" s="4" t="s">
        <v>384</v>
      </c>
      <c r="B183" s="5" t="s">
        <v>385</v>
      </c>
      <c r="C183" s="6"/>
      <c r="D183" s="16">
        <v>7</v>
      </c>
      <c r="E183" s="6"/>
      <c r="F183" s="18">
        <v>4251</v>
      </c>
      <c r="G183" s="4">
        <v>3337</v>
      </c>
      <c r="H183" s="9">
        <f t="shared" si="8"/>
        <v>0.78499176664314274</v>
      </c>
      <c r="I183" s="9"/>
      <c r="J183" s="7"/>
      <c r="K183" s="5">
        <v>607.29</v>
      </c>
      <c r="L183" s="5">
        <v>708.5</v>
      </c>
      <c r="M183" s="10">
        <f t="shared" si="9"/>
        <v>0.85714890613973183</v>
      </c>
      <c r="N183" s="5"/>
      <c r="O183" s="7"/>
      <c r="P183" s="11">
        <v>0.13</v>
      </c>
      <c r="Q183" s="11">
        <v>0.08</v>
      </c>
      <c r="R183" s="12">
        <f t="shared" si="10"/>
        <v>0.98960000000000004</v>
      </c>
      <c r="S183" s="7"/>
      <c r="T183" s="5"/>
      <c r="U183" s="4"/>
      <c r="V183" s="5"/>
      <c r="W183" s="7"/>
      <c r="X183" s="13">
        <f t="shared" si="11"/>
        <v>0.90629276512594192</v>
      </c>
      <c r="Y183" s="7"/>
      <c r="Z183" s="5"/>
      <c r="AA183" s="4"/>
      <c r="AB183" s="4"/>
      <c r="AC183" s="4"/>
    </row>
    <row r="184" spans="1:29" x14ac:dyDescent="0.25">
      <c r="A184" s="4" t="s">
        <v>386</v>
      </c>
      <c r="B184" s="5" t="s">
        <v>387</v>
      </c>
      <c r="C184" s="6"/>
      <c r="D184" s="16">
        <v>24</v>
      </c>
      <c r="E184" s="6"/>
      <c r="F184" s="18">
        <v>16705</v>
      </c>
      <c r="G184" s="4">
        <v>13918</v>
      </c>
      <c r="H184" s="9">
        <f t="shared" si="8"/>
        <v>0.83316372343609701</v>
      </c>
      <c r="I184" s="9"/>
      <c r="J184" s="7"/>
      <c r="K184" s="5">
        <v>696.04</v>
      </c>
      <c r="L184" s="5">
        <v>726.3</v>
      </c>
      <c r="M184" s="10">
        <f t="shared" si="9"/>
        <v>0.95833677543714724</v>
      </c>
      <c r="N184" s="5"/>
      <c r="O184" s="7"/>
      <c r="P184" s="11">
        <v>0.13</v>
      </c>
      <c r="Q184" s="11">
        <v>0.08</v>
      </c>
      <c r="R184" s="12">
        <f t="shared" si="10"/>
        <v>0.98960000000000004</v>
      </c>
      <c r="S184" s="7"/>
      <c r="T184" s="5"/>
      <c r="U184" s="4"/>
      <c r="V184" s="5"/>
      <c r="W184" s="7"/>
      <c r="X184" s="13">
        <f t="shared" si="11"/>
        <v>0.86034350537812221</v>
      </c>
      <c r="Y184" s="7"/>
      <c r="Z184" s="5"/>
      <c r="AA184" s="4"/>
      <c r="AB184" s="4"/>
      <c r="AC184" s="4"/>
    </row>
    <row r="185" spans="1:29" x14ac:dyDescent="0.25">
      <c r="A185" s="4" t="s">
        <v>388</v>
      </c>
      <c r="B185" s="5" t="s">
        <v>389</v>
      </c>
      <c r="C185" s="6"/>
      <c r="D185" s="16">
        <v>7</v>
      </c>
      <c r="E185" s="6"/>
      <c r="F185" s="18">
        <v>4875</v>
      </c>
      <c r="G185" s="4">
        <v>4108</v>
      </c>
      <c r="H185" s="9">
        <f t="shared" si="8"/>
        <v>0.84266666666666667</v>
      </c>
      <c r="I185" s="9"/>
      <c r="J185" s="7"/>
      <c r="K185" s="5">
        <v>696.43</v>
      </c>
      <c r="L185" s="5">
        <v>812.5</v>
      </c>
      <c r="M185" s="10">
        <f t="shared" si="9"/>
        <v>0.85714461538461528</v>
      </c>
      <c r="N185" s="5"/>
      <c r="O185" s="7"/>
      <c r="P185" s="11">
        <v>0.13</v>
      </c>
      <c r="Q185" s="11">
        <v>0.08</v>
      </c>
      <c r="R185" s="12">
        <f t="shared" si="10"/>
        <v>0.98960000000000004</v>
      </c>
      <c r="S185" s="7"/>
      <c r="T185" s="5"/>
      <c r="U185" s="4"/>
      <c r="V185" s="5"/>
      <c r="W185" s="7"/>
      <c r="X185" s="13">
        <f t="shared" si="11"/>
        <v>0.97288475989450973</v>
      </c>
      <c r="Y185" s="7"/>
      <c r="Z185" s="5"/>
      <c r="AA185" s="4"/>
      <c r="AB185" s="4"/>
      <c r="AC185" s="4"/>
    </row>
    <row r="186" spans="1:29" x14ac:dyDescent="0.25">
      <c r="A186" s="4" t="s">
        <v>390</v>
      </c>
      <c r="B186" s="5" t="s">
        <v>391</v>
      </c>
      <c r="C186" s="6"/>
      <c r="D186" s="16">
        <v>9</v>
      </c>
      <c r="E186" s="6"/>
      <c r="F186" s="18">
        <v>9361</v>
      </c>
      <c r="G186" s="4">
        <v>6795</v>
      </c>
      <c r="H186" s="9">
        <f t="shared" si="8"/>
        <v>0.72588398675355192</v>
      </c>
      <c r="I186" s="9"/>
      <c r="J186" s="7"/>
      <c r="K186" s="5">
        <v>851</v>
      </c>
      <c r="L186" s="5">
        <v>1040.1099999999999</v>
      </c>
      <c r="M186" s="10">
        <f t="shared" si="9"/>
        <v>0.81818269221524653</v>
      </c>
      <c r="N186" s="5"/>
      <c r="O186" s="7"/>
      <c r="P186" s="11">
        <v>0.13</v>
      </c>
      <c r="Q186" s="11">
        <v>0.08</v>
      </c>
      <c r="R186" s="12">
        <f t="shared" si="10"/>
        <v>0.98960000000000004</v>
      </c>
      <c r="S186" s="7"/>
      <c r="T186" s="5"/>
      <c r="U186" s="4"/>
      <c r="V186" s="5"/>
      <c r="W186" s="7"/>
      <c r="X186" s="13">
        <f t="shared" si="11"/>
        <v>0.87796380945972929</v>
      </c>
      <c r="Y186" s="7"/>
      <c r="Z186" s="5"/>
      <c r="AA186" s="4"/>
      <c r="AB186" s="4"/>
      <c r="AC186" s="4"/>
    </row>
    <row r="187" spans="1:29" x14ac:dyDescent="0.25">
      <c r="A187" s="4" t="s">
        <v>392</v>
      </c>
      <c r="B187" s="5" t="s">
        <v>393</v>
      </c>
      <c r="C187" s="6"/>
      <c r="D187" s="16">
        <v>13</v>
      </c>
      <c r="E187" s="6"/>
      <c r="F187" s="18">
        <v>7401</v>
      </c>
      <c r="G187" s="4">
        <v>5983</v>
      </c>
      <c r="H187" s="9">
        <f t="shared" si="8"/>
        <v>0.80840426969328472</v>
      </c>
      <c r="I187" s="9"/>
      <c r="J187" s="7"/>
      <c r="K187" s="5">
        <v>569.30999999999995</v>
      </c>
      <c r="L187" s="5">
        <v>616.75</v>
      </c>
      <c r="M187" s="10">
        <f t="shared" si="9"/>
        <v>0.92308066477503026</v>
      </c>
      <c r="N187" s="5"/>
      <c r="O187" s="7"/>
      <c r="P187" s="11">
        <v>0.13</v>
      </c>
      <c r="Q187" s="11">
        <v>0.08</v>
      </c>
      <c r="R187" s="12">
        <f t="shared" si="10"/>
        <v>0.98960000000000004</v>
      </c>
      <c r="S187" s="7"/>
      <c r="T187" s="5"/>
      <c r="U187" s="4"/>
      <c r="V187" s="5"/>
      <c r="W187" s="7"/>
      <c r="X187" s="13">
        <f t="shared" si="11"/>
        <v>0.86665975771840786</v>
      </c>
      <c r="Y187" s="7"/>
      <c r="Z187" s="5"/>
      <c r="AA187" s="4"/>
      <c r="AB187" s="4"/>
      <c r="AC187" s="4"/>
    </row>
    <row r="188" spans="1:29" x14ac:dyDescent="0.25">
      <c r="A188" s="4" t="s">
        <v>394</v>
      </c>
      <c r="B188" s="5" t="s">
        <v>395</v>
      </c>
      <c r="C188" s="6"/>
      <c r="D188" s="16">
        <v>8</v>
      </c>
      <c r="E188" s="6"/>
      <c r="F188" s="18">
        <v>5530</v>
      </c>
      <c r="G188" s="4">
        <v>4556</v>
      </c>
      <c r="H188" s="9">
        <f t="shared" si="8"/>
        <v>0.82386980108499097</v>
      </c>
      <c r="I188" s="9"/>
      <c r="J188" s="7"/>
      <c r="K188" s="5">
        <v>691.25</v>
      </c>
      <c r="L188" s="5">
        <v>691.25</v>
      </c>
      <c r="M188" s="10">
        <f t="shared" si="9"/>
        <v>1</v>
      </c>
      <c r="N188" s="5"/>
      <c r="O188" s="7"/>
      <c r="P188" s="11">
        <v>0.13</v>
      </c>
      <c r="Q188" s="11">
        <v>0.08</v>
      </c>
      <c r="R188" s="12">
        <f t="shared" si="10"/>
        <v>0.98960000000000004</v>
      </c>
      <c r="S188" s="7"/>
      <c r="T188" s="5"/>
      <c r="U188" s="4"/>
      <c r="V188" s="5"/>
      <c r="W188" s="7"/>
      <c r="X188" s="13">
        <f t="shared" si="11"/>
        <v>0.81530155515370706</v>
      </c>
      <c r="Y188" s="7"/>
      <c r="Z188" s="5"/>
      <c r="AA188" s="4"/>
      <c r="AB188" s="4"/>
      <c r="AC188" s="4"/>
    </row>
    <row r="189" spans="1:29" x14ac:dyDescent="0.25">
      <c r="A189" s="4" t="s">
        <v>396</v>
      </c>
      <c r="B189" s="5" t="s">
        <v>397</v>
      </c>
      <c r="C189" s="6"/>
      <c r="D189" s="16">
        <v>3</v>
      </c>
      <c r="E189" s="6"/>
      <c r="F189" s="18">
        <v>1969</v>
      </c>
      <c r="G189" s="4">
        <v>1492</v>
      </c>
      <c r="H189" s="9">
        <f t="shared" si="8"/>
        <v>0.7577450482478415</v>
      </c>
      <c r="I189" s="9"/>
      <c r="J189" s="7"/>
      <c r="K189" s="5">
        <v>656.33</v>
      </c>
      <c r="L189" s="5">
        <v>656.33</v>
      </c>
      <c r="M189" s="10">
        <f t="shared" si="9"/>
        <v>1</v>
      </c>
      <c r="N189" s="5"/>
      <c r="O189" s="7"/>
      <c r="P189" s="11">
        <v>0.13</v>
      </c>
      <c r="Q189" s="11">
        <v>0.08</v>
      </c>
      <c r="R189" s="12">
        <f t="shared" si="10"/>
        <v>0.98960000000000004</v>
      </c>
      <c r="S189" s="7"/>
      <c r="T189" s="5"/>
      <c r="U189" s="4"/>
      <c r="V189" s="5"/>
      <c r="W189" s="7"/>
      <c r="X189" s="13">
        <f t="shared" si="11"/>
        <v>0.74986449974606395</v>
      </c>
      <c r="Y189" s="7"/>
      <c r="Z189" s="5"/>
      <c r="AA189" s="4"/>
      <c r="AB189" s="4"/>
      <c r="AC189" s="4"/>
    </row>
    <row r="190" spans="1:29" x14ac:dyDescent="0.25">
      <c r="A190" s="4" t="s">
        <v>398</v>
      </c>
      <c r="B190" s="5" t="s">
        <v>399</v>
      </c>
      <c r="C190" s="6"/>
      <c r="D190" s="16">
        <v>4</v>
      </c>
      <c r="E190" s="6"/>
      <c r="F190" s="18">
        <v>1508</v>
      </c>
      <c r="G190" s="4">
        <v>1210</v>
      </c>
      <c r="H190" s="9">
        <f t="shared" si="8"/>
        <v>0.80238726790450932</v>
      </c>
      <c r="I190" s="9"/>
      <c r="J190" s="7"/>
      <c r="K190" s="5">
        <v>377</v>
      </c>
      <c r="L190" s="5">
        <v>377</v>
      </c>
      <c r="M190" s="10">
        <f t="shared" si="9"/>
        <v>1</v>
      </c>
      <c r="N190" s="5"/>
      <c r="O190" s="7"/>
      <c r="P190" s="11">
        <v>0.13</v>
      </c>
      <c r="Q190" s="11">
        <v>0.08</v>
      </c>
      <c r="R190" s="12">
        <f t="shared" si="10"/>
        <v>0.98960000000000004</v>
      </c>
      <c r="S190" s="7"/>
      <c r="T190" s="5"/>
      <c r="U190" s="4"/>
      <c r="V190" s="5"/>
      <c r="W190" s="7"/>
      <c r="X190" s="13">
        <f t="shared" si="11"/>
        <v>0.7940424403183024</v>
      </c>
      <c r="Y190" s="7"/>
      <c r="Z190" s="5"/>
      <c r="AA190" s="4"/>
      <c r="AB190" s="4"/>
      <c r="AC190" s="4"/>
    </row>
    <row r="191" spans="1:29" x14ac:dyDescent="0.25">
      <c r="A191" s="4" t="s">
        <v>400</v>
      </c>
      <c r="B191" s="5" t="s">
        <v>401</v>
      </c>
      <c r="C191" s="6"/>
      <c r="D191" s="16">
        <v>5</v>
      </c>
      <c r="E191" s="6"/>
      <c r="F191" s="18">
        <v>2781</v>
      </c>
      <c r="G191" s="4">
        <v>1877</v>
      </c>
      <c r="H191" s="9">
        <f t="shared" si="8"/>
        <v>0.67493707299532546</v>
      </c>
      <c r="I191" s="9"/>
      <c r="J191" s="7"/>
      <c r="K191" s="5">
        <v>556.20000000000005</v>
      </c>
      <c r="L191" s="5">
        <v>695.25</v>
      </c>
      <c r="M191" s="10">
        <f t="shared" si="9"/>
        <v>0.8</v>
      </c>
      <c r="N191" s="5"/>
      <c r="O191" s="7"/>
      <c r="P191" s="11">
        <v>0.13</v>
      </c>
      <c r="Q191" s="11">
        <v>0.08</v>
      </c>
      <c r="R191" s="12">
        <f t="shared" si="10"/>
        <v>0.98960000000000004</v>
      </c>
      <c r="S191" s="7"/>
      <c r="T191" s="5"/>
      <c r="U191" s="4"/>
      <c r="V191" s="5"/>
      <c r="W191" s="7"/>
      <c r="X191" s="13">
        <f t="shared" si="11"/>
        <v>0.83489715929521757</v>
      </c>
      <c r="Y191" s="7"/>
      <c r="Z191" s="5"/>
      <c r="AA191" s="4"/>
      <c r="AB191" s="4"/>
      <c r="AC191" s="4"/>
    </row>
    <row r="192" spans="1:29" x14ac:dyDescent="0.25">
      <c r="A192" s="4" t="s">
        <v>402</v>
      </c>
      <c r="B192" s="5" t="s">
        <v>403</v>
      </c>
      <c r="C192" s="6"/>
      <c r="D192" s="16">
        <v>3</v>
      </c>
      <c r="E192" s="6"/>
      <c r="F192" s="18">
        <v>2898</v>
      </c>
      <c r="G192" s="4">
        <v>2029</v>
      </c>
      <c r="H192" s="9">
        <f t="shared" si="8"/>
        <v>0.70013802622498278</v>
      </c>
      <c r="I192" s="9"/>
      <c r="J192" s="7"/>
      <c r="K192" s="5">
        <v>724.5</v>
      </c>
      <c r="L192" s="5">
        <v>724.5</v>
      </c>
      <c r="M192" s="10">
        <f t="shared" si="9"/>
        <v>1</v>
      </c>
      <c r="N192" s="5"/>
      <c r="O192" s="7"/>
      <c r="P192" s="11">
        <v>0.13</v>
      </c>
      <c r="Q192" s="11">
        <v>0.08</v>
      </c>
      <c r="R192" s="12">
        <f t="shared" si="10"/>
        <v>0.98960000000000004</v>
      </c>
      <c r="S192" s="7"/>
      <c r="T192" s="5"/>
      <c r="U192" s="4"/>
      <c r="V192" s="5"/>
      <c r="W192" s="7"/>
      <c r="X192" s="13">
        <f t="shared" si="11"/>
        <v>0.69285659075224293</v>
      </c>
      <c r="Y192" s="7"/>
      <c r="Z192" s="5"/>
      <c r="AA192" s="4"/>
      <c r="AB192" s="4"/>
      <c r="AC192" s="4"/>
    </row>
    <row r="193" spans="1:29" x14ac:dyDescent="0.25">
      <c r="A193" s="4" t="s">
        <v>404</v>
      </c>
      <c r="B193" s="5" t="s">
        <v>405</v>
      </c>
      <c r="C193" s="6"/>
      <c r="D193" s="16">
        <v>20</v>
      </c>
      <c r="E193" s="6"/>
      <c r="F193" s="18">
        <v>18452</v>
      </c>
      <c r="G193" s="4">
        <v>14658</v>
      </c>
      <c r="H193" s="9">
        <f t="shared" si="8"/>
        <v>0.79438543247344462</v>
      </c>
      <c r="I193" s="9"/>
      <c r="J193" s="7"/>
      <c r="K193" s="5">
        <v>838.73</v>
      </c>
      <c r="L193" s="5">
        <v>922.6</v>
      </c>
      <c r="M193" s="10">
        <f t="shared" si="9"/>
        <v>0.90909386516366786</v>
      </c>
      <c r="N193" s="5"/>
      <c r="O193" s="7"/>
      <c r="P193" s="11">
        <v>0.13</v>
      </c>
      <c r="Q193" s="11">
        <v>0.08</v>
      </c>
      <c r="R193" s="12">
        <f t="shared" si="10"/>
        <v>0.98960000000000004</v>
      </c>
      <c r="S193" s="7"/>
      <c r="T193" s="5"/>
      <c r="U193" s="4"/>
      <c r="V193" s="5"/>
      <c r="W193" s="7"/>
      <c r="X193" s="13">
        <f t="shared" si="11"/>
        <v>0.86473339453697862</v>
      </c>
      <c r="Y193" s="7"/>
      <c r="Z193" s="5"/>
      <c r="AA193" s="4"/>
      <c r="AB193" s="4"/>
      <c r="AC193" s="4"/>
    </row>
    <row r="194" spans="1:29" x14ac:dyDescent="0.25">
      <c r="A194" s="4" t="s">
        <v>406</v>
      </c>
      <c r="B194" s="5" t="s">
        <v>407</v>
      </c>
      <c r="C194" s="6"/>
      <c r="D194" s="16">
        <v>3</v>
      </c>
      <c r="E194" s="6"/>
      <c r="F194" s="18">
        <v>3938</v>
      </c>
      <c r="G194" s="4">
        <v>2637</v>
      </c>
      <c r="H194" s="9">
        <f t="shared" ref="H194:H238" si="12">G194/F194</f>
        <v>0.66962925342813606</v>
      </c>
      <c r="I194" s="9"/>
      <c r="J194" s="7"/>
      <c r="K194" s="5">
        <v>984.5</v>
      </c>
      <c r="L194" s="5">
        <v>1312.67</v>
      </c>
      <c r="M194" s="10">
        <f t="shared" ref="M194:M238" si="13">K194/L194</f>
        <v>0.74999809548477525</v>
      </c>
      <c r="N194" s="5"/>
      <c r="O194" s="7"/>
      <c r="P194" s="11">
        <v>0.13</v>
      </c>
      <c r="Q194" s="11">
        <v>0.08</v>
      </c>
      <c r="R194" s="12">
        <f t="shared" ref="R194:R238" si="14">1-P194*Q194</f>
        <v>0.98960000000000004</v>
      </c>
      <c r="S194" s="7"/>
      <c r="T194" s="5"/>
      <c r="U194" s="4"/>
      <c r="V194" s="5"/>
      <c r="W194" s="7"/>
      <c r="X194" s="13">
        <f t="shared" ref="X194:X238" si="15">(H194/M194)*R194</f>
        <v>0.88355572258374537</v>
      </c>
      <c r="Y194" s="7"/>
      <c r="Z194" s="5"/>
      <c r="AA194" s="4"/>
      <c r="AB194" s="4"/>
      <c r="AC194" s="4"/>
    </row>
    <row r="195" spans="1:29" x14ac:dyDescent="0.25">
      <c r="A195" s="4" t="s">
        <v>408</v>
      </c>
      <c r="B195" s="5" t="s">
        <v>409</v>
      </c>
      <c r="C195" s="6"/>
      <c r="D195" s="16">
        <v>4</v>
      </c>
      <c r="E195" s="6"/>
      <c r="F195" s="18">
        <v>3102</v>
      </c>
      <c r="G195" s="4">
        <v>2457</v>
      </c>
      <c r="H195" s="9">
        <f t="shared" si="12"/>
        <v>0.79206963249516438</v>
      </c>
      <c r="I195" s="9"/>
      <c r="J195" s="7"/>
      <c r="K195" s="5">
        <v>775.5</v>
      </c>
      <c r="L195" s="5">
        <v>775.5</v>
      </c>
      <c r="M195" s="10">
        <f t="shared" si="13"/>
        <v>1</v>
      </c>
      <c r="N195" s="5"/>
      <c r="O195" s="7"/>
      <c r="P195" s="11">
        <v>0.13</v>
      </c>
      <c r="Q195" s="11">
        <v>0.08</v>
      </c>
      <c r="R195" s="12">
        <f t="shared" si="14"/>
        <v>0.98960000000000004</v>
      </c>
      <c r="S195" s="7"/>
      <c r="T195" s="5"/>
      <c r="U195" s="4"/>
      <c r="V195" s="5"/>
      <c r="W195" s="7"/>
      <c r="X195" s="13">
        <f t="shared" si="15"/>
        <v>0.78383210831721473</v>
      </c>
      <c r="Y195" s="7"/>
      <c r="Z195" s="5"/>
      <c r="AA195" s="4"/>
      <c r="AB195" s="4"/>
      <c r="AC195" s="4"/>
    </row>
    <row r="196" spans="1:29" x14ac:dyDescent="0.25">
      <c r="A196" s="4" t="s">
        <v>410</v>
      </c>
      <c r="B196" s="5" t="s">
        <v>411</v>
      </c>
      <c r="C196" s="6"/>
      <c r="D196" s="16">
        <v>62</v>
      </c>
      <c r="E196" s="6"/>
      <c r="F196" s="18">
        <v>69810</v>
      </c>
      <c r="G196" s="4">
        <v>55920</v>
      </c>
      <c r="H196" s="9">
        <f t="shared" si="12"/>
        <v>0.80103137086377307</v>
      </c>
      <c r="I196" s="9"/>
      <c r="J196" s="7"/>
      <c r="K196" s="5">
        <v>1125.97</v>
      </c>
      <c r="L196" s="5">
        <v>1396.2</v>
      </c>
      <c r="M196" s="10">
        <f t="shared" si="13"/>
        <v>0.80645323019624693</v>
      </c>
      <c r="N196" s="5"/>
      <c r="O196" s="7"/>
      <c r="P196" s="11">
        <v>0.13</v>
      </c>
      <c r="Q196" s="11">
        <v>0.08</v>
      </c>
      <c r="R196" s="12">
        <f t="shared" si="14"/>
        <v>0.98960000000000004</v>
      </c>
      <c r="S196" s="7"/>
      <c r="T196" s="5"/>
      <c r="U196" s="4"/>
      <c r="V196" s="5"/>
      <c r="W196" s="7"/>
      <c r="X196" s="13">
        <f t="shared" si="15"/>
        <v>0.98294682806824341</v>
      </c>
      <c r="Y196" s="7"/>
      <c r="Z196" s="5"/>
      <c r="AA196" s="4"/>
      <c r="AB196" s="4"/>
      <c r="AC196" s="4"/>
    </row>
    <row r="197" spans="1:29" x14ac:dyDescent="0.25">
      <c r="A197" s="4" t="s">
        <v>412</v>
      </c>
      <c r="B197" s="5" t="s">
        <v>413</v>
      </c>
      <c r="C197" s="6"/>
      <c r="D197" s="16">
        <v>42</v>
      </c>
      <c r="E197" s="6"/>
      <c r="F197" s="18">
        <v>56978</v>
      </c>
      <c r="G197" s="4">
        <v>42455</v>
      </c>
      <c r="H197" s="9">
        <f t="shared" si="12"/>
        <v>0.74511214854856256</v>
      </c>
      <c r="I197" s="9"/>
      <c r="J197" s="7"/>
      <c r="K197" s="5">
        <v>1294.95</v>
      </c>
      <c r="L197" s="5">
        <v>1582.72</v>
      </c>
      <c r="M197" s="10">
        <f t="shared" si="13"/>
        <v>0.81818009502628386</v>
      </c>
      <c r="N197" s="5"/>
      <c r="O197" s="7"/>
      <c r="P197" s="11">
        <v>0.13</v>
      </c>
      <c r="Q197" s="11">
        <v>0.08</v>
      </c>
      <c r="R197" s="12">
        <f t="shared" si="14"/>
        <v>0.98960000000000004</v>
      </c>
      <c r="S197" s="7"/>
      <c r="T197" s="5"/>
      <c r="U197" s="4"/>
      <c r="V197" s="5"/>
      <c r="W197" s="7"/>
      <c r="X197" s="13">
        <f t="shared" si="15"/>
        <v>0.90122332074085709</v>
      </c>
      <c r="Y197" s="7"/>
      <c r="Z197" s="5"/>
      <c r="AA197" s="4"/>
      <c r="AB197" s="4"/>
      <c r="AC197" s="4"/>
    </row>
    <row r="198" spans="1:29" x14ac:dyDescent="0.25">
      <c r="A198" s="4" t="s">
        <v>414</v>
      </c>
      <c r="B198" s="5" t="s">
        <v>415</v>
      </c>
      <c r="C198" s="6"/>
      <c r="D198" s="16">
        <v>53</v>
      </c>
      <c r="E198" s="6"/>
      <c r="F198" s="18">
        <v>82655</v>
      </c>
      <c r="G198" s="4">
        <v>66377</v>
      </c>
      <c r="H198" s="9">
        <f t="shared" si="12"/>
        <v>0.80306091585506023</v>
      </c>
      <c r="I198" s="9"/>
      <c r="J198" s="7"/>
      <c r="K198" s="5">
        <v>1620.69</v>
      </c>
      <c r="L198" s="5">
        <v>2066.38</v>
      </c>
      <c r="M198" s="10">
        <f t="shared" si="13"/>
        <v>0.78431363060037362</v>
      </c>
      <c r="N198" s="5"/>
      <c r="O198" s="7"/>
      <c r="P198" s="11">
        <v>0.13</v>
      </c>
      <c r="Q198" s="11">
        <v>0.08</v>
      </c>
      <c r="R198" s="12">
        <f t="shared" si="14"/>
        <v>0.98960000000000004</v>
      </c>
      <c r="S198" s="7"/>
      <c r="T198" s="5"/>
      <c r="U198" s="4"/>
      <c r="V198" s="5"/>
      <c r="W198" s="7"/>
      <c r="X198" s="13">
        <f t="shared" si="15"/>
        <v>1.0132542025590408</v>
      </c>
      <c r="Y198" s="7"/>
      <c r="Z198" s="5"/>
      <c r="AA198" s="4"/>
      <c r="AB198" s="4"/>
      <c r="AC198" s="4"/>
    </row>
    <row r="199" spans="1:29" x14ac:dyDescent="0.25">
      <c r="A199" s="4" t="s">
        <v>416</v>
      </c>
      <c r="B199" s="5" t="s">
        <v>417</v>
      </c>
      <c r="C199" s="6"/>
      <c r="D199" s="16">
        <v>35</v>
      </c>
      <c r="E199" s="6"/>
      <c r="F199" s="18">
        <v>47479</v>
      </c>
      <c r="G199" s="4">
        <v>36133</v>
      </c>
      <c r="H199" s="9">
        <f t="shared" si="12"/>
        <v>0.76103119273784203</v>
      </c>
      <c r="I199" s="9"/>
      <c r="J199" s="7"/>
      <c r="K199" s="5">
        <v>1356.54</v>
      </c>
      <c r="L199" s="5">
        <v>1695.68</v>
      </c>
      <c r="M199" s="10">
        <f t="shared" si="13"/>
        <v>0.79999764106435167</v>
      </c>
      <c r="N199" s="5"/>
      <c r="O199" s="7"/>
      <c r="P199" s="11">
        <v>0.13</v>
      </c>
      <c r="Q199" s="11">
        <v>0.08</v>
      </c>
      <c r="R199" s="12">
        <f t="shared" si="14"/>
        <v>0.98960000000000004</v>
      </c>
      <c r="S199" s="7"/>
      <c r="T199" s="5"/>
      <c r="U199" s="4"/>
      <c r="V199" s="5"/>
      <c r="W199" s="7"/>
      <c r="X199" s="13">
        <f t="shared" si="15"/>
        <v>0.9413983612894028</v>
      </c>
      <c r="Y199" s="7"/>
      <c r="Z199" s="5"/>
      <c r="AA199" s="4"/>
      <c r="AB199" s="4"/>
      <c r="AC199" s="4"/>
    </row>
    <row r="200" spans="1:29" x14ac:dyDescent="0.25">
      <c r="A200" s="4" t="s">
        <v>418</v>
      </c>
      <c r="B200" s="5" t="s">
        <v>419</v>
      </c>
      <c r="C200" s="6"/>
      <c r="D200" s="16">
        <v>36</v>
      </c>
      <c r="E200" s="6"/>
      <c r="F200" s="18">
        <v>37292</v>
      </c>
      <c r="G200" s="4">
        <v>30018</v>
      </c>
      <c r="H200" s="9">
        <f t="shared" si="12"/>
        <v>0.80494476027029926</v>
      </c>
      <c r="I200" s="9"/>
      <c r="J200" s="7"/>
      <c r="K200" s="5">
        <v>1065.49</v>
      </c>
      <c r="L200" s="5">
        <v>1434.31</v>
      </c>
      <c r="M200" s="10">
        <f t="shared" si="13"/>
        <v>0.74285893565547201</v>
      </c>
      <c r="N200" s="5"/>
      <c r="O200" s="7"/>
      <c r="P200" s="11">
        <v>0.13</v>
      </c>
      <c r="Q200" s="11">
        <v>0.08</v>
      </c>
      <c r="R200" s="12">
        <f t="shared" si="14"/>
        <v>0.98960000000000004</v>
      </c>
      <c r="S200" s="7"/>
      <c r="T200" s="5"/>
      <c r="U200" s="4"/>
      <c r="V200" s="5"/>
      <c r="W200" s="7"/>
      <c r="X200" s="13">
        <f t="shared" si="15"/>
        <v>1.0723076704470418</v>
      </c>
      <c r="Y200" s="7"/>
      <c r="Z200" s="5"/>
      <c r="AA200" s="4"/>
      <c r="AB200" s="4"/>
      <c r="AC200" s="4"/>
    </row>
    <row r="201" spans="1:29" x14ac:dyDescent="0.25">
      <c r="A201" s="4" t="s">
        <v>420</v>
      </c>
      <c r="B201" s="5" t="s">
        <v>421</v>
      </c>
      <c r="C201" s="6"/>
      <c r="D201" s="16">
        <v>33</v>
      </c>
      <c r="E201" s="6"/>
      <c r="F201" s="18">
        <v>25874</v>
      </c>
      <c r="G201" s="4">
        <v>20457</v>
      </c>
      <c r="H201" s="9">
        <f t="shared" si="12"/>
        <v>0.79063925175852212</v>
      </c>
      <c r="I201" s="9"/>
      <c r="J201" s="7"/>
      <c r="K201" s="5">
        <v>834.65</v>
      </c>
      <c r="L201" s="5">
        <v>958.3</v>
      </c>
      <c r="M201" s="10">
        <f t="shared" si="13"/>
        <v>0.87096942502347907</v>
      </c>
      <c r="N201" s="5"/>
      <c r="O201" s="7"/>
      <c r="P201" s="11">
        <v>0.13</v>
      </c>
      <c r="Q201" s="11">
        <v>0.08</v>
      </c>
      <c r="R201" s="12">
        <f t="shared" si="14"/>
        <v>0.98960000000000004</v>
      </c>
      <c r="S201" s="7"/>
      <c r="T201" s="5"/>
      <c r="U201" s="4"/>
      <c r="V201" s="5"/>
      <c r="W201" s="7"/>
      <c r="X201" s="13">
        <f t="shared" si="15"/>
        <v>0.89832843847433741</v>
      </c>
      <c r="Y201" s="7"/>
      <c r="Z201" s="5"/>
      <c r="AA201" s="4"/>
      <c r="AB201" s="4"/>
      <c r="AC201" s="4"/>
    </row>
    <row r="202" spans="1:29" x14ac:dyDescent="0.25">
      <c r="A202" s="4" t="s">
        <v>422</v>
      </c>
      <c r="B202" s="5" t="s">
        <v>423</v>
      </c>
      <c r="C202" s="6"/>
      <c r="D202" s="16">
        <v>4</v>
      </c>
      <c r="E202" s="6"/>
      <c r="F202" s="18">
        <v>3595</v>
      </c>
      <c r="G202" s="4">
        <v>2525</v>
      </c>
      <c r="H202" s="9">
        <f t="shared" si="12"/>
        <v>0.70236439499304593</v>
      </c>
      <c r="I202" s="9"/>
      <c r="J202" s="7"/>
      <c r="K202" s="5">
        <v>898.75</v>
      </c>
      <c r="L202" s="5">
        <v>898.75</v>
      </c>
      <c r="M202" s="10">
        <f t="shared" si="13"/>
        <v>1</v>
      </c>
      <c r="N202" s="5"/>
      <c r="O202" s="7"/>
      <c r="P202" s="11">
        <v>0.13</v>
      </c>
      <c r="Q202" s="11">
        <v>0.08</v>
      </c>
      <c r="R202" s="12">
        <f t="shared" si="14"/>
        <v>0.98960000000000004</v>
      </c>
      <c r="S202" s="7"/>
      <c r="T202" s="5"/>
      <c r="U202" s="4"/>
      <c r="V202" s="5"/>
      <c r="W202" s="7"/>
      <c r="X202" s="13">
        <f t="shared" si="15"/>
        <v>0.69505980528511824</v>
      </c>
      <c r="Y202" s="7"/>
      <c r="Z202" s="5"/>
      <c r="AA202" s="4"/>
      <c r="AB202" s="4"/>
      <c r="AC202" s="4"/>
    </row>
    <row r="203" spans="1:29" x14ac:dyDescent="0.25">
      <c r="A203" s="4" t="s">
        <v>424</v>
      </c>
      <c r="B203" s="5" t="s">
        <v>425</v>
      </c>
      <c r="C203" s="6"/>
      <c r="D203" s="16">
        <v>10</v>
      </c>
      <c r="E203" s="6"/>
      <c r="F203" s="18">
        <v>7848</v>
      </c>
      <c r="G203" s="4">
        <v>5983</v>
      </c>
      <c r="H203" s="9">
        <f t="shared" si="12"/>
        <v>0.7623598369011213</v>
      </c>
      <c r="I203" s="9"/>
      <c r="J203" s="7"/>
      <c r="K203" s="5">
        <v>784.9</v>
      </c>
      <c r="L203" s="5">
        <v>784.9</v>
      </c>
      <c r="M203" s="10">
        <f t="shared" si="13"/>
        <v>1</v>
      </c>
      <c r="N203" s="5"/>
      <c r="O203" s="7"/>
      <c r="P203" s="11">
        <v>0.13</v>
      </c>
      <c r="Q203" s="11">
        <v>0.08</v>
      </c>
      <c r="R203" s="12">
        <f t="shared" si="14"/>
        <v>0.98960000000000004</v>
      </c>
      <c r="S203" s="7"/>
      <c r="T203" s="5"/>
      <c r="U203" s="4"/>
      <c r="V203" s="5"/>
      <c r="W203" s="7"/>
      <c r="X203" s="13">
        <f t="shared" si="15"/>
        <v>0.7544312945973497</v>
      </c>
      <c r="Y203" s="7"/>
      <c r="Z203" s="5"/>
      <c r="AA203" s="4"/>
      <c r="AB203" s="4"/>
      <c r="AC203" s="4"/>
    </row>
    <row r="204" spans="1:29" x14ac:dyDescent="0.25">
      <c r="A204" s="4" t="s">
        <v>426</v>
      </c>
      <c r="B204" s="5" t="s">
        <v>427</v>
      </c>
      <c r="C204" s="6"/>
      <c r="D204" s="16">
        <v>23</v>
      </c>
      <c r="E204" s="6"/>
      <c r="F204" s="18">
        <v>25432</v>
      </c>
      <c r="G204" s="4">
        <v>21004</v>
      </c>
      <c r="H204" s="9">
        <f t="shared" si="12"/>
        <v>0.82588864422774455</v>
      </c>
      <c r="I204" s="9"/>
      <c r="J204" s="7"/>
      <c r="K204" s="5">
        <v>1059.67</v>
      </c>
      <c r="L204" s="5">
        <v>1271.5999999999999</v>
      </c>
      <c r="M204" s="10">
        <f t="shared" si="13"/>
        <v>0.8333359547027368</v>
      </c>
      <c r="N204" s="5"/>
      <c r="O204" s="7"/>
      <c r="P204" s="11">
        <v>0.13</v>
      </c>
      <c r="Q204" s="11">
        <v>0.08</v>
      </c>
      <c r="R204" s="12">
        <f t="shared" si="14"/>
        <v>0.98960000000000004</v>
      </c>
      <c r="S204" s="7"/>
      <c r="T204" s="5"/>
      <c r="U204" s="4"/>
      <c r="V204" s="5"/>
      <c r="W204" s="7"/>
      <c r="X204" s="13">
        <f t="shared" si="15"/>
        <v>0.98075619768418465</v>
      </c>
      <c r="Y204" s="7"/>
      <c r="Z204" s="5"/>
      <c r="AA204" s="4"/>
      <c r="AB204" s="4"/>
      <c r="AC204" s="4"/>
    </row>
    <row r="205" spans="1:29" x14ac:dyDescent="0.25">
      <c r="A205" s="4" t="s">
        <v>428</v>
      </c>
      <c r="B205" s="5" t="s">
        <v>429</v>
      </c>
      <c r="C205" s="6"/>
      <c r="D205" s="16">
        <v>7</v>
      </c>
      <c r="E205" s="6"/>
      <c r="F205" s="18">
        <v>4483</v>
      </c>
      <c r="G205" s="4">
        <v>3295</v>
      </c>
      <c r="H205" s="9">
        <f t="shared" si="12"/>
        <v>0.7349988846754405</v>
      </c>
      <c r="I205" s="9"/>
      <c r="J205" s="7"/>
      <c r="K205" s="5">
        <v>640.42999999999995</v>
      </c>
      <c r="L205" s="5">
        <v>640.42999999999995</v>
      </c>
      <c r="M205" s="10">
        <f t="shared" si="13"/>
        <v>1</v>
      </c>
      <c r="N205" s="5"/>
      <c r="O205" s="7"/>
      <c r="P205" s="11">
        <v>0.13</v>
      </c>
      <c r="Q205" s="11">
        <v>0.08</v>
      </c>
      <c r="R205" s="12">
        <f t="shared" si="14"/>
        <v>0.98960000000000004</v>
      </c>
      <c r="S205" s="7"/>
      <c r="T205" s="5"/>
      <c r="U205" s="4"/>
      <c r="V205" s="5"/>
      <c r="W205" s="7"/>
      <c r="X205" s="13">
        <f t="shared" si="15"/>
        <v>0.72735489627481598</v>
      </c>
      <c r="Y205" s="7"/>
      <c r="Z205" s="5"/>
      <c r="AA205" s="4"/>
      <c r="AB205" s="4"/>
      <c r="AC205" s="4"/>
    </row>
    <row r="206" spans="1:29" x14ac:dyDescent="0.25">
      <c r="A206" s="4" t="s">
        <v>430</v>
      </c>
      <c r="B206" s="5" t="s">
        <v>431</v>
      </c>
      <c r="C206" s="6"/>
      <c r="D206" s="16">
        <v>5</v>
      </c>
      <c r="E206" s="6"/>
      <c r="F206" s="18">
        <v>4216</v>
      </c>
      <c r="G206" s="4">
        <v>3365</v>
      </c>
      <c r="H206" s="9">
        <f t="shared" si="12"/>
        <v>0.79814990512333961</v>
      </c>
      <c r="I206" s="9"/>
      <c r="J206" s="7"/>
      <c r="K206" s="5">
        <v>702.67</v>
      </c>
      <c r="L206" s="5">
        <v>702.67</v>
      </c>
      <c r="M206" s="10">
        <f t="shared" si="13"/>
        <v>1</v>
      </c>
      <c r="N206" s="5"/>
      <c r="O206" s="7"/>
      <c r="P206" s="11">
        <v>0.13</v>
      </c>
      <c r="Q206" s="11">
        <v>0.08</v>
      </c>
      <c r="R206" s="12">
        <f t="shared" si="14"/>
        <v>0.98960000000000004</v>
      </c>
      <c r="S206" s="7"/>
      <c r="T206" s="5"/>
      <c r="U206" s="4"/>
      <c r="V206" s="5"/>
      <c r="W206" s="7"/>
      <c r="X206" s="13">
        <f t="shared" si="15"/>
        <v>0.78984914611005685</v>
      </c>
      <c r="Y206" s="7"/>
      <c r="Z206" s="5"/>
      <c r="AA206" s="4"/>
      <c r="AB206" s="4"/>
      <c r="AC206" s="4"/>
    </row>
    <row r="207" spans="1:29" x14ac:dyDescent="0.25">
      <c r="A207" s="4" t="s">
        <v>432</v>
      </c>
      <c r="B207" s="5" t="s">
        <v>433</v>
      </c>
      <c r="C207" s="6"/>
      <c r="D207" s="16">
        <v>3</v>
      </c>
      <c r="E207" s="6"/>
      <c r="F207" s="18">
        <v>2741</v>
      </c>
      <c r="G207" s="4">
        <v>1921</v>
      </c>
      <c r="H207" s="9">
        <f t="shared" si="12"/>
        <v>0.70083910981393649</v>
      </c>
      <c r="I207" s="9"/>
      <c r="J207" s="7"/>
      <c r="K207" s="5">
        <v>685.25</v>
      </c>
      <c r="L207" s="5">
        <v>913.67</v>
      </c>
      <c r="M207" s="10">
        <f t="shared" si="13"/>
        <v>0.74999726378232845</v>
      </c>
      <c r="N207" s="5"/>
      <c r="O207" s="7"/>
      <c r="P207" s="11">
        <v>0.13</v>
      </c>
      <c r="Q207" s="11">
        <v>0.08</v>
      </c>
      <c r="R207" s="12">
        <f t="shared" si="14"/>
        <v>0.98960000000000004</v>
      </c>
      <c r="S207" s="7"/>
      <c r="T207" s="5"/>
      <c r="U207" s="4"/>
      <c r="V207" s="5"/>
      <c r="W207" s="7"/>
      <c r="X207" s="13">
        <f t="shared" si="15"/>
        <v>0.9247372178055846</v>
      </c>
      <c r="Y207" s="7"/>
      <c r="Z207" s="5"/>
      <c r="AA207" s="4"/>
      <c r="AB207" s="4"/>
      <c r="AC207" s="4"/>
    </row>
    <row r="208" spans="1:29" x14ac:dyDescent="0.25">
      <c r="A208" s="4" t="s">
        <v>434</v>
      </c>
      <c r="B208" s="5" t="s">
        <v>435</v>
      </c>
      <c r="C208" s="6"/>
      <c r="D208" s="16">
        <v>4</v>
      </c>
      <c r="E208" s="6"/>
      <c r="F208" s="18">
        <v>2818</v>
      </c>
      <c r="G208" s="4">
        <v>2224</v>
      </c>
      <c r="H208" s="9">
        <f t="shared" si="12"/>
        <v>0.78921220723917673</v>
      </c>
      <c r="I208" s="9"/>
      <c r="J208" s="7"/>
      <c r="K208" s="5">
        <v>563.6</v>
      </c>
      <c r="L208" s="5">
        <v>704.5</v>
      </c>
      <c r="M208" s="10">
        <f t="shared" si="13"/>
        <v>0.8</v>
      </c>
      <c r="N208" s="5"/>
      <c r="O208" s="7"/>
      <c r="P208" s="11">
        <v>0.13</v>
      </c>
      <c r="Q208" s="11">
        <v>0.08</v>
      </c>
      <c r="R208" s="12">
        <f t="shared" si="14"/>
        <v>0.98960000000000004</v>
      </c>
      <c r="S208" s="7"/>
      <c r="T208" s="5"/>
      <c r="U208" s="4"/>
      <c r="V208" s="5"/>
      <c r="W208" s="7"/>
      <c r="X208" s="13">
        <f t="shared" si="15"/>
        <v>0.97625550035486164</v>
      </c>
      <c r="Y208" s="7"/>
      <c r="Z208" s="5"/>
      <c r="AA208" s="4"/>
      <c r="AB208" s="4"/>
      <c r="AC208" s="4"/>
    </row>
    <row r="209" spans="1:29" x14ac:dyDescent="0.25">
      <c r="A209" s="4" t="s">
        <v>436</v>
      </c>
      <c r="B209" s="5" t="s">
        <v>437</v>
      </c>
      <c r="C209" s="6"/>
      <c r="D209" s="16">
        <v>18</v>
      </c>
      <c r="E209" s="6"/>
      <c r="F209" s="18">
        <v>18633</v>
      </c>
      <c r="G209" s="4">
        <v>13636</v>
      </c>
      <c r="H209" s="9">
        <f t="shared" si="12"/>
        <v>0.73181988944346055</v>
      </c>
      <c r="I209" s="9"/>
      <c r="J209" s="7"/>
      <c r="K209" s="5">
        <v>846.95</v>
      </c>
      <c r="L209" s="5">
        <v>931.65</v>
      </c>
      <c r="M209" s="10">
        <f t="shared" si="13"/>
        <v>0.90908603016154144</v>
      </c>
      <c r="N209" s="5"/>
      <c r="O209" s="7"/>
      <c r="P209" s="11">
        <v>0.13</v>
      </c>
      <c r="Q209" s="11">
        <v>0.08</v>
      </c>
      <c r="R209" s="12">
        <f t="shared" si="14"/>
        <v>0.98960000000000004</v>
      </c>
      <c r="S209" s="7"/>
      <c r="T209" s="5"/>
      <c r="U209" s="4"/>
      <c r="V209" s="5"/>
      <c r="W209" s="7"/>
      <c r="X209" s="13">
        <f t="shared" si="15"/>
        <v>0.79663413424641361</v>
      </c>
      <c r="Y209" s="7"/>
      <c r="Z209" s="5"/>
      <c r="AA209" s="4"/>
      <c r="AB209" s="4"/>
      <c r="AC209" s="4"/>
    </row>
    <row r="210" spans="1:29" x14ac:dyDescent="0.25">
      <c r="A210" s="4" t="s">
        <v>438</v>
      </c>
      <c r="B210" s="5" t="s">
        <v>439</v>
      </c>
      <c r="C210" s="6"/>
      <c r="D210" s="16">
        <v>10</v>
      </c>
      <c r="E210" s="6"/>
      <c r="F210" s="18">
        <v>8513</v>
      </c>
      <c r="G210" s="4">
        <v>6342</v>
      </c>
      <c r="H210" s="9">
        <f t="shared" si="12"/>
        <v>0.74497826853048277</v>
      </c>
      <c r="I210" s="9"/>
      <c r="J210" s="7"/>
      <c r="K210" s="5">
        <v>709.42</v>
      </c>
      <c r="L210" s="5">
        <v>1064.1300000000001</v>
      </c>
      <c r="M210" s="10">
        <f t="shared" si="13"/>
        <v>0.66666666666666652</v>
      </c>
      <c r="N210" s="5"/>
      <c r="O210" s="7"/>
      <c r="P210" s="11">
        <v>0.13</v>
      </c>
      <c r="Q210" s="11">
        <v>0.08</v>
      </c>
      <c r="R210" s="12">
        <f t="shared" si="14"/>
        <v>0.98960000000000004</v>
      </c>
      <c r="S210" s="7"/>
      <c r="T210" s="5"/>
      <c r="U210" s="4"/>
      <c r="V210" s="5"/>
      <c r="W210" s="7"/>
      <c r="X210" s="13">
        <f t="shared" si="15"/>
        <v>1.1058457418066487</v>
      </c>
      <c r="Y210" s="7"/>
      <c r="Z210" s="5"/>
      <c r="AA210" s="4"/>
      <c r="AB210" s="4"/>
      <c r="AC210" s="4"/>
    </row>
    <row r="211" spans="1:29" x14ac:dyDescent="0.25">
      <c r="A211" s="4" t="s">
        <v>440</v>
      </c>
      <c r="B211" s="5" t="s">
        <v>441</v>
      </c>
      <c r="C211" s="6"/>
      <c r="D211" s="16">
        <v>6</v>
      </c>
      <c r="E211" s="6"/>
      <c r="F211" s="18">
        <v>3415</v>
      </c>
      <c r="G211" s="4">
        <v>2679</v>
      </c>
      <c r="H211" s="9">
        <f t="shared" si="12"/>
        <v>0.78448023426061497</v>
      </c>
      <c r="I211" s="9"/>
      <c r="J211" s="7"/>
      <c r="K211" s="5">
        <v>487.86</v>
      </c>
      <c r="L211" s="5">
        <v>569.16999999999996</v>
      </c>
      <c r="M211" s="10">
        <f t="shared" si="13"/>
        <v>0.85714285714285721</v>
      </c>
      <c r="N211" s="5"/>
      <c r="O211" s="7"/>
      <c r="P211" s="11">
        <v>0.13</v>
      </c>
      <c r="Q211" s="11">
        <v>0.08</v>
      </c>
      <c r="R211" s="12">
        <f t="shared" si="14"/>
        <v>0.98960000000000004</v>
      </c>
      <c r="S211" s="7"/>
      <c r="T211" s="5"/>
      <c r="U211" s="4"/>
      <c r="V211" s="5"/>
      <c r="W211" s="7"/>
      <c r="X211" s="13">
        <f t="shared" si="15"/>
        <v>0.90570857979502195</v>
      </c>
      <c r="Y211" s="7"/>
      <c r="Z211" s="5"/>
      <c r="AA211" s="4"/>
      <c r="AB211" s="4"/>
      <c r="AC211" s="4"/>
    </row>
    <row r="212" spans="1:29" x14ac:dyDescent="0.25">
      <c r="A212" s="4" t="s">
        <v>442</v>
      </c>
      <c r="B212" s="5" t="s">
        <v>443</v>
      </c>
      <c r="C212" s="6"/>
      <c r="D212" s="16">
        <v>21</v>
      </c>
      <c r="E212" s="6"/>
      <c r="F212" s="18">
        <v>17656</v>
      </c>
      <c r="G212" s="4">
        <v>13024</v>
      </c>
      <c r="H212" s="9">
        <f t="shared" si="12"/>
        <v>0.73765292251925696</v>
      </c>
      <c r="I212" s="9"/>
      <c r="J212" s="7"/>
      <c r="K212" s="5">
        <v>840.76</v>
      </c>
      <c r="L212" s="5">
        <v>840.76</v>
      </c>
      <c r="M212" s="10">
        <f t="shared" si="13"/>
        <v>1</v>
      </c>
      <c r="N212" s="5"/>
      <c r="O212" s="7"/>
      <c r="P212" s="11">
        <v>0.13</v>
      </c>
      <c r="Q212" s="11">
        <v>0.08</v>
      </c>
      <c r="R212" s="12">
        <f t="shared" si="14"/>
        <v>0.98960000000000004</v>
      </c>
      <c r="S212" s="7"/>
      <c r="T212" s="5"/>
      <c r="U212" s="4"/>
      <c r="V212" s="5"/>
      <c r="W212" s="7"/>
      <c r="X212" s="13">
        <f t="shared" si="15"/>
        <v>0.72998133212505667</v>
      </c>
      <c r="Y212" s="7"/>
      <c r="Z212" s="5"/>
      <c r="AA212" s="4"/>
      <c r="AB212" s="4"/>
      <c r="AC212" s="4"/>
    </row>
    <row r="213" spans="1:29" x14ac:dyDescent="0.25">
      <c r="A213" s="4" t="s">
        <v>444</v>
      </c>
      <c r="B213" s="5" t="s">
        <v>445</v>
      </c>
      <c r="C213" s="6"/>
      <c r="D213" s="16">
        <v>21</v>
      </c>
      <c r="E213" s="6"/>
      <c r="F213" s="18">
        <v>17432</v>
      </c>
      <c r="G213" s="4">
        <v>13468</v>
      </c>
      <c r="H213" s="9">
        <f t="shared" si="12"/>
        <v>0.77260211106011933</v>
      </c>
      <c r="I213" s="9"/>
      <c r="J213" s="7"/>
      <c r="K213" s="5">
        <v>792.36</v>
      </c>
      <c r="L213" s="5">
        <v>792.36</v>
      </c>
      <c r="M213" s="10">
        <f t="shared" si="13"/>
        <v>1</v>
      </c>
      <c r="N213" s="5"/>
      <c r="O213" s="7"/>
      <c r="P213" s="11">
        <v>0.13</v>
      </c>
      <c r="Q213" s="11">
        <v>0.08</v>
      </c>
      <c r="R213" s="12">
        <f t="shared" si="14"/>
        <v>0.98960000000000004</v>
      </c>
      <c r="S213" s="7"/>
      <c r="T213" s="5"/>
      <c r="U213" s="4"/>
      <c r="V213" s="5"/>
      <c r="W213" s="7"/>
      <c r="X213" s="13">
        <f t="shared" si="15"/>
        <v>0.7645670491050941</v>
      </c>
      <c r="Y213" s="7"/>
      <c r="Z213" s="5"/>
      <c r="AA213" s="4"/>
      <c r="AB213" s="4"/>
      <c r="AC213" s="4"/>
    </row>
    <row r="214" spans="1:29" x14ac:dyDescent="0.25">
      <c r="A214" s="4" t="s">
        <v>446</v>
      </c>
      <c r="B214" s="5" t="s">
        <v>447</v>
      </c>
      <c r="C214" s="6"/>
      <c r="D214" s="16">
        <v>3</v>
      </c>
      <c r="E214" s="6"/>
      <c r="F214" s="18">
        <v>3379</v>
      </c>
      <c r="G214" s="4">
        <v>2825</v>
      </c>
      <c r="H214" s="9">
        <f t="shared" si="12"/>
        <v>0.83604616750517902</v>
      </c>
      <c r="I214" s="9"/>
      <c r="J214" s="7"/>
      <c r="K214" s="5">
        <v>844.75</v>
      </c>
      <c r="L214" s="5">
        <v>1689.5</v>
      </c>
      <c r="M214" s="10">
        <f t="shared" si="13"/>
        <v>0.5</v>
      </c>
      <c r="N214" s="5"/>
      <c r="O214" s="7"/>
      <c r="P214" s="11">
        <v>0.13</v>
      </c>
      <c r="Q214" s="11">
        <v>0.08</v>
      </c>
      <c r="R214" s="12">
        <f t="shared" si="14"/>
        <v>0.98960000000000004</v>
      </c>
      <c r="S214" s="7"/>
      <c r="T214" s="5"/>
      <c r="U214" s="4"/>
      <c r="V214" s="5"/>
      <c r="W214" s="7"/>
      <c r="X214" s="13">
        <f t="shared" si="15"/>
        <v>1.6547025747262503</v>
      </c>
      <c r="Y214" s="7"/>
      <c r="Z214" s="5"/>
      <c r="AA214" s="4"/>
      <c r="AB214" s="4"/>
      <c r="AC214" s="4"/>
    </row>
    <row r="215" spans="1:29" x14ac:dyDescent="0.25">
      <c r="A215" s="4" t="s">
        <v>448</v>
      </c>
      <c r="B215" s="5" t="s">
        <v>449</v>
      </c>
      <c r="C215" s="6"/>
      <c r="D215" s="16">
        <v>36</v>
      </c>
      <c r="E215" s="6"/>
      <c r="F215" s="18">
        <v>26444</v>
      </c>
      <c r="G215" s="4">
        <v>21964</v>
      </c>
      <c r="H215" s="9">
        <f t="shared" si="12"/>
        <v>0.83058538798971415</v>
      </c>
      <c r="I215" s="9"/>
      <c r="J215" s="7"/>
      <c r="K215" s="5">
        <v>734.56</v>
      </c>
      <c r="L215" s="5">
        <v>755.54</v>
      </c>
      <c r="M215" s="10">
        <f t="shared" si="13"/>
        <v>0.97223178124255494</v>
      </c>
      <c r="N215" s="5"/>
      <c r="O215" s="7"/>
      <c r="P215" s="11">
        <v>0.13</v>
      </c>
      <c r="Q215" s="11">
        <v>0.08</v>
      </c>
      <c r="R215" s="12">
        <f t="shared" si="14"/>
        <v>0.98960000000000004</v>
      </c>
      <c r="S215" s="7"/>
      <c r="T215" s="5"/>
      <c r="U215" s="4"/>
      <c r="V215" s="5"/>
      <c r="W215" s="7"/>
      <c r="X215" s="13">
        <f t="shared" si="15"/>
        <v>0.84542319620958739</v>
      </c>
      <c r="Y215" s="7"/>
      <c r="Z215" s="5"/>
      <c r="AA215" s="4"/>
      <c r="AB215" s="4"/>
      <c r="AC215" s="4"/>
    </row>
    <row r="216" spans="1:29" x14ac:dyDescent="0.25">
      <c r="A216" s="4" t="s">
        <v>450</v>
      </c>
      <c r="B216" s="5" t="s">
        <v>451</v>
      </c>
      <c r="C216" s="6"/>
      <c r="D216" s="16">
        <v>3</v>
      </c>
      <c r="E216" s="6"/>
      <c r="F216" s="18">
        <v>1076</v>
      </c>
      <c r="G216" s="4">
        <v>758</v>
      </c>
      <c r="H216" s="9">
        <f t="shared" si="12"/>
        <v>0.70446096654275092</v>
      </c>
      <c r="I216" s="9"/>
      <c r="J216" s="7"/>
      <c r="K216" s="5">
        <v>358.67</v>
      </c>
      <c r="L216" s="5">
        <v>538</v>
      </c>
      <c r="M216" s="10">
        <f t="shared" si="13"/>
        <v>0.66667286245353163</v>
      </c>
      <c r="N216" s="5"/>
      <c r="O216" s="7"/>
      <c r="P216" s="11">
        <v>0.13</v>
      </c>
      <c r="Q216" s="11">
        <v>0.08</v>
      </c>
      <c r="R216" s="12">
        <f t="shared" si="14"/>
        <v>0.98960000000000004</v>
      </c>
      <c r="S216" s="7"/>
      <c r="T216" s="5"/>
      <c r="U216" s="4"/>
      <c r="V216" s="5"/>
      <c r="W216" s="7"/>
      <c r="X216" s="13">
        <f t="shared" si="15"/>
        <v>1.0456921404076169</v>
      </c>
      <c r="Y216" s="7"/>
      <c r="Z216" s="5"/>
      <c r="AA216" s="4"/>
      <c r="AB216" s="4"/>
      <c r="AC216" s="4"/>
    </row>
    <row r="217" spans="1:29" x14ac:dyDescent="0.25">
      <c r="A217" s="4" t="s">
        <v>452</v>
      </c>
      <c r="B217" s="5" t="s">
        <v>453</v>
      </c>
      <c r="C217" s="6"/>
      <c r="D217" s="16">
        <v>27</v>
      </c>
      <c r="E217" s="6"/>
      <c r="F217" s="18">
        <v>23215</v>
      </c>
      <c r="G217" s="4">
        <v>17212</v>
      </c>
      <c r="H217" s="9">
        <f t="shared" si="12"/>
        <v>0.74141718716347194</v>
      </c>
      <c r="I217" s="9"/>
      <c r="J217" s="7"/>
      <c r="K217" s="5">
        <v>800.52</v>
      </c>
      <c r="L217" s="5">
        <v>928.6</v>
      </c>
      <c r="M217" s="10">
        <f t="shared" si="13"/>
        <v>0.8620719362481154</v>
      </c>
      <c r="N217" s="5"/>
      <c r="O217" s="7"/>
      <c r="P217" s="11">
        <v>0.13</v>
      </c>
      <c r="Q217" s="11">
        <v>0.08</v>
      </c>
      <c r="R217" s="12">
        <f t="shared" si="14"/>
        <v>0.98960000000000004</v>
      </c>
      <c r="S217" s="7"/>
      <c r="T217" s="5"/>
      <c r="U217" s="4"/>
      <c r="V217" s="5"/>
      <c r="W217" s="7"/>
      <c r="X217" s="13">
        <f t="shared" si="15"/>
        <v>0.85109654724429129</v>
      </c>
      <c r="Y217" s="7"/>
      <c r="Z217" s="5"/>
      <c r="AA217" s="4"/>
      <c r="AB217" s="4"/>
      <c r="AC217" s="4"/>
    </row>
    <row r="218" spans="1:29" x14ac:dyDescent="0.25">
      <c r="A218" s="4" t="s">
        <v>454</v>
      </c>
      <c r="B218" s="5" t="s">
        <v>455</v>
      </c>
      <c r="C218" s="6"/>
      <c r="D218" s="16">
        <v>8</v>
      </c>
      <c r="E218" s="6"/>
      <c r="F218" s="18">
        <v>5124</v>
      </c>
      <c r="G218" s="4">
        <v>3842</v>
      </c>
      <c r="H218" s="9">
        <f t="shared" si="12"/>
        <v>0.74980483996877445</v>
      </c>
      <c r="I218" s="9"/>
      <c r="J218" s="7"/>
      <c r="K218" s="5">
        <v>640.5</v>
      </c>
      <c r="L218" s="5">
        <v>732</v>
      </c>
      <c r="M218" s="10">
        <f t="shared" si="13"/>
        <v>0.875</v>
      </c>
      <c r="N218" s="5"/>
      <c r="O218" s="7"/>
      <c r="P218" s="11">
        <v>0.13</v>
      </c>
      <c r="Q218" s="11">
        <v>0.08</v>
      </c>
      <c r="R218" s="12">
        <f t="shared" si="14"/>
        <v>0.98960000000000004</v>
      </c>
      <c r="S218" s="7"/>
      <c r="T218" s="5"/>
      <c r="U218" s="4"/>
      <c r="V218" s="5"/>
      <c r="W218" s="7"/>
      <c r="X218" s="13">
        <f t="shared" si="15"/>
        <v>0.84800785100925624</v>
      </c>
      <c r="Y218" s="7"/>
      <c r="Z218" s="5"/>
      <c r="AA218" s="4"/>
      <c r="AB218" s="4"/>
      <c r="AC218" s="4"/>
    </row>
    <row r="219" spans="1:29" x14ac:dyDescent="0.25">
      <c r="A219" s="4" t="s">
        <v>456</v>
      </c>
      <c r="B219" s="5" t="s">
        <v>457</v>
      </c>
      <c r="C219" s="6"/>
      <c r="D219" s="16">
        <v>4</v>
      </c>
      <c r="E219" s="6"/>
      <c r="F219" s="18">
        <v>3063</v>
      </c>
      <c r="G219" s="4">
        <v>2404</v>
      </c>
      <c r="H219" s="9">
        <f t="shared" si="12"/>
        <v>0.78485145282402868</v>
      </c>
      <c r="I219" s="9"/>
      <c r="J219" s="7"/>
      <c r="K219" s="5">
        <v>765.75</v>
      </c>
      <c r="L219" s="5">
        <v>1021</v>
      </c>
      <c r="M219" s="10">
        <f t="shared" si="13"/>
        <v>0.75</v>
      </c>
      <c r="N219" s="5"/>
      <c r="O219" s="7"/>
      <c r="P219" s="11">
        <v>0.13</v>
      </c>
      <c r="Q219" s="11">
        <v>0.08</v>
      </c>
      <c r="R219" s="12">
        <f t="shared" si="14"/>
        <v>0.98960000000000004</v>
      </c>
      <c r="S219" s="7"/>
      <c r="T219" s="5"/>
      <c r="U219" s="4"/>
      <c r="V219" s="5"/>
      <c r="W219" s="7"/>
      <c r="X219" s="13">
        <f t="shared" si="15"/>
        <v>1.0355853302862119</v>
      </c>
      <c r="Y219" s="7"/>
      <c r="Z219" s="5"/>
      <c r="AA219" s="4"/>
      <c r="AB219" s="4"/>
      <c r="AC219" s="4"/>
    </row>
    <row r="220" spans="1:29" x14ac:dyDescent="0.25">
      <c r="A220" s="4" t="s">
        <v>458</v>
      </c>
      <c r="B220" s="5" t="s">
        <v>459</v>
      </c>
      <c r="C220" s="6"/>
      <c r="D220" s="16">
        <v>9</v>
      </c>
      <c r="E220" s="6"/>
      <c r="F220" s="18">
        <v>6127</v>
      </c>
      <c r="G220" s="4">
        <v>5063</v>
      </c>
      <c r="H220" s="9">
        <f t="shared" si="12"/>
        <v>0.82634241880202386</v>
      </c>
      <c r="I220" s="9"/>
      <c r="J220" s="7"/>
      <c r="K220" s="5">
        <v>612.70000000000005</v>
      </c>
      <c r="L220" s="5">
        <v>612.70000000000005</v>
      </c>
      <c r="M220" s="10">
        <f t="shared" si="13"/>
        <v>1</v>
      </c>
      <c r="N220" s="5"/>
      <c r="O220" s="7"/>
      <c r="P220" s="11">
        <v>0.13</v>
      </c>
      <c r="Q220" s="11">
        <v>0.08</v>
      </c>
      <c r="R220" s="12">
        <f t="shared" si="14"/>
        <v>0.98960000000000004</v>
      </c>
      <c r="S220" s="7"/>
      <c r="T220" s="5"/>
      <c r="U220" s="4"/>
      <c r="V220" s="5"/>
      <c r="W220" s="7"/>
      <c r="X220" s="13">
        <f t="shared" si="15"/>
        <v>0.81774845764648285</v>
      </c>
      <c r="Y220" s="7"/>
      <c r="Z220" s="5"/>
      <c r="AA220" s="4"/>
      <c r="AB220" s="4"/>
      <c r="AC220" s="4"/>
    </row>
    <row r="221" spans="1:29" x14ac:dyDescent="0.25">
      <c r="A221" s="4" t="s">
        <v>460</v>
      </c>
      <c r="B221" s="5" t="s">
        <v>461</v>
      </c>
      <c r="C221" s="6"/>
      <c r="D221" s="16">
        <v>4</v>
      </c>
      <c r="E221" s="6"/>
      <c r="F221" s="18">
        <v>2448</v>
      </c>
      <c r="G221" s="4">
        <v>1847</v>
      </c>
      <c r="H221" s="9">
        <f t="shared" si="12"/>
        <v>0.75449346405228757</v>
      </c>
      <c r="I221" s="9"/>
      <c r="J221" s="7"/>
      <c r="K221" s="5">
        <v>612</v>
      </c>
      <c r="L221" s="5">
        <v>612</v>
      </c>
      <c r="M221" s="10">
        <f t="shared" si="13"/>
        <v>1</v>
      </c>
      <c r="N221" s="5"/>
      <c r="O221" s="7"/>
      <c r="P221" s="11">
        <v>0.13</v>
      </c>
      <c r="Q221" s="11">
        <v>0.08</v>
      </c>
      <c r="R221" s="12">
        <f t="shared" si="14"/>
        <v>0.98960000000000004</v>
      </c>
      <c r="S221" s="7"/>
      <c r="T221" s="5"/>
      <c r="U221" s="4"/>
      <c r="V221" s="5"/>
      <c r="W221" s="7"/>
      <c r="X221" s="13">
        <f t="shared" si="15"/>
        <v>0.74664673202614384</v>
      </c>
      <c r="Y221" s="7"/>
      <c r="Z221" s="5"/>
      <c r="AA221" s="4"/>
      <c r="AB221" s="4"/>
      <c r="AC221" s="4"/>
    </row>
    <row r="222" spans="1:29" x14ac:dyDescent="0.25">
      <c r="A222" s="4" t="s">
        <v>462</v>
      </c>
      <c r="B222" s="5" t="s">
        <v>463</v>
      </c>
      <c r="C222" s="6"/>
      <c r="D222" s="16">
        <v>8</v>
      </c>
      <c r="E222" s="6"/>
      <c r="F222" s="18">
        <v>6512</v>
      </c>
      <c r="G222" s="4">
        <v>5447</v>
      </c>
      <c r="H222" s="9">
        <f t="shared" si="12"/>
        <v>0.83645577395577397</v>
      </c>
      <c r="I222" s="9"/>
      <c r="J222" s="7"/>
      <c r="K222" s="5">
        <v>723.56</v>
      </c>
      <c r="L222" s="5">
        <v>814</v>
      </c>
      <c r="M222" s="10">
        <f t="shared" si="13"/>
        <v>0.88889434889434882</v>
      </c>
      <c r="N222" s="5"/>
      <c r="O222" s="7"/>
      <c r="P222" s="11">
        <v>0.13</v>
      </c>
      <c r="Q222" s="11">
        <v>0.08</v>
      </c>
      <c r="R222" s="12">
        <f t="shared" si="14"/>
        <v>0.98960000000000004</v>
      </c>
      <c r="S222" s="7"/>
      <c r="T222" s="5"/>
      <c r="U222" s="4"/>
      <c r="V222" s="5"/>
      <c r="W222" s="7"/>
      <c r="X222" s="13">
        <f t="shared" si="15"/>
        <v>0.93122049311736432</v>
      </c>
      <c r="Y222" s="7"/>
      <c r="Z222" s="5"/>
      <c r="AA222" s="4"/>
      <c r="AB222" s="4"/>
      <c r="AC222" s="4"/>
    </row>
    <row r="223" spans="1:29" x14ac:dyDescent="0.25">
      <c r="A223" s="4" t="s">
        <v>464</v>
      </c>
      <c r="B223" s="5" t="s">
        <v>465</v>
      </c>
      <c r="C223" s="6"/>
      <c r="D223" s="16">
        <v>51</v>
      </c>
      <c r="E223" s="6"/>
      <c r="F223" s="18">
        <v>46256</v>
      </c>
      <c r="G223" s="4">
        <v>37142</v>
      </c>
      <c r="H223" s="9">
        <f t="shared" si="12"/>
        <v>0.80296610169491522</v>
      </c>
      <c r="I223" s="9"/>
      <c r="J223" s="7"/>
      <c r="K223" s="5">
        <v>872.75</v>
      </c>
      <c r="L223" s="5">
        <v>984.17</v>
      </c>
      <c r="M223" s="10">
        <f t="shared" si="13"/>
        <v>0.88678785169228902</v>
      </c>
      <c r="N223" s="5"/>
      <c r="O223" s="7"/>
      <c r="P223" s="11">
        <v>0.13</v>
      </c>
      <c r="Q223" s="11">
        <v>0.08</v>
      </c>
      <c r="R223" s="12">
        <f t="shared" si="14"/>
        <v>0.98960000000000004</v>
      </c>
      <c r="S223" s="7"/>
      <c r="T223" s="5"/>
      <c r="U223" s="4"/>
      <c r="V223" s="5"/>
      <c r="W223" s="7"/>
      <c r="X223" s="13">
        <f t="shared" si="15"/>
        <v>0.89606014868256867</v>
      </c>
      <c r="Y223" s="7"/>
      <c r="Z223" s="5"/>
      <c r="AA223" s="4"/>
      <c r="AB223" s="4"/>
      <c r="AC223" s="4"/>
    </row>
    <row r="224" spans="1:29" x14ac:dyDescent="0.25">
      <c r="A224" s="4" t="s">
        <v>466</v>
      </c>
      <c r="B224" s="5" t="s">
        <v>467</v>
      </c>
      <c r="C224" s="6"/>
      <c r="D224" s="16">
        <v>2</v>
      </c>
      <c r="E224" s="6"/>
      <c r="F224" s="18">
        <v>2528</v>
      </c>
      <c r="G224" s="4">
        <v>1954</v>
      </c>
      <c r="H224" s="9">
        <f t="shared" si="12"/>
        <v>0.77294303797468356</v>
      </c>
      <c r="I224" s="9"/>
      <c r="J224" s="7"/>
      <c r="K224" s="5">
        <v>842.67</v>
      </c>
      <c r="L224" s="5">
        <v>1264</v>
      </c>
      <c r="M224" s="10">
        <f t="shared" si="13"/>
        <v>0.66666930379746836</v>
      </c>
      <c r="N224" s="5"/>
      <c r="O224" s="7"/>
      <c r="P224" s="11">
        <v>0.13</v>
      </c>
      <c r="Q224" s="11">
        <v>0.08</v>
      </c>
      <c r="R224" s="12">
        <f t="shared" si="14"/>
        <v>0.98960000000000004</v>
      </c>
      <c r="S224" s="7"/>
      <c r="T224" s="5"/>
      <c r="U224" s="4"/>
      <c r="V224" s="5"/>
      <c r="W224" s="7"/>
      <c r="X224" s="13">
        <f t="shared" si="15"/>
        <v>1.1473521069932477</v>
      </c>
      <c r="Y224" s="7"/>
      <c r="Z224" s="5"/>
      <c r="AA224" s="4"/>
      <c r="AB224" s="4"/>
      <c r="AC224" s="4"/>
    </row>
    <row r="225" spans="1:29" x14ac:dyDescent="0.25">
      <c r="A225" s="4" t="s">
        <v>468</v>
      </c>
      <c r="B225" s="5" t="s">
        <v>469</v>
      </c>
      <c r="C225" s="6"/>
      <c r="D225" s="16">
        <v>4</v>
      </c>
      <c r="E225" s="6"/>
      <c r="F225" s="18">
        <v>2948</v>
      </c>
      <c r="G225" s="4">
        <v>2143</v>
      </c>
      <c r="H225" s="9">
        <f t="shared" si="12"/>
        <v>0.72693351424694708</v>
      </c>
      <c r="I225" s="9"/>
      <c r="J225" s="7"/>
      <c r="K225" s="5">
        <v>737</v>
      </c>
      <c r="L225" s="5">
        <v>737</v>
      </c>
      <c r="M225" s="10">
        <f t="shared" si="13"/>
        <v>1</v>
      </c>
      <c r="N225" s="5"/>
      <c r="O225" s="7"/>
      <c r="P225" s="11">
        <v>0.13</v>
      </c>
      <c r="Q225" s="11">
        <v>0.08</v>
      </c>
      <c r="R225" s="12">
        <f t="shared" si="14"/>
        <v>0.98960000000000004</v>
      </c>
      <c r="S225" s="7"/>
      <c r="T225" s="5"/>
      <c r="U225" s="4"/>
      <c r="V225" s="5"/>
      <c r="W225" s="7"/>
      <c r="X225" s="13">
        <f t="shared" si="15"/>
        <v>0.71937340569877883</v>
      </c>
      <c r="Y225" s="7"/>
      <c r="Z225" s="5"/>
      <c r="AA225" s="4"/>
      <c r="AB225" s="4"/>
      <c r="AC225" s="4"/>
    </row>
    <row r="226" spans="1:29" x14ac:dyDescent="0.25">
      <c r="A226" s="4" t="s">
        <v>470</v>
      </c>
      <c r="B226" s="5" t="s">
        <v>471</v>
      </c>
      <c r="C226" s="6"/>
      <c r="D226" s="16">
        <v>11</v>
      </c>
      <c r="E226" s="6"/>
      <c r="F226" s="18">
        <v>13127</v>
      </c>
      <c r="G226" s="4">
        <v>10310</v>
      </c>
      <c r="H226" s="9">
        <f t="shared" si="12"/>
        <v>0.78540412889464462</v>
      </c>
      <c r="I226" s="9"/>
      <c r="J226" s="7"/>
      <c r="K226" s="5">
        <v>937.64</v>
      </c>
      <c r="L226" s="5">
        <v>937.64</v>
      </c>
      <c r="M226" s="10">
        <f t="shared" si="13"/>
        <v>1</v>
      </c>
      <c r="N226" s="5"/>
      <c r="O226" s="7"/>
      <c r="P226" s="11">
        <v>0.13</v>
      </c>
      <c r="Q226" s="11">
        <v>0.08</v>
      </c>
      <c r="R226" s="12">
        <f t="shared" si="14"/>
        <v>0.98960000000000004</v>
      </c>
      <c r="S226" s="7"/>
      <c r="T226" s="5"/>
      <c r="U226" s="4"/>
      <c r="V226" s="5"/>
      <c r="W226" s="7"/>
      <c r="X226" s="13">
        <f t="shared" si="15"/>
        <v>0.77723592595414037</v>
      </c>
      <c r="Y226" s="7"/>
      <c r="Z226" s="5"/>
      <c r="AA226" s="4"/>
      <c r="AB226" s="4"/>
      <c r="AC226" s="4"/>
    </row>
    <row r="227" spans="1:29" x14ac:dyDescent="0.25">
      <c r="A227" s="4" t="s">
        <v>472</v>
      </c>
      <c r="B227" s="5" t="s">
        <v>473</v>
      </c>
      <c r="C227" s="6"/>
      <c r="D227" s="16">
        <v>12</v>
      </c>
      <c r="E227" s="6"/>
      <c r="F227" s="18">
        <v>9139</v>
      </c>
      <c r="G227" s="4">
        <v>7133</v>
      </c>
      <c r="H227" s="9">
        <f t="shared" si="12"/>
        <v>0.78050114892220157</v>
      </c>
      <c r="I227" s="9"/>
      <c r="J227" s="7"/>
      <c r="K227" s="5">
        <v>703</v>
      </c>
      <c r="L227" s="5">
        <v>761.58</v>
      </c>
      <c r="M227" s="10">
        <f t="shared" si="13"/>
        <v>0.92308096326058975</v>
      </c>
      <c r="N227" s="5"/>
      <c r="O227" s="7"/>
      <c r="P227" s="11">
        <v>0.13</v>
      </c>
      <c r="Q227" s="11">
        <v>0.08</v>
      </c>
      <c r="R227" s="12">
        <f t="shared" si="14"/>
        <v>0.98960000000000004</v>
      </c>
      <c r="S227" s="7"/>
      <c r="T227" s="5"/>
      <c r="U227" s="4"/>
      <c r="V227" s="5"/>
      <c r="W227" s="7"/>
      <c r="X227" s="13">
        <f t="shared" si="15"/>
        <v>0.83674560273145127</v>
      </c>
      <c r="Y227" s="7"/>
      <c r="Z227" s="5"/>
      <c r="AA227" s="4"/>
      <c r="AB227" s="4"/>
      <c r="AC227" s="4"/>
    </row>
    <row r="228" spans="1:29" x14ac:dyDescent="0.25">
      <c r="A228" s="4" t="s">
        <v>474</v>
      </c>
      <c r="B228" s="5" t="s">
        <v>475</v>
      </c>
      <c r="C228" s="6"/>
      <c r="D228" s="16">
        <v>8</v>
      </c>
      <c r="E228" s="6"/>
      <c r="F228" s="18">
        <v>2504</v>
      </c>
      <c r="G228" s="4">
        <v>2109</v>
      </c>
      <c r="H228" s="9">
        <f t="shared" si="12"/>
        <v>0.84225239616613423</v>
      </c>
      <c r="I228" s="9"/>
      <c r="J228" s="7"/>
      <c r="K228" s="5">
        <v>313</v>
      </c>
      <c r="L228" s="5">
        <v>313</v>
      </c>
      <c r="M228" s="10">
        <f t="shared" si="13"/>
        <v>1</v>
      </c>
      <c r="N228" s="5"/>
      <c r="O228" s="7"/>
      <c r="P228" s="11">
        <v>0.13</v>
      </c>
      <c r="Q228" s="11">
        <v>0.08</v>
      </c>
      <c r="R228" s="12">
        <f t="shared" si="14"/>
        <v>0.98960000000000004</v>
      </c>
      <c r="S228" s="7"/>
      <c r="T228" s="5"/>
      <c r="U228" s="4"/>
      <c r="V228" s="5"/>
      <c r="W228" s="7"/>
      <c r="X228" s="13">
        <f t="shared" si="15"/>
        <v>0.83349297124600652</v>
      </c>
      <c r="Y228" s="7"/>
      <c r="Z228" s="5"/>
      <c r="AA228" s="4"/>
      <c r="AB228" s="4"/>
      <c r="AC228" s="4"/>
    </row>
    <row r="229" spans="1:29" x14ac:dyDescent="0.25">
      <c r="A229" s="4" t="s">
        <v>476</v>
      </c>
      <c r="B229" s="5" t="s">
        <v>477</v>
      </c>
      <c r="C229" s="6"/>
      <c r="D229" s="16">
        <v>8</v>
      </c>
      <c r="E229" s="6"/>
      <c r="F229" s="18">
        <v>3954</v>
      </c>
      <c r="G229" s="4">
        <v>3207</v>
      </c>
      <c r="H229" s="9">
        <f t="shared" si="12"/>
        <v>0.81107738998482548</v>
      </c>
      <c r="I229" s="9"/>
      <c r="J229" s="7"/>
      <c r="K229" s="5">
        <v>494.25</v>
      </c>
      <c r="L229" s="5">
        <v>659</v>
      </c>
      <c r="M229" s="10">
        <f t="shared" si="13"/>
        <v>0.75</v>
      </c>
      <c r="N229" s="5"/>
      <c r="O229" s="7"/>
      <c r="P229" s="11">
        <v>0.13</v>
      </c>
      <c r="Q229" s="11">
        <v>0.08</v>
      </c>
      <c r="R229" s="12">
        <f t="shared" si="14"/>
        <v>0.98960000000000004</v>
      </c>
      <c r="S229" s="7"/>
      <c r="T229" s="5"/>
      <c r="U229" s="4"/>
      <c r="V229" s="5"/>
      <c r="W229" s="7"/>
      <c r="X229" s="13">
        <f t="shared" si="15"/>
        <v>1.0701895801719779</v>
      </c>
      <c r="Y229" s="7"/>
      <c r="Z229" s="5"/>
      <c r="AA229" s="4"/>
      <c r="AB229" s="4"/>
      <c r="AC229" s="4"/>
    </row>
    <row r="230" spans="1:29" x14ac:dyDescent="0.25">
      <c r="A230" s="4" t="s">
        <v>478</v>
      </c>
      <c r="B230" s="5" t="s">
        <v>479</v>
      </c>
      <c r="C230" s="6"/>
      <c r="D230" s="16">
        <v>7</v>
      </c>
      <c r="E230" s="6"/>
      <c r="F230" s="18">
        <v>5144</v>
      </c>
      <c r="G230" s="4">
        <v>3546</v>
      </c>
      <c r="H230" s="9">
        <f t="shared" si="12"/>
        <v>0.68934681181959567</v>
      </c>
      <c r="I230" s="9"/>
      <c r="J230" s="7"/>
      <c r="K230" s="5">
        <v>734.86</v>
      </c>
      <c r="L230" s="5">
        <v>734.86</v>
      </c>
      <c r="M230" s="10">
        <f t="shared" si="13"/>
        <v>1</v>
      </c>
      <c r="N230" s="5"/>
      <c r="O230" s="7"/>
      <c r="P230" s="11">
        <v>0.13</v>
      </c>
      <c r="Q230" s="11">
        <v>0.08</v>
      </c>
      <c r="R230" s="12">
        <f t="shared" si="14"/>
        <v>0.98960000000000004</v>
      </c>
      <c r="S230" s="7"/>
      <c r="T230" s="5"/>
      <c r="U230" s="4"/>
      <c r="V230" s="5"/>
      <c r="W230" s="7"/>
      <c r="X230" s="13">
        <f t="shared" si="15"/>
        <v>0.6821776049766719</v>
      </c>
      <c r="Y230" s="7"/>
      <c r="Z230" s="5"/>
      <c r="AA230" s="4"/>
      <c r="AB230" s="4"/>
      <c r="AC230" s="4"/>
    </row>
    <row r="231" spans="1:29" x14ac:dyDescent="0.25">
      <c r="A231" s="4" t="s">
        <v>480</v>
      </c>
      <c r="B231" s="5" t="s">
        <v>481</v>
      </c>
      <c r="C231" s="6"/>
      <c r="D231" s="16">
        <v>4</v>
      </c>
      <c r="E231" s="6"/>
      <c r="F231" s="18">
        <v>5214</v>
      </c>
      <c r="G231" s="4">
        <v>3637</v>
      </c>
      <c r="H231" s="9">
        <f t="shared" si="12"/>
        <v>0.6975450709627925</v>
      </c>
      <c r="I231" s="9"/>
      <c r="J231" s="7"/>
      <c r="K231" s="5">
        <v>869</v>
      </c>
      <c r="L231" s="5">
        <v>1042.8</v>
      </c>
      <c r="M231" s="10">
        <f t="shared" si="13"/>
        <v>0.83333333333333337</v>
      </c>
      <c r="N231" s="5"/>
      <c r="O231" s="7"/>
      <c r="P231" s="11">
        <v>0.13</v>
      </c>
      <c r="Q231" s="11">
        <v>0.08</v>
      </c>
      <c r="R231" s="12">
        <f t="shared" si="14"/>
        <v>0.98960000000000004</v>
      </c>
      <c r="S231" s="7"/>
      <c r="T231" s="5"/>
      <c r="U231" s="4"/>
      <c r="V231" s="5"/>
      <c r="W231" s="7"/>
      <c r="X231" s="13">
        <f t="shared" si="15"/>
        <v>0.82834872266973536</v>
      </c>
      <c r="Y231" s="7"/>
      <c r="Z231" s="5"/>
      <c r="AA231" s="4"/>
      <c r="AB231" s="4"/>
      <c r="AC231" s="4"/>
    </row>
    <row r="232" spans="1:29" x14ac:dyDescent="0.25">
      <c r="A232" s="4" t="s">
        <v>482</v>
      </c>
      <c r="B232" s="5" t="s">
        <v>483</v>
      </c>
      <c r="C232" s="6"/>
      <c r="D232" s="16">
        <v>17</v>
      </c>
      <c r="E232" s="6"/>
      <c r="F232" s="18">
        <v>11407</v>
      </c>
      <c r="G232" s="4">
        <v>9084</v>
      </c>
      <c r="H232" s="9">
        <f t="shared" si="12"/>
        <v>0.7963531165074077</v>
      </c>
      <c r="I232" s="9"/>
      <c r="J232" s="7"/>
      <c r="K232" s="5">
        <v>633.72</v>
      </c>
      <c r="L232" s="5">
        <v>760.47</v>
      </c>
      <c r="M232" s="10">
        <f t="shared" si="13"/>
        <v>0.83332675845200999</v>
      </c>
      <c r="N232" s="5"/>
      <c r="O232" s="7"/>
      <c r="P232" s="11">
        <v>0.13</v>
      </c>
      <c r="Q232" s="11">
        <v>0.08</v>
      </c>
      <c r="R232" s="12">
        <f t="shared" si="14"/>
        <v>0.98960000000000004</v>
      </c>
      <c r="S232" s="7"/>
      <c r="T232" s="5"/>
      <c r="U232" s="4"/>
      <c r="V232" s="5"/>
      <c r="W232" s="7"/>
      <c r="X232" s="13">
        <f t="shared" si="15"/>
        <v>0.94569271429571466</v>
      </c>
      <c r="Y232" s="7"/>
      <c r="Z232" s="5"/>
      <c r="AA232" s="4"/>
      <c r="AB232" s="4"/>
      <c r="AC232" s="4"/>
    </row>
    <row r="233" spans="1:29" x14ac:dyDescent="0.25">
      <c r="A233" s="4" t="s">
        <v>484</v>
      </c>
      <c r="B233" s="5" t="s">
        <v>485</v>
      </c>
      <c r="C233" s="6"/>
      <c r="D233" s="16">
        <v>3</v>
      </c>
      <c r="E233" s="6"/>
      <c r="F233" s="18">
        <v>3313</v>
      </c>
      <c r="G233" s="4">
        <v>2658</v>
      </c>
      <c r="H233" s="9">
        <f t="shared" si="12"/>
        <v>0.80229399335949292</v>
      </c>
      <c r="I233" s="9"/>
      <c r="J233" s="7"/>
      <c r="K233" s="5">
        <v>662.6</v>
      </c>
      <c r="L233" s="5">
        <v>828.25</v>
      </c>
      <c r="M233" s="10">
        <f t="shared" si="13"/>
        <v>0.8</v>
      </c>
      <c r="N233" s="5"/>
      <c r="O233" s="7"/>
      <c r="P233" s="11">
        <v>0.13</v>
      </c>
      <c r="Q233" s="11">
        <v>0.08</v>
      </c>
      <c r="R233" s="12">
        <f t="shared" si="14"/>
        <v>0.98960000000000004</v>
      </c>
      <c r="S233" s="7"/>
      <c r="T233" s="5"/>
      <c r="U233" s="4"/>
      <c r="V233" s="5"/>
      <c r="W233" s="7"/>
      <c r="X233" s="13">
        <f t="shared" si="15"/>
        <v>0.9924376697856927</v>
      </c>
      <c r="Y233" s="7"/>
      <c r="Z233" s="5"/>
      <c r="AA233" s="4"/>
      <c r="AB233" s="4"/>
      <c r="AC233" s="4"/>
    </row>
    <row r="234" spans="1:29" x14ac:dyDescent="0.25">
      <c r="A234" s="4" t="s">
        <v>486</v>
      </c>
      <c r="B234" s="5" t="s">
        <v>487</v>
      </c>
      <c r="C234" s="6"/>
      <c r="D234" s="16">
        <v>2</v>
      </c>
      <c r="E234" s="6"/>
      <c r="F234" s="18">
        <v>4550</v>
      </c>
      <c r="G234" s="4">
        <v>3347</v>
      </c>
      <c r="H234" s="9">
        <f t="shared" si="12"/>
        <v>0.73560439560439561</v>
      </c>
      <c r="I234" s="9"/>
      <c r="J234" s="7"/>
      <c r="K234" s="5">
        <v>1516.67</v>
      </c>
      <c r="L234" s="5">
        <v>2275</v>
      </c>
      <c r="M234" s="10">
        <f t="shared" si="13"/>
        <v>0.6666681318681319</v>
      </c>
      <c r="N234" s="5"/>
      <c r="O234" s="7"/>
      <c r="P234" s="11">
        <v>0.13</v>
      </c>
      <c r="Q234" s="11">
        <v>0.08</v>
      </c>
      <c r="R234" s="12">
        <f t="shared" si="14"/>
        <v>0.98960000000000004</v>
      </c>
      <c r="S234" s="7"/>
      <c r="T234" s="5"/>
      <c r="U234" s="4"/>
      <c r="V234" s="5"/>
      <c r="W234" s="7"/>
      <c r="X234" s="13">
        <f t="shared" si="15"/>
        <v>1.0919287649917253</v>
      </c>
      <c r="Y234" s="7"/>
      <c r="Z234" s="5"/>
      <c r="AA234" s="4"/>
      <c r="AB234" s="4"/>
      <c r="AC234" s="4"/>
    </row>
    <row r="235" spans="1:29" x14ac:dyDescent="0.25">
      <c r="A235" s="4" t="s">
        <v>488</v>
      </c>
      <c r="B235" s="5" t="s">
        <v>489</v>
      </c>
      <c r="C235" s="6"/>
      <c r="D235" s="16">
        <v>5</v>
      </c>
      <c r="E235" s="6"/>
      <c r="F235" s="18">
        <v>3621</v>
      </c>
      <c r="G235" s="4">
        <v>2786</v>
      </c>
      <c r="H235" s="9">
        <f t="shared" si="12"/>
        <v>0.76940071803369237</v>
      </c>
      <c r="I235" s="9"/>
      <c r="J235" s="7"/>
      <c r="K235" s="5">
        <v>724.2</v>
      </c>
      <c r="L235" s="5">
        <v>724.2</v>
      </c>
      <c r="M235" s="10">
        <f t="shared" si="13"/>
        <v>1</v>
      </c>
      <c r="N235" s="5"/>
      <c r="O235" s="7"/>
      <c r="P235" s="11">
        <v>0.13</v>
      </c>
      <c r="Q235" s="11">
        <v>0.08</v>
      </c>
      <c r="R235" s="12">
        <f t="shared" si="14"/>
        <v>0.98960000000000004</v>
      </c>
      <c r="S235" s="7"/>
      <c r="T235" s="5"/>
      <c r="U235" s="4"/>
      <c r="V235" s="5"/>
      <c r="W235" s="7"/>
      <c r="X235" s="13">
        <f t="shared" si="15"/>
        <v>0.76139895056614204</v>
      </c>
      <c r="Y235" s="7"/>
      <c r="Z235" s="5"/>
      <c r="AA235" s="4"/>
      <c r="AB235" s="4"/>
      <c r="AC235" s="4"/>
    </row>
    <row r="236" spans="1:29" x14ac:dyDescent="0.25">
      <c r="A236" s="4" t="s">
        <v>490</v>
      </c>
      <c r="B236" s="5" t="s">
        <v>491</v>
      </c>
      <c r="C236" s="6"/>
      <c r="D236" s="16">
        <v>12</v>
      </c>
      <c r="E236" s="6"/>
      <c r="F236" s="18">
        <v>8939</v>
      </c>
      <c r="G236" s="4">
        <v>7299</v>
      </c>
      <c r="H236" s="9">
        <f t="shared" si="12"/>
        <v>0.81653428795167249</v>
      </c>
      <c r="I236" s="9"/>
      <c r="J236" s="7"/>
      <c r="K236" s="5">
        <v>744.92</v>
      </c>
      <c r="L236" s="5">
        <v>812.64</v>
      </c>
      <c r="M236" s="10">
        <f t="shared" si="13"/>
        <v>0.91666666666666663</v>
      </c>
      <c r="N236" s="5"/>
      <c r="O236" s="7"/>
      <c r="P236" s="11">
        <v>0.13</v>
      </c>
      <c r="Q236" s="11">
        <v>0.08</v>
      </c>
      <c r="R236" s="12">
        <f t="shared" si="14"/>
        <v>0.98960000000000004</v>
      </c>
      <c r="S236" s="7"/>
      <c r="T236" s="5"/>
      <c r="U236" s="4"/>
      <c r="V236" s="5"/>
      <c r="W236" s="7"/>
      <c r="X236" s="13">
        <f t="shared" si="15"/>
        <v>0.88150072511670019</v>
      </c>
      <c r="Y236" s="7"/>
      <c r="Z236" s="5"/>
      <c r="AA236" s="4"/>
      <c r="AB236" s="4"/>
    </row>
    <row r="237" spans="1:29" x14ac:dyDescent="0.25">
      <c r="A237" s="4" t="s">
        <v>492</v>
      </c>
      <c r="B237" s="5" t="s">
        <v>493</v>
      </c>
      <c r="C237" s="6"/>
      <c r="D237" s="16">
        <v>6</v>
      </c>
      <c r="E237" s="6"/>
      <c r="F237" s="18">
        <v>4066</v>
      </c>
      <c r="G237" s="4">
        <v>2737</v>
      </c>
      <c r="H237" s="9">
        <f t="shared" si="12"/>
        <v>0.67314313821938021</v>
      </c>
      <c r="I237" s="9"/>
      <c r="J237" s="7"/>
      <c r="K237" s="5">
        <v>580.86</v>
      </c>
      <c r="L237" s="5">
        <v>813.2</v>
      </c>
      <c r="M237" s="10">
        <f t="shared" si="13"/>
        <v>0.71428922774225279</v>
      </c>
      <c r="N237" s="5"/>
      <c r="O237" s="7"/>
      <c r="P237" s="11">
        <v>0.13</v>
      </c>
      <c r="Q237" s="11">
        <v>0.08</v>
      </c>
      <c r="R237" s="12">
        <f t="shared" si="14"/>
        <v>0.98960000000000004</v>
      </c>
      <c r="S237" s="7"/>
      <c r="T237" s="5"/>
      <c r="U237" s="4"/>
      <c r="V237" s="5"/>
      <c r="W237" s="7"/>
      <c r="X237" s="13">
        <f t="shared" si="15"/>
        <v>0.93259484213063404</v>
      </c>
      <c r="Y237" s="7"/>
      <c r="Z237" s="5"/>
      <c r="AA237" s="4"/>
      <c r="AB237" s="4"/>
    </row>
    <row r="238" spans="1:29" x14ac:dyDescent="0.25">
      <c r="A238" s="4" t="s">
        <v>494</v>
      </c>
      <c r="B238" s="5" t="s">
        <v>495</v>
      </c>
      <c r="C238" s="6"/>
      <c r="D238" s="16">
        <v>5</v>
      </c>
      <c r="E238" s="6"/>
      <c r="F238" s="18">
        <v>4472</v>
      </c>
      <c r="G238" s="4">
        <v>3488</v>
      </c>
      <c r="H238" s="9">
        <f t="shared" si="12"/>
        <v>0.77996422182468694</v>
      </c>
      <c r="I238" s="9"/>
      <c r="J238" s="7"/>
      <c r="K238" s="5">
        <v>745.33</v>
      </c>
      <c r="L238" s="5">
        <v>1118</v>
      </c>
      <c r="M238" s="10">
        <f t="shared" si="13"/>
        <v>0.66666368515205732</v>
      </c>
      <c r="N238" s="5"/>
      <c r="O238" s="7"/>
      <c r="P238" s="11">
        <v>0.13</v>
      </c>
      <c r="Q238" s="11">
        <v>0.08</v>
      </c>
      <c r="R238" s="12">
        <f t="shared" si="14"/>
        <v>0.98960000000000004</v>
      </c>
      <c r="S238" s="7"/>
      <c r="T238" s="5"/>
      <c r="U238" s="4"/>
      <c r="V238" s="5"/>
      <c r="W238" s="7"/>
      <c r="X238" s="13">
        <f t="shared" si="15"/>
        <v>1.1577840688017387</v>
      </c>
      <c r="Y238" s="7"/>
      <c r="Z238" s="5"/>
      <c r="AA238" s="4"/>
      <c r="AB238" s="4"/>
    </row>
  </sheetData>
  <pageMargins left="0.7" right="0.7" top="0.75" bottom="0.75" header="0.51180555555555496" footer="0.51180555555555496"/>
  <pageSetup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8"/>
  <sheetViews>
    <sheetView topLeftCell="K1" workbookViewId="0">
      <selection activeCell="AJ1" sqref="AJ1"/>
    </sheetView>
  </sheetViews>
  <sheetFormatPr defaultRowHeight="15" x14ac:dyDescent="0.25"/>
  <cols>
    <col min="38" max="38" width="9.140625" style="70"/>
  </cols>
  <sheetData>
    <row r="1" spans="1:38" ht="113.25" x14ac:dyDescent="0.25">
      <c r="B1" t="s">
        <v>500</v>
      </c>
      <c r="C1" t="s">
        <v>501</v>
      </c>
      <c r="D1" t="s">
        <v>502</v>
      </c>
      <c r="E1">
        <v>-3</v>
      </c>
      <c r="F1">
        <v>-5</v>
      </c>
      <c r="G1">
        <v>-10</v>
      </c>
      <c r="H1" s="23" t="s">
        <v>505</v>
      </c>
      <c r="I1" s="23" t="s">
        <v>504</v>
      </c>
      <c r="J1" s="21" t="s">
        <v>8</v>
      </c>
      <c r="K1" s="21" t="s">
        <v>506</v>
      </c>
      <c r="L1" s="21" t="s">
        <v>9</v>
      </c>
      <c r="M1" s="31" t="s">
        <v>507</v>
      </c>
      <c r="N1" s="41" t="s">
        <v>510</v>
      </c>
      <c r="O1" s="42" t="s">
        <v>511</v>
      </c>
      <c r="P1" s="43" t="s">
        <v>512</v>
      </c>
      <c r="R1" t="s">
        <v>513</v>
      </c>
      <c r="S1" t="s">
        <v>514</v>
      </c>
      <c r="T1" t="s">
        <v>519</v>
      </c>
      <c r="U1" t="s">
        <v>515</v>
      </c>
      <c r="V1" t="s">
        <v>518</v>
      </c>
      <c r="W1" t="s">
        <v>517</v>
      </c>
      <c r="X1" t="s">
        <v>526</v>
      </c>
      <c r="Y1" t="s">
        <v>527</v>
      </c>
      <c r="Z1" t="s">
        <v>528</v>
      </c>
      <c r="AA1" t="s">
        <v>520</v>
      </c>
      <c r="AB1" t="s">
        <v>521</v>
      </c>
      <c r="AC1" t="s">
        <v>529</v>
      </c>
      <c r="AD1" t="s">
        <v>530</v>
      </c>
      <c r="AE1" t="s">
        <v>531</v>
      </c>
      <c r="AF1" t="s">
        <v>522</v>
      </c>
      <c r="AG1" t="s">
        <v>523</v>
      </c>
      <c r="AH1" t="s">
        <v>532</v>
      </c>
      <c r="AI1" t="s">
        <v>533</v>
      </c>
      <c r="AJ1" t="s">
        <v>534</v>
      </c>
      <c r="AK1" t="s">
        <v>516</v>
      </c>
      <c r="AL1" s="70" t="s">
        <v>516</v>
      </c>
    </row>
    <row r="2" spans="1:38" x14ac:dyDescent="0.25">
      <c r="A2" t="s">
        <v>499</v>
      </c>
      <c r="B2">
        <v>48937</v>
      </c>
      <c r="C2">
        <v>27918</v>
      </c>
      <c r="D2" s="28">
        <f>C2/B2</f>
        <v>0.57048858736743158</v>
      </c>
      <c r="E2" s="28">
        <f>C2/(B2*0.97)</f>
        <v>0.58813256429632121</v>
      </c>
      <c r="F2" s="28">
        <f>C2/(B2*0.95)</f>
        <v>0.60051430249203319</v>
      </c>
      <c r="G2" s="28">
        <f>C2/(B2*0.9)</f>
        <v>0.63387620818603507</v>
      </c>
      <c r="H2">
        <v>111</v>
      </c>
      <c r="I2">
        <v>121</v>
      </c>
      <c r="J2">
        <v>990</v>
      </c>
      <c r="K2" s="30">
        <f>M2/L2</f>
        <v>111.0194624652456</v>
      </c>
      <c r="L2">
        <v>1079</v>
      </c>
      <c r="M2">
        <f>J2*I2</f>
        <v>119790</v>
      </c>
      <c r="N2" s="28"/>
      <c r="O2" s="28"/>
      <c r="S2">
        <v>20121641</v>
      </c>
      <c r="T2" s="28">
        <f>S2/S2</f>
        <v>1</v>
      </c>
    </row>
    <row r="3" spans="1:38" x14ac:dyDescent="0.25">
      <c r="A3" s="57" t="s">
        <v>22</v>
      </c>
      <c r="B3" s="58">
        <v>65952</v>
      </c>
      <c r="C3" s="58">
        <v>39723</v>
      </c>
      <c r="D3" s="59">
        <f t="shared" ref="D3:D72" si="0">C3/B3</f>
        <v>0.60230167394468703</v>
      </c>
      <c r="E3" s="59">
        <f t="shared" ref="E3:E17" si="1">C3/(B3*0.97)</f>
        <v>0.62092956076771866</v>
      </c>
      <c r="F3" s="59">
        <f t="shared" ref="F3:F17" si="2">C3/(B3*0.95)</f>
        <v>0.63400176204703906</v>
      </c>
      <c r="G3" s="59">
        <f t="shared" ref="G3:G17" si="3">C3/(B3*0.9)</f>
        <v>0.66922408216076334</v>
      </c>
      <c r="H3" s="58">
        <v>187</v>
      </c>
      <c r="I3" s="58">
        <v>190</v>
      </c>
      <c r="J3" s="58">
        <v>883.77</v>
      </c>
      <c r="K3" s="60">
        <v>141</v>
      </c>
      <c r="L3" s="58">
        <v>987.75</v>
      </c>
      <c r="M3" s="61">
        <f t="shared" ref="M3:M72" si="4">J3*I3</f>
        <v>167916.3</v>
      </c>
      <c r="N3" s="59">
        <f>$L$18/L3</f>
        <v>1.3714300177170338</v>
      </c>
      <c r="O3" s="59">
        <f>$J$18/L3</f>
        <v>1.2675069602632245</v>
      </c>
      <c r="P3" s="61">
        <f t="shared" ref="P3:P11" si="5">M3/(K3+1)</f>
        <v>1182.5091549295773</v>
      </c>
      <c r="Q3" s="59">
        <f>$J$18/P3</f>
        <v>1.0587486741906535</v>
      </c>
      <c r="R3" s="59">
        <f>Q3-O3</f>
        <v>-0.20875828607257096</v>
      </c>
      <c r="S3" s="61">
        <v>3514547</v>
      </c>
      <c r="T3" s="59">
        <f>S3/20121641</f>
        <v>0.17466502856302824</v>
      </c>
      <c r="U3" s="59">
        <v>0.9516</v>
      </c>
      <c r="V3" s="59">
        <f t="shared" ref="V3:V17" si="6">K3/I3</f>
        <v>0.74210526315789471</v>
      </c>
      <c r="W3" s="59">
        <f t="shared" ref="W3:W17" si="7">D3/V3</f>
        <v>0.81161218474815988</v>
      </c>
      <c r="X3" s="62">
        <f>(W3-Z3)/Y3</f>
        <v>-0.16615349891140246</v>
      </c>
      <c r="Y3" s="59">
        <v>7.7433546191333483E-2</v>
      </c>
      <c r="Z3" s="61">
        <v>0.82447803938096764</v>
      </c>
      <c r="AA3" s="62">
        <f>B3*1000/S3</f>
        <v>18.765434065898109</v>
      </c>
      <c r="AB3" s="59">
        <f>(1-AA3/K3)</f>
        <v>0.86691181513547444</v>
      </c>
      <c r="AC3" s="62">
        <f>(AB3-AE3)/AD3</f>
        <v>1.9051398757600473</v>
      </c>
      <c r="AD3" s="59">
        <v>0.1522319277686362</v>
      </c>
      <c r="AE3" s="59">
        <v>0.57688869917962238</v>
      </c>
      <c r="AF3" s="61">
        <v>100.8062</v>
      </c>
      <c r="AG3" s="59">
        <f>(1-AF3/365)*U3</f>
        <v>0.68878580843835613</v>
      </c>
      <c r="AH3" s="62">
        <f>(AG3-AJ3)/AI3</f>
        <v>8.9847796017589562E-2</v>
      </c>
      <c r="AI3" s="59">
        <v>9.5510201066408645E-2</v>
      </c>
      <c r="AJ3" s="59">
        <v>0.68020442737534248</v>
      </c>
      <c r="AK3" s="62">
        <f>(X3+AC3+AH3)/3</f>
        <v>0.6096113909554115</v>
      </c>
      <c r="AL3" s="62">
        <v>6.3341078137940335E-2</v>
      </c>
    </row>
    <row r="4" spans="1:38" x14ac:dyDescent="0.25">
      <c r="A4" s="57" t="s">
        <v>24</v>
      </c>
      <c r="B4" s="58">
        <v>27974</v>
      </c>
      <c r="C4" s="58">
        <v>21381</v>
      </c>
      <c r="D4" s="59">
        <f t="shared" si="0"/>
        <v>0.7643168656609709</v>
      </c>
      <c r="E4" s="59">
        <f t="shared" si="1"/>
        <v>0.78795553160924836</v>
      </c>
      <c r="F4" s="59">
        <f t="shared" si="2"/>
        <v>0.80454406911681153</v>
      </c>
      <c r="G4" s="59">
        <f t="shared" si="3"/>
        <v>0.84924096184552311</v>
      </c>
      <c r="H4" s="58">
        <v>43</v>
      </c>
      <c r="I4" s="58">
        <v>45</v>
      </c>
      <c r="J4" s="58">
        <v>1787.02</v>
      </c>
      <c r="K4" s="60">
        <v>43</v>
      </c>
      <c r="L4" s="58">
        <v>1914.67</v>
      </c>
      <c r="M4" s="61">
        <f t="shared" si="4"/>
        <v>80415.899999999994</v>
      </c>
      <c r="N4" s="59">
        <f t="shared" ref="N4:N17" si="8">$L$18/L4</f>
        <v>0.70750050922613295</v>
      </c>
      <c r="O4" s="59">
        <f t="shared" ref="O4:O17" si="9">$J$18/L4</f>
        <v>0.65388813738137641</v>
      </c>
      <c r="P4" s="61">
        <f t="shared" si="5"/>
        <v>1827.6340909090907</v>
      </c>
      <c r="Q4" s="59">
        <f t="shared" ref="Q4:Q17" si="10">$J$18/P4</f>
        <v>0.68502771218129754</v>
      </c>
      <c r="R4" s="59">
        <f t="shared" ref="R4:R17" si="11">Q4-O4</f>
        <v>3.1139574799921133E-2</v>
      </c>
      <c r="S4" s="61">
        <v>1158263</v>
      </c>
      <c r="T4" s="59">
        <f t="shared" ref="T4:T17" si="12">S4/20121641</f>
        <v>5.7563048659898065E-2</v>
      </c>
      <c r="U4" s="59">
        <v>0.9516</v>
      </c>
      <c r="V4" s="59">
        <f t="shared" si="6"/>
        <v>0.9555555555555556</v>
      </c>
      <c r="W4" s="59">
        <f t="shared" si="7"/>
        <v>0.79986648731962062</v>
      </c>
      <c r="X4" s="62">
        <f t="shared" ref="X4:X17" si="13">(W4-Z4)/Y4</f>
        <v>-0.31784095229906434</v>
      </c>
      <c r="Y4" s="59">
        <v>7.7433546191333483E-2</v>
      </c>
      <c r="Z4" s="61">
        <v>0.82447803938096764</v>
      </c>
      <c r="AA4" s="62">
        <f t="shared" ref="AA4:AA17" si="14">B4*1000/S4</f>
        <v>24.151682303587354</v>
      </c>
      <c r="AB4" s="59">
        <f t="shared" ref="AB4:AB16" si="15">(1-AA4/K4)</f>
        <v>0.43833296968401503</v>
      </c>
      <c r="AC4" s="62">
        <f t="shared" ref="AC4:AC17" si="16">(AB4-AE4)/AD4</f>
        <v>-0.91016208969110546</v>
      </c>
      <c r="AD4" s="59">
        <v>0.1522319277686362</v>
      </c>
      <c r="AE4" s="59">
        <v>0.57688869917962238</v>
      </c>
      <c r="AF4" s="61">
        <v>97.987700000000004</v>
      </c>
      <c r="AG4" s="59">
        <f t="shared" ref="AG4:AG17" si="17">(1-AF4/365)*U4</f>
        <v>0.69613398542465754</v>
      </c>
      <c r="AH4" s="62">
        <f t="shared" ref="AH4:AH17" si="18">(AG4-AJ4)/AI4</f>
        <v>0.16678383954232462</v>
      </c>
      <c r="AI4" s="59">
        <v>9.5510201066408645E-2</v>
      </c>
      <c r="AJ4" s="59">
        <v>0.68020442737534248</v>
      </c>
      <c r="AK4" s="62">
        <f t="shared" ref="AK4:AK17" si="19">(X4+AC4+AH4)/3</f>
        <v>-0.35373973414928167</v>
      </c>
      <c r="AL4" s="62">
        <v>-0.30103323185469533</v>
      </c>
    </row>
    <row r="5" spans="1:38" x14ac:dyDescent="0.25">
      <c r="A5" s="57" t="s">
        <v>26</v>
      </c>
      <c r="B5" s="58">
        <v>12610</v>
      </c>
      <c r="C5" s="58">
        <v>9592</v>
      </c>
      <c r="D5" s="59">
        <f t="shared" si="0"/>
        <v>0.76066613798572558</v>
      </c>
      <c r="E5" s="59">
        <f t="shared" si="1"/>
        <v>0.784191894830645</v>
      </c>
      <c r="F5" s="59">
        <f t="shared" si="2"/>
        <v>0.80070119787971117</v>
      </c>
      <c r="G5" s="59">
        <f t="shared" si="3"/>
        <v>0.84518459776191734</v>
      </c>
      <c r="H5" s="58">
        <v>32</v>
      </c>
      <c r="I5" s="58">
        <v>32</v>
      </c>
      <c r="J5" s="58">
        <v>1112.19</v>
      </c>
      <c r="K5" s="60">
        <v>30</v>
      </c>
      <c r="L5" s="58">
        <v>1227.24</v>
      </c>
      <c r="M5" s="61">
        <f t="shared" si="4"/>
        <v>35590.080000000002</v>
      </c>
      <c r="N5" s="59">
        <f t="shared" si="8"/>
        <v>1.1038020273133211</v>
      </c>
      <c r="O5" s="59">
        <f t="shared" si="9"/>
        <v>1.0201590560933478</v>
      </c>
      <c r="P5" s="61">
        <f t="shared" si="5"/>
        <v>1148.0670967741937</v>
      </c>
      <c r="Q5" s="59">
        <f t="shared" si="10"/>
        <v>1.0905111761479602</v>
      </c>
      <c r="R5" s="59">
        <f t="shared" si="11"/>
        <v>7.0352120054612444E-2</v>
      </c>
      <c r="S5" s="61">
        <v>1086934</v>
      </c>
      <c r="T5" s="59">
        <f t="shared" si="12"/>
        <v>5.4018158856924244E-2</v>
      </c>
      <c r="U5" s="59">
        <v>0.9516</v>
      </c>
      <c r="V5" s="59">
        <f t="shared" si="6"/>
        <v>0.9375</v>
      </c>
      <c r="W5" s="59">
        <f t="shared" si="7"/>
        <v>0.81137721385144057</v>
      </c>
      <c r="X5" s="62">
        <f t="shared" si="13"/>
        <v>-0.16918798342459668</v>
      </c>
      <c r="Y5" s="59">
        <v>7.7433546191333483E-2</v>
      </c>
      <c r="Z5" s="61">
        <v>0.82447803938096764</v>
      </c>
      <c r="AA5" s="62">
        <f t="shared" si="14"/>
        <v>11.601440381844712</v>
      </c>
      <c r="AB5" s="59">
        <f t="shared" si="15"/>
        <v>0.61328532060517627</v>
      </c>
      <c r="AC5" s="62">
        <f t="shared" si="16"/>
        <v>0.23908664863569148</v>
      </c>
      <c r="AD5" s="59">
        <v>0.1522319277686362</v>
      </c>
      <c r="AE5" s="59">
        <v>0.57688869917962238</v>
      </c>
      <c r="AF5" s="61">
        <v>78.680499999999995</v>
      </c>
      <c r="AG5" s="59">
        <f t="shared" si="17"/>
        <v>0.74647023616438357</v>
      </c>
      <c r="AH5" s="62">
        <f t="shared" si="18"/>
        <v>0.69380870366890124</v>
      </c>
      <c r="AI5" s="59">
        <v>9.5510201066408645E-2</v>
      </c>
      <c r="AJ5" s="59">
        <v>0.68020442737534248</v>
      </c>
      <c r="AK5" s="62">
        <f t="shared" si="19"/>
        <v>0.25456912295999867</v>
      </c>
      <c r="AL5" s="62">
        <v>0.3458020642826925</v>
      </c>
    </row>
    <row r="6" spans="1:38" x14ac:dyDescent="0.25">
      <c r="A6" s="57" t="s">
        <v>28</v>
      </c>
      <c r="B6" s="58">
        <v>13132</v>
      </c>
      <c r="C6" s="58">
        <v>10574</v>
      </c>
      <c r="D6" s="59">
        <f t="shared" si="0"/>
        <v>0.80520865062442892</v>
      </c>
      <c r="E6" s="59">
        <f t="shared" si="1"/>
        <v>0.83011201095301956</v>
      </c>
      <c r="F6" s="59">
        <f t="shared" si="2"/>
        <v>0.84758805328887254</v>
      </c>
      <c r="G6" s="59">
        <f t="shared" si="3"/>
        <v>0.89467627847158759</v>
      </c>
      <c r="H6" s="58">
        <v>36</v>
      </c>
      <c r="I6" s="58">
        <v>37</v>
      </c>
      <c r="J6" s="58">
        <v>1006.76</v>
      </c>
      <c r="K6" s="60">
        <v>36</v>
      </c>
      <c r="L6" s="58">
        <v>1064.29</v>
      </c>
      <c r="M6" s="61">
        <f t="shared" si="4"/>
        <v>37250.120000000003</v>
      </c>
      <c r="N6" s="59">
        <f t="shared" si="8"/>
        <v>1.2728015860338819</v>
      </c>
      <c r="O6" s="59">
        <f t="shared" si="9"/>
        <v>1.1763523099906981</v>
      </c>
      <c r="P6" s="61">
        <f t="shared" si="5"/>
        <v>1006.7600000000001</v>
      </c>
      <c r="Q6" s="59">
        <f t="shared" si="10"/>
        <v>1.2435734435217927</v>
      </c>
      <c r="R6" s="59">
        <f t="shared" si="11"/>
        <v>6.7221133531094601E-2</v>
      </c>
      <c r="S6" s="61">
        <v>759394</v>
      </c>
      <c r="T6" s="59">
        <f t="shared" si="12"/>
        <v>3.7740162445001377E-2</v>
      </c>
      <c r="U6" s="59">
        <v>0.9516</v>
      </c>
      <c r="V6" s="59">
        <f t="shared" si="6"/>
        <v>0.97297297297297303</v>
      </c>
      <c r="W6" s="59">
        <f t="shared" si="7"/>
        <v>0.82757555758621859</v>
      </c>
      <c r="X6" s="62">
        <f t="shared" si="13"/>
        <v>4.0002277534818997E-2</v>
      </c>
      <c r="Y6" s="59">
        <v>7.7433546191333483E-2</v>
      </c>
      <c r="Z6" s="61">
        <v>0.82447803938096764</v>
      </c>
      <c r="AA6" s="62">
        <f t="shared" si="14"/>
        <v>17.29273605006097</v>
      </c>
      <c r="AB6" s="59">
        <f t="shared" si="15"/>
        <v>0.51964622083163969</v>
      </c>
      <c r="AC6" s="62">
        <f t="shared" si="16"/>
        <v>-0.37602150341931195</v>
      </c>
      <c r="AD6" s="59">
        <v>0.1522319277686362</v>
      </c>
      <c r="AE6" s="59">
        <v>0.57688869917962238</v>
      </c>
      <c r="AF6" s="61">
        <v>138.9813</v>
      </c>
      <c r="AG6" s="59">
        <f t="shared" si="17"/>
        <v>0.58925861621917808</v>
      </c>
      <c r="AH6" s="62">
        <f t="shared" si="18"/>
        <v>-0.95221044601224736</v>
      </c>
      <c r="AI6" s="59">
        <v>9.5510201066408645E-2</v>
      </c>
      <c r="AJ6" s="59">
        <v>0.68020442737534248</v>
      </c>
      <c r="AK6" s="62">
        <f t="shared" si="19"/>
        <v>-0.42940989063224677</v>
      </c>
      <c r="AL6" s="62">
        <v>-0.35767303982360027</v>
      </c>
    </row>
    <row r="7" spans="1:38" x14ac:dyDescent="0.25">
      <c r="A7" s="57" t="s">
        <v>30</v>
      </c>
      <c r="B7" s="58">
        <v>29424</v>
      </c>
      <c r="C7" s="58">
        <v>20419</v>
      </c>
      <c r="D7" s="59">
        <f t="shared" si="0"/>
        <v>0.69395731375747693</v>
      </c>
      <c r="E7" s="59">
        <f t="shared" si="1"/>
        <v>0.71541991109018244</v>
      </c>
      <c r="F7" s="59">
        <f t="shared" si="2"/>
        <v>0.73048138290260722</v>
      </c>
      <c r="G7" s="59">
        <f t="shared" si="3"/>
        <v>0.77106368195275199</v>
      </c>
      <c r="H7" s="58">
        <v>56</v>
      </c>
      <c r="I7" s="58">
        <v>56</v>
      </c>
      <c r="J7" s="58">
        <v>1515.29</v>
      </c>
      <c r="K7" s="60">
        <v>54</v>
      </c>
      <c r="L7" s="58">
        <v>1601.06</v>
      </c>
      <c r="M7" s="61">
        <f t="shared" si="4"/>
        <v>84856.239999999991</v>
      </c>
      <c r="N7" s="59">
        <f t="shared" si="8"/>
        <v>0.84608321986683832</v>
      </c>
      <c r="O7" s="59">
        <f t="shared" si="9"/>
        <v>0.78196944524252687</v>
      </c>
      <c r="P7" s="61">
        <f t="shared" si="5"/>
        <v>1542.840727272727</v>
      </c>
      <c r="Q7" s="59">
        <f t="shared" si="10"/>
        <v>0.81147715241684071</v>
      </c>
      <c r="R7" s="59">
        <f t="shared" si="11"/>
        <v>2.9507707174313835E-2</v>
      </c>
      <c r="S7" s="61">
        <v>1680374</v>
      </c>
      <c r="T7" s="59">
        <f t="shared" si="12"/>
        <v>8.3510783240790351E-2</v>
      </c>
      <c r="U7" s="59">
        <v>0.9516</v>
      </c>
      <c r="V7" s="59">
        <f t="shared" si="6"/>
        <v>0.9642857142857143</v>
      </c>
      <c r="W7" s="59">
        <f t="shared" si="7"/>
        <v>0.71965943648923536</v>
      </c>
      <c r="X7" s="62">
        <f t="shared" si="13"/>
        <v>-1.3536588216266374</v>
      </c>
      <c r="Y7" s="59">
        <v>7.7433546191333483E-2</v>
      </c>
      <c r="Z7" s="61">
        <v>0.82447803938096764</v>
      </c>
      <c r="AA7" s="62">
        <f t="shared" si="14"/>
        <v>17.510387568481779</v>
      </c>
      <c r="AB7" s="59">
        <f t="shared" si="15"/>
        <v>0.67573356354663372</v>
      </c>
      <c r="AC7" s="62">
        <f t="shared" si="16"/>
        <v>0.64930442526640586</v>
      </c>
      <c r="AD7" s="59">
        <v>0.1522319277686362</v>
      </c>
      <c r="AE7" s="59">
        <v>0.57688869917962238</v>
      </c>
      <c r="AF7" s="61">
        <v>58.090899999999998</v>
      </c>
      <c r="AG7" s="59">
        <f t="shared" si="17"/>
        <v>0.80014986180821912</v>
      </c>
      <c r="AH7" s="62">
        <f t="shared" si="18"/>
        <v>1.2558389899051523</v>
      </c>
      <c r="AI7" s="59">
        <v>9.5510201066408645E-2</v>
      </c>
      <c r="AJ7" s="59">
        <v>0.68020442737534248</v>
      </c>
      <c r="AK7" s="62">
        <f t="shared" si="19"/>
        <v>0.18382819784830692</v>
      </c>
      <c r="AL7" s="62">
        <v>0.22888192270923349</v>
      </c>
    </row>
    <row r="8" spans="1:38" x14ac:dyDescent="0.25">
      <c r="A8" s="57" t="s">
        <v>32</v>
      </c>
      <c r="B8" s="58">
        <v>12114</v>
      </c>
      <c r="C8" s="58">
        <v>8701</v>
      </c>
      <c r="D8" s="59">
        <f t="shared" si="0"/>
        <v>0.71825986461944857</v>
      </c>
      <c r="E8" s="59">
        <f t="shared" si="1"/>
        <v>0.74047408723654495</v>
      </c>
      <c r="F8" s="59">
        <f t="shared" si="2"/>
        <v>0.75606301538889331</v>
      </c>
      <c r="G8" s="59">
        <f t="shared" si="3"/>
        <v>0.79806651624383174</v>
      </c>
      <c r="H8" s="58">
        <v>34</v>
      </c>
      <c r="I8" s="58">
        <v>36</v>
      </c>
      <c r="J8" s="58">
        <v>923.25</v>
      </c>
      <c r="K8" s="60">
        <v>34</v>
      </c>
      <c r="L8" s="58">
        <v>1007.18</v>
      </c>
      <c r="M8" s="61">
        <f t="shared" si="4"/>
        <v>33237</v>
      </c>
      <c r="N8" s="59">
        <f t="shared" si="8"/>
        <v>1.3449730931908896</v>
      </c>
      <c r="O8" s="59">
        <f t="shared" si="9"/>
        <v>1.2430548660616771</v>
      </c>
      <c r="P8" s="61">
        <f t="shared" si="5"/>
        <v>949.62857142857138</v>
      </c>
      <c r="Q8" s="59">
        <f t="shared" si="10"/>
        <v>1.318389144627975</v>
      </c>
      <c r="R8" s="59">
        <f t="shared" si="11"/>
        <v>7.5334278566297819E-2</v>
      </c>
      <c r="S8" s="61">
        <v>897165</v>
      </c>
      <c r="T8" s="59">
        <f t="shared" si="12"/>
        <v>4.4587069215676796E-2</v>
      </c>
      <c r="U8" s="59">
        <v>0.9516</v>
      </c>
      <c r="V8" s="59">
        <f t="shared" si="6"/>
        <v>0.94444444444444442</v>
      </c>
      <c r="W8" s="59">
        <f t="shared" si="7"/>
        <v>0.76051044489118091</v>
      </c>
      <c r="X8" s="62">
        <f t="shared" si="13"/>
        <v>-0.82609666786700919</v>
      </c>
      <c r="Y8" s="59">
        <v>7.7433546191333483E-2</v>
      </c>
      <c r="Z8" s="61">
        <v>0.82447803938096764</v>
      </c>
      <c r="AA8" s="62">
        <f t="shared" si="14"/>
        <v>13.502532978883483</v>
      </c>
      <c r="AB8" s="59">
        <f t="shared" si="15"/>
        <v>0.6028666770916622</v>
      </c>
      <c r="AC8" s="62">
        <f t="shared" si="16"/>
        <v>0.1706473687406852</v>
      </c>
      <c r="AD8" s="59">
        <v>0.1522319277686362</v>
      </c>
      <c r="AE8" s="59">
        <v>0.57688869917962238</v>
      </c>
      <c r="AF8" s="61">
        <v>97.197199999999995</v>
      </c>
      <c r="AG8" s="59">
        <f t="shared" si="17"/>
        <v>0.69819491638356168</v>
      </c>
      <c r="AH8" s="62">
        <f t="shared" si="18"/>
        <v>0.18836196351121007</v>
      </c>
      <c r="AI8" s="59">
        <v>9.5510201066408645E-2</v>
      </c>
      <c r="AJ8" s="59">
        <v>0.68020442737534248</v>
      </c>
      <c r="AK8" s="62">
        <f t="shared" si="19"/>
        <v>-0.15569577853837133</v>
      </c>
      <c r="AL8" s="62">
        <v>-8.2844483764348012E-2</v>
      </c>
    </row>
    <row r="9" spans="1:38" x14ac:dyDescent="0.25">
      <c r="A9" s="57" t="s">
        <v>34</v>
      </c>
      <c r="B9" s="58">
        <v>41486</v>
      </c>
      <c r="C9" s="58">
        <v>35892</v>
      </c>
      <c r="D9" s="59">
        <f t="shared" si="0"/>
        <v>0.86515933085860286</v>
      </c>
      <c r="E9" s="59">
        <f t="shared" si="1"/>
        <v>0.89191683593670401</v>
      </c>
      <c r="F9" s="59">
        <f t="shared" si="2"/>
        <v>0.91069403248273995</v>
      </c>
      <c r="G9" s="59">
        <f t="shared" si="3"/>
        <v>0.96128814539844765</v>
      </c>
      <c r="H9" s="58">
        <v>91</v>
      </c>
      <c r="I9" s="58">
        <v>93</v>
      </c>
      <c r="J9" s="58">
        <v>1279.8699999999999</v>
      </c>
      <c r="K9" s="60">
        <v>91</v>
      </c>
      <c r="L9" s="58">
        <v>1322.53</v>
      </c>
      <c r="M9" s="61">
        <f t="shared" si="4"/>
        <v>119027.90999999999</v>
      </c>
      <c r="N9" s="59">
        <f t="shared" si="8"/>
        <v>1.0242716611343412</v>
      </c>
      <c r="O9" s="59">
        <f t="shared" si="9"/>
        <v>0.946655274360506</v>
      </c>
      <c r="P9" s="61">
        <f t="shared" si="5"/>
        <v>1293.7816304347825</v>
      </c>
      <c r="Q9" s="59">
        <f t="shared" si="10"/>
        <v>0.9676903509437409</v>
      </c>
      <c r="R9" s="59">
        <f t="shared" si="11"/>
        <v>2.1035076583234891E-2</v>
      </c>
      <c r="S9" s="61">
        <v>1703928</v>
      </c>
      <c r="T9" s="59">
        <f t="shared" si="12"/>
        <v>8.4681363711836419E-2</v>
      </c>
      <c r="U9" s="59">
        <v>0.9516</v>
      </c>
      <c r="V9" s="59">
        <f t="shared" si="6"/>
        <v>0.978494623655914</v>
      </c>
      <c r="W9" s="59">
        <f t="shared" si="7"/>
        <v>0.88417382164670399</v>
      </c>
      <c r="X9" s="62">
        <f t="shared" si="13"/>
        <v>0.77092920577641866</v>
      </c>
      <c r="Y9" s="59">
        <v>7.7433546191333483E-2</v>
      </c>
      <c r="Z9" s="61">
        <v>0.82447803938096764</v>
      </c>
      <c r="AA9" s="62">
        <f t="shared" si="14"/>
        <v>24.347272889464811</v>
      </c>
      <c r="AB9" s="59">
        <f t="shared" si="15"/>
        <v>0.73244755066522194</v>
      </c>
      <c r="AC9" s="62">
        <f t="shared" si="16"/>
        <v>1.0218543098397839</v>
      </c>
      <c r="AD9" s="59">
        <v>0.1522319277686362</v>
      </c>
      <c r="AE9" s="59">
        <v>0.57688869917962238</v>
      </c>
      <c r="AF9" s="61">
        <v>78.746099999999998</v>
      </c>
      <c r="AG9" s="59">
        <f t="shared" si="17"/>
        <v>0.74629920887671231</v>
      </c>
      <c r="AH9" s="62">
        <f t="shared" si="18"/>
        <v>0.69201803329273537</v>
      </c>
      <c r="AI9" s="59">
        <v>9.5510201066408645E-2</v>
      </c>
      <c r="AJ9" s="59">
        <v>0.68020442737534248</v>
      </c>
      <c r="AK9" s="62">
        <f t="shared" si="19"/>
        <v>0.82826718296964597</v>
      </c>
      <c r="AL9" s="62">
        <v>0.86404274824211147</v>
      </c>
    </row>
    <row r="10" spans="1:38" x14ac:dyDescent="0.25">
      <c r="A10" s="57" t="s">
        <v>36</v>
      </c>
      <c r="B10" s="58">
        <v>20816</v>
      </c>
      <c r="C10" s="58">
        <v>13890</v>
      </c>
      <c r="D10" s="59">
        <f t="shared" si="0"/>
        <v>0.66727517294388927</v>
      </c>
      <c r="E10" s="59">
        <f t="shared" si="1"/>
        <v>0.68791254942669</v>
      </c>
      <c r="F10" s="59">
        <f t="shared" si="2"/>
        <v>0.70239491888830452</v>
      </c>
      <c r="G10" s="59">
        <f t="shared" si="3"/>
        <v>0.74141685882654362</v>
      </c>
      <c r="H10" s="58">
        <v>42</v>
      </c>
      <c r="I10" s="58">
        <v>44</v>
      </c>
      <c r="J10" s="58">
        <v>1342.16</v>
      </c>
      <c r="K10" s="60">
        <v>42</v>
      </c>
      <c r="L10" s="58">
        <v>1440.37</v>
      </c>
      <c r="M10" s="61">
        <f t="shared" si="4"/>
        <v>59055.040000000001</v>
      </c>
      <c r="N10" s="59">
        <f t="shared" si="8"/>
        <v>0.94047362830383874</v>
      </c>
      <c r="O10" s="59">
        <f t="shared" si="9"/>
        <v>0.86920721758992492</v>
      </c>
      <c r="P10" s="61">
        <f t="shared" si="5"/>
        <v>1373.3730232558139</v>
      </c>
      <c r="Q10" s="59">
        <f t="shared" si="10"/>
        <v>0.91160957642226648</v>
      </c>
      <c r="R10" s="59">
        <f t="shared" si="11"/>
        <v>4.2402358832341558E-2</v>
      </c>
      <c r="S10" s="61">
        <v>1197689</v>
      </c>
      <c r="T10" s="59">
        <f t="shared" si="12"/>
        <v>5.9522431594918129E-2</v>
      </c>
      <c r="U10" s="59">
        <v>0.9516</v>
      </c>
      <c r="V10" s="59">
        <f t="shared" si="6"/>
        <v>0.95454545454545459</v>
      </c>
      <c r="W10" s="59">
        <f t="shared" si="7"/>
        <v>0.6990501811793125</v>
      </c>
      <c r="X10" s="62">
        <f t="shared" si="13"/>
        <v>-1.6198129153446066</v>
      </c>
      <c r="Y10" s="59">
        <v>7.7433546191333483E-2</v>
      </c>
      <c r="Z10" s="61">
        <v>0.82447803938096764</v>
      </c>
      <c r="AA10" s="62">
        <f t="shared" si="14"/>
        <v>17.380137915602464</v>
      </c>
      <c r="AB10" s="59">
        <f t="shared" si="15"/>
        <v>0.58618719248565565</v>
      </c>
      <c r="AC10" s="62">
        <f t="shared" si="16"/>
        <v>6.1081098047744808E-2</v>
      </c>
      <c r="AD10" s="59">
        <v>0.1522319277686362</v>
      </c>
      <c r="AE10" s="59">
        <v>0.57688869917962238</v>
      </c>
      <c r="AF10" s="61">
        <v>179.7242</v>
      </c>
      <c r="AG10" s="59">
        <f t="shared" si="17"/>
        <v>0.48303685282191788</v>
      </c>
      <c r="AH10" s="62">
        <f t="shared" si="18"/>
        <v>-2.0643614226749785</v>
      </c>
      <c r="AI10" s="59">
        <v>9.5510201066408645E-2</v>
      </c>
      <c r="AJ10" s="59">
        <v>0.68020442737534248</v>
      </c>
      <c r="AK10" s="62">
        <f t="shared" si="19"/>
        <v>-1.2076977466572802</v>
      </c>
      <c r="AL10" s="62">
        <v>-1.15639675715665</v>
      </c>
    </row>
    <row r="11" spans="1:38" x14ac:dyDescent="0.25">
      <c r="A11" s="57" t="s">
        <v>38</v>
      </c>
      <c r="B11" s="58">
        <v>14676</v>
      </c>
      <c r="C11" s="58">
        <v>11215</v>
      </c>
      <c r="D11" s="59">
        <f t="shared" si="0"/>
        <v>0.76417279912782776</v>
      </c>
      <c r="E11" s="59">
        <f t="shared" si="1"/>
        <v>0.78780700941013171</v>
      </c>
      <c r="F11" s="59">
        <f t="shared" si="2"/>
        <v>0.80439242013455559</v>
      </c>
      <c r="G11" s="59">
        <f t="shared" si="3"/>
        <v>0.84908088791980862</v>
      </c>
      <c r="H11" s="58">
        <v>38</v>
      </c>
      <c r="I11" s="58">
        <v>39</v>
      </c>
      <c r="J11" s="58">
        <v>1065.31</v>
      </c>
      <c r="K11" s="60">
        <v>37</v>
      </c>
      <c r="L11" s="58">
        <v>1154.08</v>
      </c>
      <c r="M11" s="61">
        <f t="shared" si="4"/>
        <v>41547.089999999997</v>
      </c>
      <c r="N11" s="59">
        <f t="shared" si="8"/>
        <v>1.1737747816442536</v>
      </c>
      <c r="O11" s="59">
        <f t="shared" si="9"/>
        <v>1.0848294745598226</v>
      </c>
      <c r="P11" s="61">
        <f t="shared" si="5"/>
        <v>1093.3444736842105</v>
      </c>
      <c r="Q11" s="59">
        <f t="shared" si="10"/>
        <v>1.1450919907988744</v>
      </c>
      <c r="R11" s="59">
        <f t="shared" si="11"/>
        <v>6.0262516239051767E-2</v>
      </c>
      <c r="S11" s="61">
        <v>1167847</v>
      </c>
      <c r="T11" s="59">
        <f t="shared" si="12"/>
        <v>5.8039351760624296E-2</v>
      </c>
      <c r="U11" s="59">
        <v>0.9516</v>
      </c>
      <c r="V11" s="59">
        <f t="shared" si="6"/>
        <v>0.94871794871794868</v>
      </c>
      <c r="W11" s="59">
        <f t="shared" si="7"/>
        <v>0.8054794369185212</v>
      </c>
      <c r="X11" s="62">
        <f t="shared" si="13"/>
        <v>-0.24535364059786283</v>
      </c>
      <c r="Y11" s="59">
        <v>7.7433546191333483E-2</v>
      </c>
      <c r="Z11" s="61">
        <v>0.82447803938096764</v>
      </c>
      <c r="AA11" s="62">
        <f t="shared" si="14"/>
        <v>12.566714646696013</v>
      </c>
      <c r="AB11" s="59">
        <f t="shared" si="15"/>
        <v>0.66035906360281049</v>
      </c>
      <c r="AC11" s="62">
        <f t="shared" si="16"/>
        <v>0.54831049995009795</v>
      </c>
      <c r="AD11" s="59">
        <v>0.1522319277686362</v>
      </c>
      <c r="AE11" s="59">
        <v>0.57688869917962238</v>
      </c>
      <c r="AF11" s="61">
        <v>67.335999999999999</v>
      </c>
      <c r="AG11" s="59">
        <f t="shared" si="17"/>
        <v>0.77604674630136983</v>
      </c>
      <c r="AH11" s="62">
        <f t="shared" si="18"/>
        <v>1.003477302486127</v>
      </c>
      <c r="AI11" s="59">
        <v>9.5510201066408645E-2</v>
      </c>
      <c r="AJ11" s="59">
        <v>0.68020442737534248</v>
      </c>
      <c r="AK11" s="62">
        <f t="shared" si="19"/>
        <v>0.43547805394612071</v>
      </c>
      <c r="AL11" s="62">
        <v>0.51112248822151019</v>
      </c>
    </row>
    <row r="12" spans="1:38" x14ac:dyDescent="0.25">
      <c r="A12" s="57" t="s">
        <v>40</v>
      </c>
      <c r="B12" s="58">
        <v>15198</v>
      </c>
      <c r="C12" s="58">
        <v>13155</v>
      </c>
      <c r="D12" s="59">
        <f t="shared" si="0"/>
        <v>0.86557441768653776</v>
      </c>
      <c r="E12" s="59">
        <f t="shared" si="1"/>
        <v>0.89234476050158529</v>
      </c>
      <c r="F12" s="59">
        <f t="shared" si="2"/>
        <v>0.91113096598582921</v>
      </c>
      <c r="G12" s="59">
        <f t="shared" si="3"/>
        <v>0.96174935298504183</v>
      </c>
      <c r="H12" s="58">
        <v>33</v>
      </c>
      <c r="I12" s="58">
        <v>35</v>
      </c>
      <c r="J12" s="58">
        <v>1238.51</v>
      </c>
      <c r="K12" s="60">
        <v>33</v>
      </c>
      <c r="L12" s="58">
        <v>1354.63</v>
      </c>
      <c r="M12" s="61">
        <f t="shared" si="4"/>
        <v>43347.85</v>
      </c>
      <c r="N12" s="59">
        <f>$L$18/L12</f>
        <v>1</v>
      </c>
      <c r="O12" s="59">
        <f>$J$18/L12</f>
        <v>0.92422285052006814</v>
      </c>
      <c r="P12" s="61">
        <f>M12/(K12+1)</f>
        <v>1274.9367647058823</v>
      </c>
      <c r="Q12" s="59">
        <f t="shared" si="10"/>
        <v>0.98199380130733138</v>
      </c>
      <c r="R12" s="59">
        <f t="shared" si="11"/>
        <v>5.7770950787263242E-2</v>
      </c>
      <c r="S12" s="61">
        <v>919758</v>
      </c>
      <c r="T12" s="59">
        <f t="shared" si="12"/>
        <v>4.5709890162536945E-2</v>
      </c>
      <c r="U12" s="59">
        <v>0.9516</v>
      </c>
      <c r="V12" s="59">
        <f t="shared" si="6"/>
        <v>0.94285714285714284</v>
      </c>
      <c r="W12" s="59">
        <f t="shared" si="7"/>
        <v>0.91803347330390372</v>
      </c>
      <c r="X12" s="62">
        <f t="shared" si="13"/>
        <v>1.2082028852426108</v>
      </c>
      <c r="Y12" s="59">
        <v>7.7433546191333483E-2</v>
      </c>
      <c r="Z12" s="61">
        <v>0.82447803938096764</v>
      </c>
      <c r="AA12" s="62">
        <f t="shared" si="14"/>
        <v>16.523911724605821</v>
      </c>
      <c r="AB12" s="59">
        <f t="shared" si="15"/>
        <v>0.49927540228467215</v>
      </c>
      <c r="AC12" s="62">
        <f t="shared" si="16"/>
        <v>-0.50983586710474949</v>
      </c>
      <c r="AD12" s="59">
        <v>0.1522319277686362</v>
      </c>
      <c r="AE12" s="59">
        <v>0.57688869917962238</v>
      </c>
      <c r="AF12" s="61">
        <v>116.1407</v>
      </c>
      <c r="AG12" s="59">
        <f t="shared" si="17"/>
        <v>0.6488068763835616</v>
      </c>
      <c r="AH12" s="62">
        <f t="shared" si="18"/>
        <v>-0.32873505281336418</v>
      </c>
      <c r="AI12" s="59">
        <v>9.5510201066408645E-2</v>
      </c>
      <c r="AJ12" s="59">
        <v>0.68020442737534248</v>
      </c>
      <c r="AK12" s="62">
        <f t="shared" si="19"/>
        <v>0.1232106551081657</v>
      </c>
      <c r="AL12" s="62">
        <v>0.21246647679864675</v>
      </c>
    </row>
    <row r="13" spans="1:38" x14ac:dyDescent="0.25">
      <c r="A13" s="49" t="s">
        <v>42</v>
      </c>
      <c r="B13" s="50">
        <v>14796</v>
      </c>
      <c r="C13" s="50">
        <v>10113</v>
      </c>
      <c r="D13" s="51">
        <f t="shared" si="0"/>
        <v>0.68349553933495544</v>
      </c>
      <c r="E13" s="51">
        <f t="shared" si="1"/>
        <v>0.70463457663397466</v>
      </c>
      <c r="F13" s="51">
        <f t="shared" si="2"/>
        <v>0.7194689887736373</v>
      </c>
      <c r="G13" s="51">
        <f t="shared" si="3"/>
        <v>0.75943948814995044</v>
      </c>
      <c r="H13" s="50">
        <v>35</v>
      </c>
      <c r="I13" s="50">
        <v>36</v>
      </c>
      <c r="J13" s="50">
        <v>1171.44</v>
      </c>
      <c r="K13" s="53">
        <v>32</v>
      </c>
      <c r="L13" s="50">
        <v>1360.39</v>
      </c>
      <c r="M13" s="54">
        <f t="shared" si="4"/>
        <v>42171.840000000004</v>
      </c>
      <c r="N13" s="51">
        <f t="shared" si="8"/>
        <v>0.99576592006703957</v>
      </c>
      <c r="O13" s="51">
        <f t="shared" si="9"/>
        <v>0.92030961709509762</v>
      </c>
      <c r="P13" s="54">
        <f t="shared" ref="P13:P17" si="20">M13/(K13+1)</f>
        <v>1277.9345454545455</v>
      </c>
      <c r="Q13" s="51">
        <f t="shared" si="10"/>
        <v>0.97969023879441819</v>
      </c>
      <c r="R13" s="51">
        <f>Q13-O13</f>
        <v>5.9380621699320568E-2</v>
      </c>
      <c r="S13" s="54">
        <v>984145</v>
      </c>
      <c r="T13" s="51">
        <f t="shared" si="12"/>
        <v>4.8909778282993914E-2</v>
      </c>
      <c r="U13" s="51">
        <v>0.9516</v>
      </c>
      <c r="V13" s="51">
        <f t="shared" si="6"/>
        <v>0.88888888888888884</v>
      </c>
      <c r="W13" s="51">
        <f t="shared" si="7"/>
        <v>0.76893248175182494</v>
      </c>
      <c r="X13" s="55">
        <f t="shared" si="13"/>
        <v>-0.7173319621949521</v>
      </c>
      <c r="Y13" s="51">
        <v>7.7433546191333483E-2</v>
      </c>
      <c r="Z13" s="54">
        <v>0.82447803938096764</v>
      </c>
      <c r="AA13" s="55">
        <f t="shared" si="14"/>
        <v>15.034369935324571</v>
      </c>
      <c r="AB13" s="51">
        <f t="shared" si="15"/>
        <v>0.5301759395211072</v>
      </c>
      <c r="AC13" s="55">
        <f t="shared" si="16"/>
        <v>-0.30685257910883029</v>
      </c>
      <c r="AD13" s="51">
        <v>0.1522319277686362</v>
      </c>
      <c r="AE13" s="51">
        <v>0.57688869917962238</v>
      </c>
      <c r="AF13" s="54">
        <v>148.4633</v>
      </c>
      <c r="AG13" s="51">
        <f t="shared" si="17"/>
        <v>0.56453787320547943</v>
      </c>
      <c r="AH13" s="55">
        <f t="shared" si="18"/>
        <v>-1.2110387464208101</v>
      </c>
      <c r="AI13" s="51">
        <v>9.5510201066408645E-2</v>
      </c>
      <c r="AJ13" s="51">
        <v>0.68020442737534248</v>
      </c>
      <c r="AK13" s="55">
        <f t="shared" si="19"/>
        <v>-0.74507442924153089</v>
      </c>
      <c r="AL13" s="62">
        <v>-0.67146922555595945</v>
      </c>
    </row>
    <row r="14" spans="1:38" x14ac:dyDescent="0.25">
      <c r="A14" s="57" t="s">
        <v>44</v>
      </c>
      <c r="B14" s="58">
        <v>23202</v>
      </c>
      <c r="C14" s="58">
        <v>18061</v>
      </c>
      <c r="D14" s="59">
        <f t="shared" si="0"/>
        <v>0.77842427376950263</v>
      </c>
      <c r="E14" s="59">
        <f t="shared" si="1"/>
        <v>0.80249925130876565</v>
      </c>
      <c r="F14" s="59">
        <f t="shared" si="2"/>
        <v>0.81939397238895018</v>
      </c>
      <c r="G14" s="59">
        <f t="shared" si="3"/>
        <v>0.86491585974389185</v>
      </c>
      <c r="H14" s="58">
        <v>52</v>
      </c>
      <c r="I14" s="58">
        <v>53</v>
      </c>
      <c r="J14" s="58">
        <v>1251.98</v>
      </c>
      <c r="K14" s="60">
        <v>53</v>
      </c>
      <c r="L14" s="58">
        <v>1276.06</v>
      </c>
      <c r="M14" s="61">
        <f t="shared" si="4"/>
        <v>66354.94</v>
      </c>
      <c r="N14" s="59">
        <f t="shared" si="8"/>
        <v>1.0615723398586274</v>
      </c>
      <c r="O14" s="59">
        <f t="shared" si="9"/>
        <v>0.98112941397739928</v>
      </c>
      <c r="P14" s="61">
        <f t="shared" si="20"/>
        <v>1228.7951851851851</v>
      </c>
      <c r="Q14" s="59">
        <f t="shared" si="10"/>
        <v>1.0188679245283019</v>
      </c>
      <c r="R14" s="59">
        <f t="shared" si="11"/>
        <v>3.7738510550902604E-2</v>
      </c>
      <c r="S14" s="61">
        <v>1732700</v>
      </c>
      <c r="T14" s="59">
        <f t="shared" si="12"/>
        <v>8.6111266968732822E-2</v>
      </c>
      <c r="U14" s="59">
        <v>0.9516</v>
      </c>
      <c r="V14" s="59">
        <f t="shared" si="6"/>
        <v>1</v>
      </c>
      <c r="W14" s="59">
        <f t="shared" si="7"/>
        <v>0.77842427376950263</v>
      </c>
      <c r="X14" s="62">
        <f t="shared" si="13"/>
        <v>-0.5947521181280917</v>
      </c>
      <c r="Y14" s="59">
        <v>7.7433546191333483E-2</v>
      </c>
      <c r="Z14" s="61">
        <v>0.82447803938096764</v>
      </c>
      <c r="AA14" s="62">
        <f t="shared" si="14"/>
        <v>13.390661972643851</v>
      </c>
      <c r="AB14" s="59">
        <f t="shared" si="15"/>
        <v>0.74734600051615374</v>
      </c>
      <c r="AC14" s="62">
        <f t="shared" si="16"/>
        <v>1.1197210981627606</v>
      </c>
      <c r="AD14" s="59">
        <v>0.1522319277686362</v>
      </c>
      <c r="AE14" s="59">
        <v>0.57688869917962238</v>
      </c>
      <c r="AF14" s="61">
        <v>103.26309999999999</v>
      </c>
      <c r="AG14" s="59">
        <f t="shared" si="17"/>
        <v>0.68238036723287676</v>
      </c>
      <c r="AH14" s="62">
        <f t="shared" si="18"/>
        <v>2.2782277005378108E-2</v>
      </c>
      <c r="AI14" s="59">
        <v>9.5510201066408645E-2</v>
      </c>
      <c r="AJ14" s="59">
        <v>0.68020442737534248</v>
      </c>
      <c r="AK14" s="62">
        <f t="shared" si="19"/>
        <v>0.18258375234668234</v>
      </c>
      <c r="AL14" s="62">
        <v>0.23639366170776818</v>
      </c>
    </row>
    <row r="15" spans="1:38" x14ac:dyDescent="0.25">
      <c r="A15" s="49" t="s">
        <v>46</v>
      </c>
      <c r="B15" s="50">
        <v>22152</v>
      </c>
      <c r="C15" s="50">
        <v>18773</v>
      </c>
      <c r="D15" s="51">
        <f t="shared" si="0"/>
        <v>0.84746298302636336</v>
      </c>
      <c r="E15" s="51">
        <f t="shared" si="1"/>
        <v>0.8736731783776942</v>
      </c>
      <c r="F15" s="51">
        <f t="shared" si="2"/>
        <v>0.89206629792248782</v>
      </c>
      <c r="G15" s="51">
        <f t="shared" si="3"/>
        <v>0.94162553669595928</v>
      </c>
      <c r="H15" s="50">
        <v>41</v>
      </c>
      <c r="I15" s="50">
        <v>42</v>
      </c>
      <c r="J15" s="50">
        <v>1527.64</v>
      </c>
      <c r="K15" s="53">
        <v>41</v>
      </c>
      <c r="L15" s="50">
        <v>1604.03</v>
      </c>
      <c r="M15" s="54">
        <f t="shared" si="4"/>
        <v>64160.880000000005</v>
      </c>
      <c r="N15" s="51">
        <f t="shared" si="8"/>
        <v>0.84451662375391989</v>
      </c>
      <c r="O15" s="51">
        <f t="shared" si="9"/>
        <v>0.78052156131743178</v>
      </c>
      <c r="P15" s="54">
        <f t="shared" si="20"/>
        <v>1527.64</v>
      </c>
      <c r="Q15" s="51">
        <f t="shared" si="10"/>
        <v>0.81955172684663924</v>
      </c>
      <c r="R15" s="51">
        <f t="shared" si="11"/>
        <v>3.9030165529207461E-2</v>
      </c>
      <c r="S15" s="54">
        <v>1047436</v>
      </c>
      <c r="T15" s="51">
        <f t="shared" si="12"/>
        <v>5.205519768492043E-2</v>
      </c>
      <c r="U15" s="51">
        <v>0.9516</v>
      </c>
      <c r="V15" s="51">
        <f t="shared" si="6"/>
        <v>0.97619047619047616</v>
      </c>
      <c r="W15" s="51">
        <f t="shared" si="7"/>
        <v>0.86813281188066493</v>
      </c>
      <c r="X15" s="55">
        <f t="shared" si="13"/>
        <v>0.56377080279687908</v>
      </c>
      <c r="Y15" s="51">
        <v>7.7433546191333483E-2</v>
      </c>
      <c r="Z15" s="54">
        <v>0.82447803938096764</v>
      </c>
      <c r="AA15" s="55">
        <f t="shared" si="14"/>
        <v>21.148786178821428</v>
      </c>
      <c r="AB15" s="51">
        <f t="shared" si="15"/>
        <v>0.48417594685801391</v>
      </c>
      <c r="AC15" s="55">
        <f t="shared" si="16"/>
        <v>-0.60902304582593447</v>
      </c>
      <c r="AD15" s="51">
        <v>0.1522319277686362</v>
      </c>
      <c r="AE15" s="51">
        <v>0.57688869917962238</v>
      </c>
      <c r="AF15" s="54">
        <v>155.10910000000001</v>
      </c>
      <c r="AG15" s="51">
        <f t="shared" si="17"/>
        <v>0.54721145326027398</v>
      </c>
      <c r="AH15" s="55">
        <f t="shared" si="18"/>
        <v>-1.3924478498647272</v>
      </c>
      <c r="AI15" s="51">
        <v>9.5510201066408645E-2</v>
      </c>
      <c r="AJ15" s="51">
        <v>0.68020442737534248</v>
      </c>
      <c r="AK15" s="55">
        <f t="shared" si="19"/>
        <v>-0.47923336429792757</v>
      </c>
      <c r="AL15" s="62">
        <v>-0.4140290508510151</v>
      </c>
    </row>
    <row r="16" spans="1:38" x14ac:dyDescent="0.25">
      <c r="A16" s="57" t="s">
        <v>48</v>
      </c>
      <c r="B16" s="58">
        <v>15576</v>
      </c>
      <c r="C16" s="58">
        <v>12099</v>
      </c>
      <c r="D16" s="59">
        <f t="shared" si="0"/>
        <v>0.77677195685670264</v>
      </c>
      <c r="E16" s="59">
        <f t="shared" si="1"/>
        <v>0.80079583181103364</v>
      </c>
      <c r="F16" s="59">
        <f t="shared" si="2"/>
        <v>0.81765469142810809</v>
      </c>
      <c r="G16" s="59">
        <f t="shared" si="3"/>
        <v>0.86307995206300292</v>
      </c>
      <c r="H16" s="58">
        <v>27</v>
      </c>
      <c r="I16" s="58">
        <v>28</v>
      </c>
      <c r="J16" s="58">
        <v>1595.32</v>
      </c>
      <c r="K16" s="60">
        <v>25</v>
      </c>
      <c r="L16" s="58">
        <v>1861.21</v>
      </c>
      <c r="M16" s="61">
        <f t="shared" si="4"/>
        <v>44668.959999999999</v>
      </c>
      <c r="N16" s="59">
        <f t="shared" si="8"/>
        <v>0.72782222317739542</v>
      </c>
      <c r="O16" s="59">
        <f t="shared" si="9"/>
        <v>0.67266992977686557</v>
      </c>
      <c r="P16" s="61">
        <f t="shared" si="20"/>
        <v>1718.0369230769231</v>
      </c>
      <c r="Q16" s="59">
        <f>$J$18/P16</f>
        <v>0.72872706237172302</v>
      </c>
      <c r="R16" s="59">
        <f t="shared" si="11"/>
        <v>5.6057132594857451E-2</v>
      </c>
      <c r="S16" s="61">
        <v>861713</v>
      </c>
      <c r="T16" s="59">
        <f t="shared" si="12"/>
        <v>4.2825185083065542E-2</v>
      </c>
      <c r="U16" s="59">
        <v>0.9516</v>
      </c>
      <c r="V16" s="59">
        <f t="shared" si="6"/>
        <v>0.8928571428571429</v>
      </c>
      <c r="W16" s="59">
        <f t="shared" si="7"/>
        <v>0.86998459167950692</v>
      </c>
      <c r="X16" s="62">
        <f t="shared" si="13"/>
        <v>0.58768524156307422</v>
      </c>
      <c r="Y16" s="59">
        <v>7.7433546191333483E-2</v>
      </c>
      <c r="Z16" s="61">
        <v>0.82447803938096764</v>
      </c>
      <c r="AA16" s="62">
        <f t="shared" si="14"/>
        <v>18.075623786573953</v>
      </c>
      <c r="AB16" s="59">
        <f t="shared" si="15"/>
        <v>0.27697504853704191</v>
      </c>
      <c r="AC16" s="62">
        <f t="shared" si="16"/>
        <v>-1.9701100487828849</v>
      </c>
      <c r="AD16" s="59">
        <v>0.1522319277686362</v>
      </c>
      <c r="AE16" s="59">
        <v>0.57688869917962238</v>
      </c>
      <c r="AF16" s="61">
        <v>73.812299999999993</v>
      </c>
      <c r="AG16" s="59">
        <f t="shared" si="17"/>
        <v>0.75916223375342462</v>
      </c>
      <c r="AH16" s="62">
        <f t="shared" si="18"/>
        <v>0.82669500740745427</v>
      </c>
      <c r="AI16" s="59">
        <v>9.5510201066408645E-2</v>
      </c>
      <c r="AJ16" s="59">
        <v>0.68020442737534248</v>
      </c>
      <c r="AK16" s="62">
        <f t="shared" si="19"/>
        <v>-0.1852432666041188</v>
      </c>
      <c r="AL16" s="62">
        <v>-9.5159436547878395E-2</v>
      </c>
    </row>
    <row r="17" spans="1:38" x14ac:dyDescent="0.25">
      <c r="A17" s="57" t="s">
        <v>50</v>
      </c>
      <c r="B17" s="58">
        <v>29998</v>
      </c>
      <c r="C17" s="58">
        <v>23994</v>
      </c>
      <c r="D17" s="59">
        <f t="shared" si="0"/>
        <v>0.79985332355490368</v>
      </c>
      <c r="E17" s="59">
        <f t="shared" si="1"/>
        <v>0.82459105521124099</v>
      </c>
      <c r="F17" s="59">
        <f t="shared" si="2"/>
        <v>0.84195086689989862</v>
      </c>
      <c r="G17" s="59">
        <f t="shared" si="3"/>
        <v>0.88872591506100407</v>
      </c>
      <c r="H17" s="58">
        <v>53</v>
      </c>
      <c r="I17" s="58">
        <v>54</v>
      </c>
      <c r="J17" s="58">
        <v>1591.04</v>
      </c>
      <c r="K17" s="60">
        <v>49</v>
      </c>
      <c r="L17" s="58">
        <v>1789.92</v>
      </c>
      <c r="M17" s="61">
        <f t="shared" si="4"/>
        <v>85916.160000000003</v>
      </c>
      <c r="N17" s="59">
        <f t="shared" si="8"/>
        <v>0.75681036023956383</v>
      </c>
      <c r="O17" s="59">
        <f t="shared" si="9"/>
        <v>0.69946142844372927</v>
      </c>
      <c r="P17" s="61">
        <f t="shared" si="20"/>
        <v>1718.3232</v>
      </c>
      <c r="Q17" s="59">
        <f t="shared" si="10"/>
        <v>0.72860565462888471</v>
      </c>
      <c r="R17" s="59">
        <f t="shared" si="11"/>
        <v>2.9144226185155442E-2</v>
      </c>
      <c r="S17" s="61">
        <v>1409748</v>
      </c>
      <c r="T17" s="59">
        <f t="shared" si="12"/>
        <v>7.0061283769052435E-2</v>
      </c>
      <c r="U17" s="59">
        <v>0.9516</v>
      </c>
      <c r="V17" s="59">
        <f t="shared" si="6"/>
        <v>0.90740740740740744</v>
      </c>
      <c r="W17" s="59">
        <f t="shared" si="7"/>
        <v>0.88147100963193459</v>
      </c>
      <c r="X17" s="62">
        <f t="shared" si="13"/>
        <v>0.73602428216500448</v>
      </c>
      <c r="Y17" s="59">
        <v>7.7433546191333483E-2</v>
      </c>
      <c r="Z17" s="61">
        <v>0.82447803938096764</v>
      </c>
      <c r="AA17" s="62">
        <f t="shared" si="14"/>
        <v>21.278980356772983</v>
      </c>
      <c r="AB17" s="59">
        <f>(1-AA17/K17)</f>
        <v>0.56573509475973505</v>
      </c>
      <c r="AC17" s="62">
        <f t="shared" si="16"/>
        <v>-7.3267182406299841E-2</v>
      </c>
      <c r="AD17" s="59">
        <v>0.1522319277686362</v>
      </c>
      <c r="AE17" s="59">
        <v>0.57688869917962238</v>
      </c>
      <c r="AF17" s="61">
        <v>67.127099999999999</v>
      </c>
      <c r="AG17" s="59">
        <f t="shared" si="17"/>
        <v>0.77659137435616443</v>
      </c>
      <c r="AH17" s="62">
        <f t="shared" si="18"/>
        <v>1.0091796049492525</v>
      </c>
      <c r="AI17" s="59">
        <v>9.5510201066408645E-2</v>
      </c>
      <c r="AJ17" s="59">
        <v>0.68020442737534248</v>
      </c>
      <c r="AK17" s="62">
        <f t="shared" si="19"/>
        <v>0.55731223490265236</v>
      </c>
      <c r="AL17" s="62">
        <v>0.61655478545423814</v>
      </c>
    </row>
    <row r="18" spans="1:38" x14ac:dyDescent="0.25">
      <c r="A18" s="32" t="s">
        <v>508</v>
      </c>
      <c r="B18" s="18"/>
      <c r="C18" s="4"/>
      <c r="D18" s="28"/>
      <c r="E18" s="28"/>
      <c r="F18" s="28"/>
      <c r="G18" s="28"/>
      <c r="H18" s="16"/>
      <c r="I18" s="16"/>
      <c r="J18" s="38">
        <f>MEDIAN(J3:J17)</f>
        <v>1251.98</v>
      </c>
      <c r="K18" s="30"/>
      <c r="L18" s="5">
        <f>MEDIAN(L3:L17)</f>
        <v>1354.63</v>
      </c>
      <c r="N18" s="28">
        <f t="shared" ref="N18" si="21">L18/$L$18</f>
        <v>1</v>
      </c>
      <c r="O18" s="28"/>
      <c r="P18" s="5">
        <f>MEDIAN(P3:P17)</f>
        <v>1277.9345454545455</v>
      </c>
    </row>
    <row r="19" spans="1:38" x14ac:dyDescent="0.25">
      <c r="A19" s="32" t="s">
        <v>524</v>
      </c>
      <c r="B19" s="18"/>
      <c r="C19" s="4"/>
      <c r="D19" s="28"/>
      <c r="E19" s="28"/>
      <c r="F19" s="28"/>
      <c r="G19" s="28"/>
      <c r="H19" s="16"/>
      <c r="I19" s="16"/>
      <c r="J19" s="38"/>
      <c r="K19" s="30"/>
      <c r="L19" s="5"/>
      <c r="N19" s="28"/>
      <c r="O19" s="28"/>
      <c r="P19" s="56"/>
      <c r="W19" s="28">
        <f>SUM(W3:W17)/15</f>
        <v>0.81361889377651542</v>
      </c>
      <c r="X19" s="28"/>
      <c r="Y19" s="28"/>
      <c r="Z19" s="28"/>
      <c r="AB19" s="28">
        <f>SUM(AB3:AB17)/15</f>
        <v>0.58663025374166755</v>
      </c>
      <c r="AC19" s="28"/>
      <c r="AD19" s="28"/>
      <c r="AE19" s="28"/>
      <c r="AG19" s="28">
        <f>SUM(AG3:AG17)/15</f>
        <v>0.68020442737534248</v>
      </c>
      <c r="AH19" s="28"/>
      <c r="AI19" s="28"/>
    </row>
    <row r="20" spans="1:38" x14ac:dyDescent="0.25">
      <c r="A20" s="32" t="s">
        <v>525</v>
      </c>
      <c r="B20" s="18"/>
      <c r="C20" s="4"/>
      <c r="D20" s="28"/>
      <c r="E20" s="28"/>
      <c r="F20" s="28"/>
      <c r="G20" s="28"/>
      <c r="H20" s="16"/>
      <c r="I20" s="16"/>
      <c r="J20" s="38"/>
      <c r="K20" s="30"/>
      <c r="L20" s="5"/>
      <c r="N20" s="28"/>
      <c r="O20" s="28"/>
      <c r="P20" s="56"/>
      <c r="W20">
        <f>STDEV(W3:W17)</f>
        <v>6.2736868024799414E-2</v>
      </c>
      <c r="AB20">
        <f>STDEV(AB3:AB17)</f>
        <v>0.1424571063582705</v>
      </c>
      <c r="AG20">
        <f>STDEV(AG3:AG17)</f>
        <v>9.5510201066408645E-2</v>
      </c>
    </row>
    <row r="21" spans="1:38" x14ac:dyDescent="0.25">
      <c r="A21" s="4" t="s">
        <v>52</v>
      </c>
      <c r="B21" s="18">
        <v>19080</v>
      </c>
      <c r="C21" s="4">
        <v>13921</v>
      </c>
      <c r="D21" s="9">
        <f t="shared" si="0"/>
        <v>0.72961215932914047</v>
      </c>
      <c r="E21" s="28">
        <f t="shared" ref="E21:E87" si="22">C21/(B21*0.97)</f>
        <v>0.7521774838444748</v>
      </c>
      <c r="F21" s="28">
        <f t="shared" ref="F21:F87" si="23">C21/(B21*0.95)</f>
        <v>0.76801279929383204</v>
      </c>
      <c r="G21" s="28">
        <f t="shared" ref="G21:G87" si="24">C21/(B21*0.9)</f>
        <v>0.81068017703237827</v>
      </c>
      <c r="H21" s="16">
        <v>28</v>
      </c>
      <c r="I21" s="16">
        <v>30</v>
      </c>
      <c r="J21" s="5">
        <v>900.23</v>
      </c>
      <c r="K21" s="30">
        <f t="shared" ref="K21:K72" si="25">M21/L21</f>
        <v>24.999907431406676</v>
      </c>
      <c r="L21" s="5">
        <v>1080.28</v>
      </c>
      <c r="M21">
        <f t="shared" si="4"/>
        <v>27006.9</v>
      </c>
      <c r="N21" s="28"/>
      <c r="O21" s="28">
        <f>$J$67/L21</f>
        <v>0.89262043173991923</v>
      </c>
      <c r="P21">
        <f t="shared" ref="P21:P66" si="26">M21/(K21+1)</f>
        <v>1038.7306213012484</v>
      </c>
      <c r="Q21" s="28">
        <f>$J$67/P21</f>
        <v>0.928325381215794</v>
      </c>
      <c r="R21" s="28">
        <f>Q21-O21</f>
        <v>3.570494947587477E-2</v>
      </c>
      <c r="S21" s="45">
        <v>342376</v>
      </c>
      <c r="T21" s="59">
        <f>S21/20121641</f>
        <v>1.7015312021519517E-2</v>
      </c>
      <c r="U21" s="28">
        <v>0.96640000000000004</v>
      </c>
      <c r="V21" s="59">
        <f t="shared" ref="V21:V66" si="27">K21/I21</f>
        <v>0.8333302477135559</v>
      </c>
      <c r="W21" s="59">
        <f t="shared" ref="W21:W66" si="28">D21/V21</f>
        <v>0.87553783308719302</v>
      </c>
      <c r="X21" s="62">
        <f>(W21-Z21)/Y21</f>
        <v>0.81642820254301396</v>
      </c>
      <c r="Y21" s="28">
        <v>0.13908838067134591</v>
      </c>
      <c r="Z21" s="28">
        <v>0.76198215646106759</v>
      </c>
      <c r="AA21" s="62">
        <f>B21*100/S21</f>
        <v>5.5728205248031406</v>
      </c>
      <c r="AB21" s="59">
        <f>(1-AA21/K21)</f>
        <v>0.77708635361576728</v>
      </c>
      <c r="AC21" s="62">
        <f t="shared" ref="AC21:AC66" si="29">(AB21-AE21)/AD21</f>
        <v>-0.62713076399402778</v>
      </c>
      <c r="AD21" s="28">
        <v>7.9297912441975649E-2</v>
      </c>
      <c r="AE21" s="28">
        <v>0.82681651402863499</v>
      </c>
      <c r="AF21">
        <v>116.82040000000001</v>
      </c>
      <c r="AG21" s="59">
        <f t="shared" ref="AG21:AG66" si="30">(1-AF21/365)*U21</f>
        <v>0.65709798750684933</v>
      </c>
      <c r="AH21" s="62">
        <f t="shared" ref="AH21:AH66" si="31">(AG21-AJ21)/AI21</f>
        <v>0.48370743820519035</v>
      </c>
      <c r="AI21" s="28">
        <v>0.11584095694217872</v>
      </c>
      <c r="AJ21" s="28">
        <v>0.60106485498511031</v>
      </c>
      <c r="AK21" s="62">
        <f t="shared" ref="AK21:AK84" si="32">(X21+AC21+AH21)/3</f>
        <v>0.22433495891805885</v>
      </c>
      <c r="AL21" s="70">
        <v>0.22433495891805885</v>
      </c>
    </row>
    <row r="22" spans="1:38" x14ac:dyDescent="0.25">
      <c r="A22" s="4" t="s">
        <v>54</v>
      </c>
      <c r="B22" s="18">
        <v>20286</v>
      </c>
      <c r="C22" s="4">
        <v>16394</v>
      </c>
      <c r="D22" s="9">
        <f t="shared" si="0"/>
        <v>0.80814354727398208</v>
      </c>
      <c r="E22" s="28">
        <f t="shared" si="22"/>
        <v>0.83313767760204338</v>
      </c>
      <c r="F22" s="28">
        <f t="shared" si="23"/>
        <v>0.85067741818313902</v>
      </c>
      <c r="G22" s="28">
        <f t="shared" si="24"/>
        <v>0.89793727474886886</v>
      </c>
      <c r="H22" s="16">
        <v>30</v>
      </c>
      <c r="I22" s="16">
        <v>32</v>
      </c>
      <c r="J22" s="5">
        <v>861.19</v>
      </c>
      <c r="K22" s="30">
        <f t="shared" si="25"/>
        <v>30.000087089048552</v>
      </c>
      <c r="L22" s="5">
        <v>918.6</v>
      </c>
      <c r="M22">
        <f t="shared" si="4"/>
        <v>27558.080000000002</v>
      </c>
      <c r="N22" s="28"/>
      <c r="O22" s="28">
        <f t="shared" ref="O22:O66" si="33">$J$67/L22</f>
        <v>1.0497278467232745</v>
      </c>
      <c r="P22">
        <f t="shared" si="26"/>
        <v>888.96782518186819</v>
      </c>
      <c r="Q22" s="28">
        <f t="shared" ref="Q22:Q66" si="34">$J$67/P22</f>
        <v>1.0847186733701235</v>
      </c>
      <c r="R22" s="28">
        <f t="shared" ref="R22:R66" si="35">Q22-O22</f>
        <v>3.4990826646849049E-2</v>
      </c>
      <c r="S22" s="45">
        <v>430629</v>
      </c>
      <c r="T22" s="59">
        <f t="shared" ref="T22:T66" si="36">S22/20121641</f>
        <v>2.140128630661883E-2</v>
      </c>
      <c r="U22" s="28">
        <v>0.96640000000000004</v>
      </c>
      <c r="V22" s="59">
        <f t="shared" si="27"/>
        <v>0.93750272153276726</v>
      </c>
      <c r="W22" s="59">
        <f t="shared" si="28"/>
        <v>0.86201728135008526</v>
      </c>
      <c r="X22" s="62">
        <f t="shared" ref="X22:X66" si="37">(W22-Z22)/Y22</f>
        <v>0.71921985435571512</v>
      </c>
      <c r="Y22" s="28">
        <v>0.13908838067134591</v>
      </c>
      <c r="Z22" s="28">
        <v>0.76198215646106759</v>
      </c>
      <c r="AA22" s="62">
        <f t="shared" ref="AA22:AA66" si="38">B22*100/S22</f>
        <v>4.7107835282807242</v>
      </c>
      <c r="AB22" s="59">
        <f t="shared" ref="AB22:AB66" si="39">(1-AA22/K22)</f>
        <v>0.84297433823115853</v>
      </c>
      <c r="AC22" s="62">
        <f t="shared" si="29"/>
        <v>0.20376102856864792</v>
      </c>
      <c r="AD22" s="28">
        <v>7.9297912441975649E-2</v>
      </c>
      <c r="AE22" s="28">
        <v>0.82681651402863499</v>
      </c>
      <c r="AF22">
        <v>80.112300000000005</v>
      </c>
      <c r="AG22" s="59">
        <f t="shared" si="30"/>
        <v>0.754288967890411</v>
      </c>
      <c r="AH22" s="62">
        <f t="shared" si="31"/>
        <v>1.3227110423628625</v>
      </c>
      <c r="AI22" s="28">
        <v>0.11584095694217872</v>
      </c>
      <c r="AJ22" s="28">
        <v>0.60106485498511031</v>
      </c>
      <c r="AK22" s="62">
        <f t="shared" si="32"/>
        <v>0.7485639750957418</v>
      </c>
      <c r="AL22" s="70">
        <v>0.7485639750957418</v>
      </c>
    </row>
    <row r="23" spans="1:38" x14ac:dyDescent="0.25">
      <c r="A23" s="4" t="s">
        <v>56</v>
      </c>
      <c r="B23" s="18">
        <v>32481</v>
      </c>
      <c r="C23" s="4">
        <v>23301</v>
      </c>
      <c r="D23" s="9">
        <f t="shared" si="0"/>
        <v>0.71737323358270988</v>
      </c>
      <c r="E23" s="28">
        <f t="shared" si="22"/>
        <v>0.73956003462135045</v>
      </c>
      <c r="F23" s="28">
        <f t="shared" si="23"/>
        <v>0.75512971956074737</v>
      </c>
      <c r="G23" s="28">
        <f t="shared" si="24"/>
        <v>0.79708137064745543</v>
      </c>
      <c r="H23" s="16">
        <v>30</v>
      </c>
      <c r="I23" s="16">
        <v>34</v>
      </c>
      <c r="J23" s="5">
        <v>1324.88</v>
      </c>
      <c r="K23" s="30">
        <f t="shared" si="25"/>
        <v>28.999954934945379</v>
      </c>
      <c r="L23" s="5">
        <v>1553.31</v>
      </c>
      <c r="M23">
        <f t="shared" si="4"/>
        <v>45045.920000000006</v>
      </c>
      <c r="N23" s="28"/>
      <c r="O23" s="28">
        <f t="shared" si="33"/>
        <v>0.62079044105812753</v>
      </c>
      <c r="P23">
        <f t="shared" si="26"/>
        <v>1501.5329222221053</v>
      </c>
      <c r="Q23" s="28">
        <f t="shared" si="34"/>
        <v>0.64219704125632526</v>
      </c>
      <c r="R23" s="28">
        <f t="shared" si="35"/>
        <v>2.1406600198197734E-2</v>
      </c>
      <c r="S23" s="45">
        <v>612431</v>
      </c>
      <c r="T23" s="59">
        <f t="shared" si="36"/>
        <v>3.0436434086066836E-2</v>
      </c>
      <c r="U23" s="28">
        <v>0.96640000000000004</v>
      </c>
      <c r="V23" s="59">
        <f t="shared" si="27"/>
        <v>0.85293985102780523</v>
      </c>
      <c r="W23" s="59">
        <f t="shared" si="28"/>
        <v>0.84105958083476162</v>
      </c>
      <c r="X23" s="62">
        <f t="shared" si="37"/>
        <v>0.56854083707069181</v>
      </c>
      <c r="Y23" s="28">
        <v>0.13908838067134591</v>
      </c>
      <c r="Z23" s="28">
        <v>0.76198215646106759</v>
      </c>
      <c r="AA23" s="62">
        <f t="shared" si="38"/>
        <v>5.3036178769526687</v>
      </c>
      <c r="AB23" s="59">
        <f t="shared" si="39"/>
        <v>0.81711634073742201</v>
      </c>
      <c r="AC23" s="62">
        <f t="shared" si="29"/>
        <v>-0.12232570811130554</v>
      </c>
      <c r="AD23" s="28">
        <v>7.9297912441975649E-2</v>
      </c>
      <c r="AE23" s="28">
        <v>0.82681651402863499</v>
      </c>
      <c r="AF23">
        <v>171.61279999999999</v>
      </c>
      <c r="AG23" s="59">
        <f t="shared" si="30"/>
        <v>0.51202572624657539</v>
      </c>
      <c r="AH23" s="62">
        <f t="shared" si="31"/>
        <v>-0.76863253799757747</v>
      </c>
      <c r="AI23" s="28">
        <v>0.11584095694217872</v>
      </c>
      <c r="AJ23" s="28">
        <v>0.60106485498511031</v>
      </c>
      <c r="AK23" s="62">
        <f t="shared" si="32"/>
        <v>-0.10747246967939707</v>
      </c>
      <c r="AL23" s="70">
        <v>-0.10747246967939707</v>
      </c>
    </row>
    <row r="24" spans="1:38" x14ac:dyDescent="0.25">
      <c r="A24" s="4" t="s">
        <v>58</v>
      </c>
      <c r="B24" s="18">
        <v>27778</v>
      </c>
      <c r="C24" s="4">
        <v>15686</v>
      </c>
      <c r="D24" s="9">
        <f t="shared" si="0"/>
        <v>0.56469148246814027</v>
      </c>
      <c r="E24" s="28">
        <f t="shared" si="22"/>
        <v>0.58215616749292809</v>
      </c>
      <c r="F24" s="28">
        <f t="shared" si="23"/>
        <v>0.59441208680856872</v>
      </c>
      <c r="G24" s="28">
        <f t="shared" si="24"/>
        <v>0.62743498052015578</v>
      </c>
      <c r="H24" s="16">
        <v>37</v>
      </c>
      <c r="I24" s="16">
        <v>39</v>
      </c>
      <c r="J24" s="5">
        <v>1181.44</v>
      </c>
      <c r="K24" s="30">
        <f t="shared" si="25"/>
        <v>35.000045576774077</v>
      </c>
      <c r="L24" s="5">
        <v>1316.46</v>
      </c>
      <c r="M24">
        <f t="shared" si="4"/>
        <v>46076.160000000003</v>
      </c>
      <c r="N24" s="28"/>
      <c r="O24" s="28">
        <f t="shared" si="33"/>
        <v>0.7324795284323109</v>
      </c>
      <c r="P24">
        <f t="shared" si="26"/>
        <v>1279.8917129629044</v>
      </c>
      <c r="Q24" s="28">
        <f t="shared" si="34"/>
        <v>0.75340748770669486</v>
      </c>
      <c r="R24" s="28">
        <f t="shared" si="35"/>
        <v>2.0927959274383956E-2</v>
      </c>
      <c r="S24" s="45">
        <v>616168</v>
      </c>
      <c r="T24" s="59">
        <f t="shared" si="36"/>
        <v>3.0622154525070795E-2</v>
      </c>
      <c r="U24" s="28">
        <v>0.96640000000000004</v>
      </c>
      <c r="V24" s="59">
        <f t="shared" si="27"/>
        <v>0.89743706607113016</v>
      </c>
      <c r="W24" s="59">
        <f t="shared" si="28"/>
        <v>0.62922683251795086</v>
      </c>
      <c r="X24" s="62">
        <f t="shared" si="37"/>
        <v>-0.95446739190102692</v>
      </c>
      <c r="Y24" s="28">
        <v>0.13908838067134591</v>
      </c>
      <c r="Z24" s="28">
        <v>0.76198215646106759</v>
      </c>
      <c r="AA24" s="62">
        <f t="shared" si="38"/>
        <v>4.5081860791212787</v>
      </c>
      <c r="AB24" s="59">
        <f t="shared" si="39"/>
        <v>0.87119485118291107</v>
      </c>
      <c r="AC24" s="62">
        <f t="shared" si="29"/>
        <v>0.5596406738544204</v>
      </c>
      <c r="AD24" s="28">
        <v>7.9297912441975649E-2</v>
      </c>
      <c r="AE24" s="28">
        <v>0.82681651402863499</v>
      </c>
      <c r="AF24">
        <v>183.108</v>
      </c>
      <c r="AG24" s="59">
        <f t="shared" si="30"/>
        <v>0.48159021589041096</v>
      </c>
      <c r="AH24" s="62">
        <f t="shared" si="31"/>
        <v>-1.0313678533779238</v>
      </c>
      <c r="AI24" s="28">
        <v>0.11584095694217872</v>
      </c>
      <c r="AJ24" s="28">
        <v>0.60106485498511031</v>
      </c>
      <c r="AK24" s="62">
        <f t="shared" si="32"/>
        <v>-0.47539819047484344</v>
      </c>
      <c r="AL24" s="70">
        <v>-0.47539819047484344</v>
      </c>
    </row>
    <row r="25" spans="1:38" x14ac:dyDescent="0.25">
      <c r="A25" s="4" t="s">
        <v>60</v>
      </c>
      <c r="B25" s="18">
        <v>35453</v>
      </c>
      <c r="C25" s="4">
        <v>15656</v>
      </c>
      <c r="D25" s="9">
        <f t="shared" si="0"/>
        <v>0.44159873635517444</v>
      </c>
      <c r="E25" s="28">
        <f t="shared" si="22"/>
        <v>0.45525642923213866</v>
      </c>
      <c r="F25" s="28">
        <f t="shared" si="23"/>
        <v>0.46484077511070998</v>
      </c>
      <c r="G25" s="28">
        <f t="shared" si="24"/>
        <v>0.4906652626168605</v>
      </c>
      <c r="H25" s="16">
        <v>33</v>
      </c>
      <c r="I25" s="16">
        <v>39</v>
      </c>
      <c r="J25" s="5">
        <v>1351.85</v>
      </c>
      <c r="K25" s="30">
        <f t="shared" si="25"/>
        <v>33.0000187776971</v>
      </c>
      <c r="L25" s="5">
        <v>1597.64</v>
      </c>
      <c r="M25">
        <f t="shared" si="4"/>
        <v>52722.149999999994</v>
      </c>
      <c r="N25" s="28"/>
      <c r="O25" s="28">
        <f t="shared" si="33"/>
        <v>0.603565258756666</v>
      </c>
      <c r="P25">
        <f t="shared" si="26"/>
        <v>1550.6506141868369</v>
      </c>
      <c r="Q25" s="28">
        <f t="shared" si="34"/>
        <v>0.62185510467531691</v>
      </c>
      <c r="R25" s="28">
        <f t="shared" si="35"/>
        <v>1.8289845918650904E-2</v>
      </c>
      <c r="S25" s="45">
        <v>575398</v>
      </c>
      <c r="T25" s="59">
        <f t="shared" si="36"/>
        <v>2.8595977833020675E-2</v>
      </c>
      <c r="U25" s="28">
        <v>0.96640000000000004</v>
      </c>
      <c r="V25" s="59">
        <f t="shared" si="27"/>
        <v>0.84615432763325893</v>
      </c>
      <c r="W25" s="59">
        <f t="shared" si="28"/>
        <v>0.52188911872654586</v>
      </c>
      <c r="X25" s="62">
        <f t="shared" si="37"/>
        <v>-1.726190473824275</v>
      </c>
      <c r="Y25" s="28">
        <v>0.13908838067134591</v>
      </c>
      <c r="Z25" s="28">
        <v>0.76198215646106759</v>
      </c>
      <c r="AA25" s="62">
        <f t="shared" si="38"/>
        <v>6.1614743186455287</v>
      </c>
      <c r="AB25" s="59">
        <f t="shared" si="39"/>
        <v>0.8132887632533794</v>
      </c>
      <c r="AC25" s="62">
        <f t="shared" si="29"/>
        <v>-0.17059403405044485</v>
      </c>
      <c r="AD25" s="28">
        <v>7.9297912441975649E-2</v>
      </c>
      <c r="AE25" s="28">
        <v>0.82681651402863499</v>
      </c>
      <c r="AF25">
        <v>166.07810000000001</v>
      </c>
      <c r="AG25" s="59">
        <f t="shared" si="30"/>
        <v>0.52667979221917816</v>
      </c>
      <c r="AH25" s="62">
        <f t="shared" si="31"/>
        <v>-0.64213094167601692</v>
      </c>
      <c r="AI25" s="28">
        <v>0.11584095694217872</v>
      </c>
      <c r="AJ25" s="28">
        <v>0.60106485498511031</v>
      </c>
      <c r="AK25" s="62">
        <f t="shared" si="32"/>
        <v>-0.84630514985024563</v>
      </c>
      <c r="AL25" s="70">
        <v>-0.84630514985024563</v>
      </c>
    </row>
    <row r="26" spans="1:38" x14ac:dyDescent="0.25">
      <c r="A26" s="4" t="s">
        <v>62</v>
      </c>
      <c r="B26" s="18">
        <v>15928</v>
      </c>
      <c r="C26" s="4">
        <v>9617</v>
      </c>
      <c r="D26" s="9">
        <f t="shared" si="0"/>
        <v>0.60377950778503264</v>
      </c>
      <c r="E26" s="28">
        <f t="shared" si="22"/>
        <v>0.62245310080931204</v>
      </c>
      <c r="F26" s="28">
        <f t="shared" si="23"/>
        <v>0.6355573766158239</v>
      </c>
      <c r="G26" s="28">
        <f t="shared" si="24"/>
        <v>0.67086611976114741</v>
      </c>
      <c r="H26" s="16">
        <v>20</v>
      </c>
      <c r="I26" s="16">
        <v>21</v>
      </c>
      <c r="J26" s="5">
        <v>1004.86</v>
      </c>
      <c r="K26" s="30">
        <f t="shared" si="25"/>
        <v>18.000102360256925</v>
      </c>
      <c r="L26" s="5">
        <v>1172.33</v>
      </c>
      <c r="M26">
        <f t="shared" si="4"/>
        <v>21102.06</v>
      </c>
      <c r="N26" s="28"/>
      <c r="O26" s="28">
        <f t="shared" si="33"/>
        <v>0.82253290455759043</v>
      </c>
      <c r="P26">
        <f t="shared" si="26"/>
        <v>1110.6287534608132</v>
      </c>
      <c r="Q26" s="28">
        <f t="shared" si="34"/>
        <v>0.86822891717436801</v>
      </c>
      <c r="R26" s="28">
        <f t="shared" si="35"/>
        <v>4.5696012616777582E-2</v>
      </c>
      <c r="S26" s="45">
        <v>286225</v>
      </c>
      <c r="T26" s="59">
        <f t="shared" si="36"/>
        <v>1.4224734453815174E-2</v>
      </c>
      <c r="U26" s="28">
        <v>0.96640000000000004</v>
      </c>
      <c r="V26" s="59">
        <f t="shared" si="27"/>
        <v>0.85714773144080592</v>
      </c>
      <c r="W26" s="59">
        <f t="shared" si="28"/>
        <v>0.70440542002032858</v>
      </c>
      <c r="X26" s="62">
        <f t="shared" si="37"/>
        <v>-0.4139579177126807</v>
      </c>
      <c r="Y26" s="28">
        <v>0.13908838067134591</v>
      </c>
      <c r="Z26" s="28">
        <v>0.76198215646106759</v>
      </c>
      <c r="AA26" s="62">
        <f t="shared" si="38"/>
        <v>5.5648528255742864</v>
      </c>
      <c r="AB26" s="59">
        <f t="shared" si="39"/>
        <v>0.69084326776601412</v>
      </c>
      <c r="AC26" s="62">
        <f t="shared" si="29"/>
        <v>-1.7147140709677071</v>
      </c>
      <c r="AD26" s="28">
        <v>7.9297912441975649E-2</v>
      </c>
      <c r="AE26" s="28">
        <v>0.82681651402863499</v>
      </c>
      <c r="AF26">
        <v>176.34549999999999</v>
      </c>
      <c r="AG26" s="59">
        <f t="shared" si="30"/>
        <v>0.49949509260273972</v>
      </c>
      <c r="AH26" s="62">
        <f t="shared" si="31"/>
        <v>-0.87680355086386663</v>
      </c>
      <c r="AI26" s="28">
        <v>0.11584095694217872</v>
      </c>
      <c r="AJ26" s="28">
        <v>0.60106485498511031</v>
      </c>
      <c r="AK26" s="62">
        <f t="shared" si="32"/>
        <v>-1.0018251798480848</v>
      </c>
      <c r="AL26" s="70">
        <v>-1.0018251798480848</v>
      </c>
    </row>
    <row r="27" spans="1:38" x14ac:dyDescent="0.25">
      <c r="A27" s="4" t="s">
        <v>64</v>
      </c>
      <c r="B27" s="18">
        <v>17117</v>
      </c>
      <c r="C27" s="4">
        <v>10848</v>
      </c>
      <c r="D27" s="9">
        <f t="shared" si="0"/>
        <v>0.63375591517205121</v>
      </c>
      <c r="E27" s="28">
        <f t="shared" si="22"/>
        <v>0.65335661357943431</v>
      </c>
      <c r="F27" s="28">
        <f t="shared" si="23"/>
        <v>0.66711148965479072</v>
      </c>
      <c r="G27" s="28">
        <f t="shared" si="24"/>
        <v>0.7041732390800568</v>
      </c>
      <c r="H27" s="16">
        <v>24</v>
      </c>
      <c r="I27" s="16">
        <v>26</v>
      </c>
      <c r="J27" s="5">
        <v>1083.6199999999999</v>
      </c>
      <c r="K27" s="30">
        <f t="shared" si="25"/>
        <v>24.00003407387215</v>
      </c>
      <c r="L27" s="5">
        <v>1173.92</v>
      </c>
      <c r="M27">
        <f t="shared" si="4"/>
        <v>28174.119999999995</v>
      </c>
      <c r="N27" s="28"/>
      <c r="O27" s="28">
        <f t="shared" si="33"/>
        <v>0.8214188360365271</v>
      </c>
      <c r="P27">
        <f t="shared" si="26"/>
        <v>1126.9632639999127</v>
      </c>
      <c r="Q27" s="28">
        <f t="shared" si="34"/>
        <v>0.8556445722795758</v>
      </c>
      <c r="R27" s="28">
        <f t="shared" si="35"/>
        <v>3.4225736243048699E-2</v>
      </c>
      <c r="S27" s="45">
        <v>412626</v>
      </c>
      <c r="T27" s="59">
        <f t="shared" si="36"/>
        <v>2.050657796747293E-2</v>
      </c>
      <c r="U27" s="28">
        <v>0.96640000000000004</v>
      </c>
      <c r="V27" s="59">
        <f t="shared" si="27"/>
        <v>0.92307823361046737</v>
      </c>
      <c r="W27" s="59">
        <f t="shared" si="28"/>
        <v>0.68656793335188948</v>
      </c>
      <c r="X27" s="62">
        <f t="shared" si="37"/>
        <v>-0.54220361719053689</v>
      </c>
      <c r="Y27" s="28">
        <v>0.13908838067134591</v>
      </c>
      <c r="Z27" s="28">
        <v>0.76198215646106759</v>
      </c>
      <c r="AA27" s="62">
        <f t="shared" si="38"/>
        <v>4.1483086378463794</v>
      </c>
      <c r="AB27" s="59">
        <f t="shared" si="39"/>
        <v>0.82715405215351456</v>
      </c>
      <c r="AC27" s="62">
        <f t="shared" si="29"/>
        <v>4.2565827332032569E-3</v>
      </c>
      <c r="AD27" s="28">
        <v>7.9297912441975649E-2</v>
      </c>
      <c r="AE27" s="28">
        <v>0.82681651402863499</v>
      </c>
      <c r="AF27">
        <v>168.75040000000001</v>
      </c>
      <c r="AG27" s="59">
        <f t="shared" si="30"/>
        <v>0.51960442038356158</v>
      </c>
      <c r="AH27" s="62">
        <f t="shared" si="31"/>
        <v>-0.70320926856819033</v>
      </c>
      <c r="AI27" s="28">
        <v>0.11584095694217872</v>
      </c>
      <c r="AJ27" s="28">
        <v>0.60106485498511031</v>
      </c>
      <c r="AK27" s="62">
        <f t="shared" si="32"/>
        <v>-0.41371876767517463</v>
      </c>
      <c r="AL27" s="70">
        <v>-0.41371876767517463</v>
      </c>
    </row>
    <row r="28" spans="1:38" x14ac:dyDescent="0.25">
      <c r="A28" s="15" t="s">
        <v>66</v>
      </c>
      <c r="B28" s="18">
        <v>25618</v>
      </c>
      <c r="C28" s="4">
        <v>16789</v>
      </c>
      <c r="D28" s="9">
        <f t="shared" si="0"/>
        <v>0.65535951284253258</v>
      </c>
      <c r="E28" s="28">
        <f t="shared" si="22"/>
        <v>0.67562836375518831</v>
      </c>
      <c r="F28" s="28">
        <f t="shared" si="23"/>
        <v>0.68985211878161334</v>
      </c>
      <c r="G28" s="28">
        <f t="shared" si="24"/>
        <v>0.72817723649170285</v>
      </c>
      <c r="H28" s="16">
        <v>42</v>
      </c>
      <c r="I28" s="16">
        <v>42</v>
      </c>
      <c r="J28" s="5">
        <v>890.98</v>
      </c>
      <c r="K28" s="30">
        <f t="shared" si="25"/>
        <v>42</v>
      </c>
      <c r="L28" s="5">
        <v>890.98</v>
      </c>
      <c r="M28">
        <f t="shared" si="4"/>
        <v>37421.160000000003</v>
      </c>
      <c r="N28" s="28"/>
      <c r="O28" s="28">
        <f t="shared" si="33"/>
        <v>1.0822689622662685</v>
      </c>
      <c r="P28">
        <f t="shared" si="26"/>
        <v>870.25953488372102</v>
      </c>
      <c r="Q28" s="28">
        <f t="shared" si="34"/>
        <v>1.1080372708916557</v>
      </c>
      <c r="R28" s="28">
        <f t="shared" si="35"/>
        <v>2.576830862538726E-2</v>
      </c>
      <c r="S28" s="45">
        <v>549217</v>
      </c>
      <c r="T28" s="59">
        <f t="shared" si="36"/>
        <v>2.7294841409803504E-2</v>
      </c>
      <c r="U28" s="28">
        <v>0.96640000000000004</v>
      </c>
      <c r="V28" s="59">
        <f t="shared" si="27"/>
        <v>1</v>
      </c>
      <c r="W28" s="59">
        <f t="shared" si="28"/>
        <v>0.65535951284253258</v>
      </c>
      <c r="X28" s="62">
        <f t="shared" si="37"/>
        <v>-0.76658196108038179</v>
      </c>
      <c r="Y28" s="28">
        <v>0.13908838067134591</v>
      </c>
      <c r="Z28" s="28">
        <v>0.76198215646106759</v>
      </c>
      <c r="AA28" s="62">
        <f t="shared" si="38"/>
        <v>4.6644586748043126</v>
      </c>
      <c r="AB28" s="59">
        <f t="shared" si="39"/>
        <v>0.88894146012370689</v>
      </c>
      <c r="AC28" s="62">
        <f t="shared" si="29"/>
        <v>0.78343734635549644</v>
      </c>
      <c r="AD28" s="28">
        <v>7.9297912441975649E-2</v>
      </c>
      <c r="AE28" s="28">
        <v>0.82681651402863499</v>
      </c>
      <c r="AF28">
        <v>157.68770000000001</v>
      </c>
      <c r="AG28" s="59">
        <f t="shared" si="30"/>
        <v>0.54889481293150688</v>
      </c>
      <c r="AH28" s="62">
        <f t="shared" si="31"/>
        <v>-0.45035921172201449</v>
      </c>
      <c r="AI28" s="28">
        <v>0.11584095694217872</v>
      </c>
      <c r="AJ28" s="28">
        <v>0.60106485498511031</v>
      </c>
      <c r="AK28" s="62">
        <f t="shared" si="32"/>
        <v>-0.14450127548229993</v>
      </c>
      <c r="AL28" s="70">
        <v>-0.14450127548229993</v>
      </c>
    </row>
    <row r="29" spans="1:38" x14ac:dyDescent="0.25">
      <c r="A29" s="4" t="s">
        <v>68</v>
      </c>
      <c r="B29" s="18">
        <v>12107</v>
      </c>
      <c r="C29" s="4">
        <v>8228</v>
      </c>
      <c r="D29" s="9">
        <f t="shared" si="0"/>
        <v>0.67960683901874952</v>
      </c>
      <c r="E29" s="28">
        <f t="shared" si="22"/>
        <v>0.70062560723582423</v>
      </c>
      <c r="F29" s="28">
        <f t="shared" si="23"/>
        <v>0.71537562001973631</v>
      </c>
      <c r="G29" s="28">
        <f t="shared" si="24"/>
        <v>0.75511871002083264</v>
      </c>
      <c r="H29" s="16">
        <v>23</v>
      </c>
      <c r="I29" s="16">
        <v>24</v>
      </c>
      <c r="J29" s="5">
        <v>793.13</v>
      </c>
      <c r="K29" s="30">
        <f t="shared" si="25"/>
        <v>23.000108746873526</v>
      </c>
      <c r="L29" s="5">
        <v>827.61</v>
      </c>
      <c r="M29">
        <f t="shared" si="4"/>
        <v>19035.12</v>
      </c>
      <c r="N29" s="28"/>
      <c r="O29" s="28">
        <f t="shared" si="33"/>
        <v>1.1651381689443094</v>
      </c>
      <c r="P29">
        <f t="shared" si="26"/>
        <v>793.12640624929202</v>
      </c>
      <c r="Q29" s="28">
        <f t="shared" si="34"/>
        <v>1.2157961106856803</v>
      </c>
      <c r="R29" s="28">
        <f t="shared" si="35"/>
        <v>5.0657941741370838E-2</v>
      </c>
      <c r="S29" s="45">
        <v>321212</v>
      </c>
      <c r="T29" s="59">
        <f t="shared" si="36"/>
        <v>1.5963509139239686E-2</v>
      </c>
      <c r="U29" s="28">
        <v>0.96640000000000004</v>
      </c>
      <c r="V29" s="59">
        <f t="shared" si="27"/>
        <v>0.95833786445306357</v>
      </c>
      <c r="W29" s="59">
        <f t="shared" si="28"/>
        <v>0.70915160949693912</v>
      </c>
      <c r="X29" s="62">
        <f t="shared" si="37"/>
        <v>-0.37983436653103753</v>
      </c>
      <c r="Y29" s="28">
        <v>0.13908838067134591</v>
      </c>
      <c r="Z29" s="28">
        <v>0.76198215646106759</v>
      </c>
      <c r="AA29" s="62">
        <f t="shared" si="38"/>
        <v>3.7691617996836979</v>
      </c>
      <c r="AB29" s="59">
        <f t="shared" si="39"/>
        <v>0.8361241748391276</v>
      </c>
      <c r="AC29" s="62">
        <f t="shared" si="29"/>
        <v>0.11737586178328807</v>
      </c>
      <c r="AD29" s="28">
        <v>7.9297912441975649E-2</v>
      </c>
      <c r="AE29" s="28">
        <v>0.82681651402863499</v>
      </c>
      <c r="AF29">
        <v>174.8244</v>
      </c>
      <c r="AG29" s="59">
        <f t="shared" si="30"/>
        <v>0.5035224653150685</v>
      </c>
      <c r="AH29" s="62">
        <f t="shared" si="31"/>
        <v>-0.84203715373941079</v>
      </c>
      <c r="AI29" s="28">
        <v>0.11584095694217872</v>
      </c>
      <c r="AJ29" s="28">
        <v>0.60106485498511031</v>
      </c>
      <c r="AK29" s="62">
        <f t="shared" si="32"/>
        <v>-0.36816521949572012</v>
      </c>
      <c r="AL29" s="70">
        <v>-0.36816521949572012</v>
      </c>
    </row>
    <row r="30" spans="1:38" x14ac:dyDescent="0.25">
      <c r="A30" s="15" t="s">
        <v>70</v>
      </c>
      <c r="B30" s="18">
        <v>143792</v>
      </c>
      <c r="C30" s="4">
        <v>72755</v>
      </c>
      <c r="D30" s="9">
        <f t="shared" si="0"/>
        <v>0.50597390675420051</v>
      </c>
      <c r="E30" s="28">
        <f t="shared" si="22"/>
        <v>0.52162258428268093</v>
      </c>
      <c r="F30" s="28">
        <f t="shared" si="23"/>
        <v>0.53260411237284266</v>
      </c>
      <c r="G30" s="28">
        <f t="shared" si="24"/>
        <v>0.56219322972688945</v>
      </c>
      <c r="H30" s="16">
        <v>221</v>
      </c>
      <c r="I30" s="16">
        <v>225</v>
      </c>
      <c r="J30" s="5">
        <v>1035.02</v>
      </c>
      <c r="K30" s="30">
        <f t="shared" si="25"/>
        <v>188.99948870691543</v>
      </c>
      <c r="L30" s="5">
        <v>1232.17</v>
      </c>
      <c r="M30">
        <f t="shared" si="4"/>
        <v>232879.5</v>
      </c>
      <c r="N30" s="28"/>
      <c r="O30" s="28">
        <f t="shared" si="33"/>
        <v>0.78258681837733424</v>
      </c>
      <c r="P30">
        <f t="shared" si="26"/>
        <v>1225.6848772852716</v>
      </c>
      <c r="Q30" s="28">
        <f t="shared" si="34"/>
        <v>0.78672750057563856</v>
      </c>
      <c r="R30" s="28">
        <f t="shared" si="35"/>
        <v>4.140682198304324E-3</v>
      </c>
      <c r="S30" s="45">
        <v>1883425</v>
      </c>
      <c r="T30" s="59">
        <f t="shared" si="36"/>
        <v>9.3601958210068448E-2</v>
      </c>
      <c r="U30" s="28">
        <v>0.96640000000000004</v>
      </c>
      <c r="V30" s="59">
        <f t="shared" si="27"/>
        <v>0.83999772758629077</v>
      </c>
      <c r="W30" s="59">
        <f t="shared" si="28"/>
        <v>0.60235151850720114</v>
      </c>
      <c r="X30" s="62">
        <f t="shared" si="37"/>
        <v>-1.1476921162168114</v>
      </c>
      <c r="Y30" s="28">
        <v>0.13908838067134591</v>
      </c>
      <c r="Z30" s="28">
        <v>0.76198215646106759</v>
      </c>
      <c r="AA30" s="62">
        <f t="shared" si="38"/>
        <v>7.6346018556618924</v>
      </c>
      <c r="AB30" s="59">
        <f t="shared" si="39"/>
        <v>0.9596051719086871</v>
      </c>
      <c r="AC30" s="62">
        <f t="shared" si="29"/>
        <v>1.6745542699780027</v>
      </c>
      <c r="AD30" s="28">
        <v>7.9297912441975649E-2</v>
      </c>
      <c r="AE30" s="28">
        <v>0.82681651402863499</v>
      </c>
      <c r="AF30">
        <v>167.51310000000001</v>
      </c>
      <c r="AG30" s="59">
        <f t="shared" si="30"/>
        <v>0.52288038400000003</v>
      </c>
      <c r="AH30" s="62">
        <f t="shared" si="31"/>
        <v>-0.67492942952927748</v>
      </c>
      <c r="AI30" s="28">
        <v>0.11584095694217872</v>
      </c>
      <c r="AJ30" s="28">
        <v>0.60106485498511031</v>
      </c>
      <c r="AK30" s="62">
        <f t="shared" si="32"/>
        <v>-4.9355758589362066E-2</v>
      </c>
      <c r="AL30" s="70">
        <v>-4.9355758589362066E-2</v>
      </c>
    </row>
    <row r="31" spans="1:38" x14ac:dyDescent="0.25">
      <c r="A31" s="15" t="s">
        <v>72</v>
      </c>
      <c r="B31" s="18">
        <v>15724</v>
      </c>
      <c r="C31" s="4">
        <v>11258</v>
      </c>
      <c r="D31" s="9">
        <f t="shared" si="0"/>
        <v>0.71597557873314677</v>
      </c>
      <c r="E31" s="28">
        <f t="shared" si="22"/>
        <v>0.73811915333314104</v>
      </c>
      <c r="F31" s="28">
        <f t="shared" si="23"/>
        <v>0.75365850392962819</v>
      </c>
      <c r="G31" s="28">
        <f t="shared" si="24"/>
        <v>0.79552842081460751</v>
      </c>
      <c r="H31" s="16">
        <v>27</v>
      </c>
      <c r="I31" s="16">
        <v>27</v>
      </c>
      <c r="J31" s="5">
        <v>958.93</v>
      </c>
      <c r="K31" s="30">
        <f t="shared" si="25"/>
        <v>25.000106214514691</v>
      </c>
      <c r="L31" s="5">
        <v>1035.6400000000001</v>
      </c>
      <c r="M31">
        <f t="shared" si="4"/>
        <v>25891.109999999997</v>
      </c>
      <c r="N31" s="28"/>
      <c r="O31" s="28">
        <f t="shared" si="33"/>
        <v>0.93109574755706603</v>
      </c>
      <c r="P31">
        <f t="shared" si="26"/>
        <v>995.80785502892115</v>
      </c>
      <c r="Q31" s="28">
        <f t="shared" si="34"/>
        <v>0.96833941922660816</v>
      </c>
      <c r="R31" s="28">
        <f t="shared" si="35"/>
        <v>3.7243671669542122E-2</v>
      </c>
      <c r="S31" s="45">
        <v>451069</v>
      </c>
      <c r="T31" s="59">
        <f t="shared" si="36"/>
        <v>2.2417108028117586E-2</v>
      </c>
      <c r="U31" s="28">
        <v>0.96640000000000004</v>
      </c>
      <c r="V31" s="59">
        <f t="shared" si="27"/>
        <v>0.92592985979684039</v>
      </c>
      <c r="W31" s="59">
        <f t="shared" si="28"/>
        <v>0.77325033981541536</v>
      </c>
      <c r="X31" s="62">
        <f t="shared" si="37"/>
        <v>8.1014555636919269E-2</v>
      </c>
      <c r="Y31" s="28">
        <v>0.13908838067134591</v>
      </c>
      <c r="Z31" s="28">
        <v>0.76198215646106759</v>
      </c>
      <c r="AA31" s="62">
        <f t="shared" si="38"/>
        <v>3.4859411752969058</v>
      </c>
      <c r="AB31" s="59">
        <f t="shared" si="39"/>
        <v>0.86056294539768718</v>
      </c>
      <c r="AC31" s="62">
        <f t="shared" si="29"/>
        <v>0.4255651924474726</v>
      </c>
      <c r="AD31" s="28">
        <v>7.9297912441975649E-2</v>
      </c>
      <c r="AE31" s="28">
        <v>0.82681651402863499</v>
      </c>
      <c r="AF31">
        <v>135.06399999999999</v>
      </c>
      <c r="AG31" s="59">
        <f t="shared" si="30"/>
        <v>0.60879493260273976</v>
      </c>
      <c r="AH31" s="62">
        <f t="shared" si="31"/>
        <v>6.6730091167046118E-2</v>
      </c>
      <c r="AI31" s="28">
        <v>0.11584095694217872</v>
      </c>
      <c r="AJ31" s="28">
        <v>0.60106485498511031</v>
      </c>
      <c r="AK31" s="62">
        <f t="shared" si="32"/>
        <v>0.19110327975047933</v>
      </c>
      <c r="AL31" s="70">
        <v>0.19110327975047933</v>
      </c>
    </row>
    <row r="32" spans="1:38" x14ac:dyDescent="0.25">
      <c r="A32" s="15" t="s">
        <v>74</v>
      </c>
      <c r="B32" s="18">
        <v>19300</v>
      </c>
      <c r="C32" s="4">
        <v>13185</v>
      </c>
      <c r="D32" s="9">
        <f t="shared" si="0"/>
        <v>0.68316062176165804</v>
      </c>
      <c r="E32" s="28">
        <f t="shared" si="22"/>
        <v>0.70428930078521446</v>
      </c>
      <c r="F32" s="28">
        <f t="shared" si="23"/>
        <v>0.71911644395964003</v>
      </c>
      <c r="G32" s="28">
        <f t="shared" si="24"/>
        <v>0.7590673575129534</v>
      </c>
      <c r="H32" s="16">
        <v>23</v>
      </c>
      <c r="I32" s="16">
        <v>23</v>
      </c>
      <c r="J32" s="5">
        <v>1058.0899999999999</v>
      </c>
      <c r="K32" s="30">
        <f t="shared" si="25"/>
        <v>19.000085881140503</v>
      </c>
      <c r="L32" s="5">
        <v>1280.8399999999999</v>
      </c>
      <c r="M32">
        <f t="shared" si="4"/>
        <v>24336.07</v>
      </c>
      <c r="N32" s="28"/>
      <c r="O32" s="28">
        <f t="shared" si="33"/>
        <v>0.7528496923893695</v>
      </c>
      <c r="P32">
        <f t="shared" si="26"/>
        <v>1216.7982749988191</v>
      </c>
      <c r="Q32" s="28">
        <f t="shared" si="34"/>
        <v>0.79247318130931421</v>
      </c>
      <c r="R32" s="28">
        <f t="shared" si="35"/>
        <v>3.9623488919944716E-2</v>
      </c>
      <c r="S32" s="45">
        <v>295579</v>
      </c>
      <c r="T32" s="59">
        <f t="shared" si="36"/>
        <v>1.4689607075287747E-2</v>
      </c>
      <c r="U32" s="28">
        <v>0.96640000000000004</v>
      </c>
      <c r="V32" s="59">
        <f t="shared" si="27"/>
        <v>0.82609069048436967</v>
      </c>
      <c r="W32" s="59">
        <f t="shared" si="28"/>
        <v>0.82698017255356537</v>
      </c>
      <c r="X32" s="62">
        <f t="shared" si="37"/>
        <v>0.46731449297754496</v>
      </c>
      <c r="Y32" s="28">
        <v>0.13908838067134591</v>
      </c>
      <c r="Z32" s="28">
        <v>0.76198215646106759</v>
      </c>
      <c r="AA32" s="62">
        <f t="shared" si="38"/>
        <v>6.5295572418879555</v>
      </c>
      <c r="AB32" s="59">
        <f t="shared" si="39"/>
        <v>0.65634064589312202</v>
      </c>
      <c r="AC32" s="62">
        <f t="shared" si="29"/>
        <v>-2.1498153341710555</v>
      </c>
      <c r="AD32" s="28">
        <v>7.9297912441975649E-2</v>
      </c>
      <c r="AE32" s="28">
        <v>0.82681651402863499</v>
      </c>
      <c r="AF32">
        <v>98.507800000000003</v>
      </c>
      <c r="AG32" s="59">
        <f t="shared" si="30"/>
        <v>0.70558373172602751</v>
      </c>
      <c r="AH32" s="62">
        <f t="shared" si="31"/>
        <v>0.90226185539098347</v>
      </c>
      <c r="AI32" s="28">
        <v>0.11584095694217872</v>
      </c>
      <c r="AJ32" s="28">
        <v>0.60106485498511031</v>
      </c>
      <c r="AK32" s="62">
        <f t="shared" si="32"/>
        <v>-0.2600796619341757</v>
      </c>
      <c r="AL32" s="70">
        <v>-0.2600796619341757</v>
      </c>
    </row>
    <row r="33" spans="1:38" x14ac:dyDescent="0.25">
      <c r="A33" s="15" t="s">
        <v>76</v>
      </c>
      <c r="B33" s="18">
        <v>6112</v>
      </c>
      <c r="C33" s="4">
        <v>5001</v>
      </c>
      <c r="D33" s="9">
        <f t="shared" si="0"/>
        <v>0.81822643979057597</v>
      </c>
      <c r="E33" s="28">
        <f t="shared" si="22"/>
        <v>0.843532412155233</v>
      </c>
      <c r="F33" s="28">
        <f t="shared" si="23"/>
        <v>0.86129098925323788</v>
      </c>
      <c r="G33" s="28">
        <f t="shared" si="24"/>
        <v>0.90914048865619546</v>
      </c>
      <c r="H33" s="16">
        <v>18</v>
      </c>
      <c r="I33" s="16">
        <v>18</v>
      </c>
      <c r="J33" s="5">
        <v>518.33000000000004</v>
      </c>
      <c r="K33" s="30">
        <f t="shared" si="25"/>
        <v>18</v>
      </c>
      <c r="L33" s="5">
        <v>518.33000000000004</v>
      </c>
      <c r="M33">
        <f t="shared" si="4"/>
        <v>9329.94</v>
      </c>
      <c r="N33" s="28"/>
      <c r="O33" s="28">
        <f t="shared" si="33"/>
        <v>1.8603592306059844</v>
      </c>
      <c r="P33">
        <f t="shared" si="26"/>
        <v>491.04947368421057</v>
      </c>
      <c r="Q33" s="28">
        <f t="shared" si="34"/>
        <v>1.9637125211952058</v>
      </c>
      <c r="R33" s="28">
        <f t="shared" si="35"/>
        <v>0.10335329058922138</v>
      </c>
      <c r="S33" s="45">
        <v>306691</v>
      </c>
      <c r="T33" s="59">
        <f t="shared" si="36"/>
        <v>1.5241848316446954E-2</v>
      </c>
      <c r="U33" s="28">
        <v>0.96640000000000004</v>
      </c>
      <c r="V33" s="59">
        <f t="shared" si="27"/>
        <v>1</v>
      </c>
      <c r="W33" s="59">
        <f t="shared" si="28"/>
        <v>0.81822643979057597</v>
      </c>
      <c r="X33" s="62">
        <f t="shared" si="37"/>
        <v>0.404378015316814</v>
      </c>
      <c r="Y33" s="28">
        <v>0.13908838067134591</v>
      </c>
      <c r="Z33" s="28">
        <v>0.76198215646106759</v>
      </c>
      <c r="AA33" s="62">
        <f t="shared" si="38"/>
        <v>1.9928853471409333</v>
      </c>
      <c r="AB33" s="59">
        <f t="shared" si="39"/>
        <v>0.88928414738105932</v>
      </c>
      <c r="AC33" s="62">
        <f t="shared" si="29"/>
        <v>0.78775886311173116</v>
      </c>
      <c r="AD33" s="28">
        <v>7.9297912441975649E-2</v>
      </c>
      <c r="AE33" s="28">
        <v>0.82681651402863499</v>
      </c>
      <c r="AF33">
        <v>101.2059</v>
      </c>
      <c r="AG33" s="59">
        <f t="shared" si="30"/>
        <v>0.69844004997260278</v>
      </c>
      <c r="AH33" s="62">
        <f t="shared" si="31"/>
        <v>0.84059384140012494</v>
      </c>
      <c r="AI33" s="28">
        <v>0.11584095694217872</v>
      </c>
      <c r="AJ33" s="28">
        <v>0.60106485498511031</v>
      </c>
      <c r="AK33" s="62">
        <f t="shared" si="32"/>
        <v>0.67757690660955661</v>
      </c>
      <c r="AL33" s="70">
        <v>0.67757690660955661</v>
      </c>
    </row>
    <row r="34" spans="1:38" x14ac:dyDescent="0.25">
      <c r="A34" s="15" t="s">
        <v>78</v>
      </c>
      <c r="B34" s="18">
        <v>35960</v>
      </c>
      <c r="C34" s="4">
        <v>24617</v>
      </c>
      <c r="D34" s="9">
        <f t="shared" si="0"/>
        <v>0.68456618464961072</v>
      </c>
      <c r="E34" s="28">
        <f t="shared" si="22"/>
        <v>0.70573833469032032</v>
      </c>
      <c r="F34" s="28">
        <f t="shared" si="23"/>
        <v>0.72059598384169543</v>
      </c>
      <c r="G34" s="28">
        <f t="shared" si="24"/>
        <v>0.76062909405512302</v>
      </c>
      <c r="H34" s="16">
        <v>32</v>
      </c>
      <c r="I34" s="16">
        <v>34</v>
      </c>
      <c r="J34" s="5">
        <v>1496.03</v>
      </c>
      <c r="K34" s="30">
        <f t="shared" si="25"/>
        <v>28.999937285130301</v>
      </c>
      <c r="L34" s="5">
        <v>1753.97</v>
      </c>
      <c r="M34">
        <f t="shared" si="4"/>
        <v>50865.02</v>
      </c>
      <c r="N34" s="28"/>
      <c r="O34" s="28">
        <f t="shared" si="33"/>
        <v>0.5497699504552529</v>
      </c>
      <c r="P34">
        <f t="shared" si="26"/>
        <v>1695.5042111108557</v>
      </c>
      <c r="Q34" s="28">
        <f t="shared" si="34"/>
        <v>0.56872757595112411</v>
      </c>
      <c r="R34" s="28">
        <f t="shared" si="35"/>
        <v>1.8957625495871211E-2</v>
      </c>
      <c r="S34" s="45">
        <v>691106</v>
      </c>
      <c r="T34" s="59">
        <f t="shared" si="36"/>
        <v>3.4346403456855232E-2</v>
      </c>
      <c r="U34" s="28">
        <v>0.96640000000000004</v>
      </c>
      <c r="V34" s="59">
        <f t="shared" si="27"/>
        <v>0.85293933191559712</v>
      </c>
      <c r="W34" s="59">
        <f t="shared" si="28"/>
        <v>0.80259657285607766</v>
      </c>
      <c r="X34" s="62">
        <f t="shared" si="37"/>
        <v>0.29200438022913289</v>
      </c>
      <c r="Y34" s="28">
        <v>0.13908838067134591</v>
      </c>
      <c r="Z34" s="28">
        <v>0.76198215646106759</v>
      </c>
      <c r="AA34" s="62">
        <f t="shared" si="38"/>
        <v>5.2032539147395624</v>
      </c>
      <c r="AB34" s="59">
        <f t="shared" si="39"/>
        <v>0.82057706319911494</v>
      </c>
      <c r="AC34" s="62">
        <f t="shared" si="29"/>
        <v>-7.8683670696698516E-2</v>
      </c>
      <c r="AD34" s="28">
        <v>7.9297912441975649E-2</v>
      </c>
      <c r="AE34" s="28">
        <v>0.82681651402863499</v>
      </c>
      <c r="AF34">
        <v>192.0171</v>
      </c>
      <c r="AG34" s="59">
        <f t="shared" si="30"/>
        <v>0.45800184810958899</v>
      </c>
      <c r="AH34" s="62">
        <f t="shared" si="31"/>
        <v>-1.2349950367462028</v>
      </c>
      <c r="AI34" s="28">
        <v>0.11584095694217872</v>
      </c>
      <c r="AJ34" s="28">
        <v>0.60106485498511031</v>
      </c>
      <c r="AK34" s="62">
        <f t="shared" si="32"/>
        <v>-0.34055810907125617</v>
      </c>
      <c r="AL34" s="70">
        <v>-0.34055810907125617</v>
      </c>
    </row>
    <row r="35" spans="1:38" x14ac:dyDescent="0.25">
      <c r="A35" s="15" t="s">
        <v>80</v>
      </c>
      <c r="B35" s="18">
        <v>4231</v>
      </c>
      <c r="C35" s="4">
        <v>2147</v>
      </c>
      <c r="D35" s="9">
        <f t="shared" si="0"/>
        <v>0.50744504845190264</v>
      </c>
      <c r="E35" s="28">
        <f t="shared" si="22"/>
        <v>0.52313922520814704</v>
      </c>
      <c r="F35" s="28">
        <f t="shared" si="23"/>
        <v>0.53415268258095017</v>
      </c>
      <c r="G35" s="28">
        <f t="shared" si="24"/>
        <v>0.56382783161322514</v>
      </c>
      <c r="H35" s="16">
        <v>9</v>
      </c>
      <c r="I35" s="16">
        <v>9</v>
      </c>
      <c r="J35" s="5">
        <v>495.44</v>
      </c>
      <c r="K35" s="30">
        <f t="shared" si="25"/>
        <v>7.9998564713480933</v>
      </c>
      <c r="L35" s="5">
        <v>557.38</v>
      </c>
      <c r="M35">
        <f t="shared" si="4"/>
        <v>4458.96</v>
      </c>
      <c r="N35" s="28"/>
      <c r="O35" s="28">
        <f t="shared" si="33"/>
        <v>1.7300226057626753</v>
      </c>
      <c r="P35">
        <f t="shared" si="26"/>
        <v>495.44790121881692</v>
      </c>
      <c r="Q35" s="28">
        <f t="shared" si="34"/>
        <v>1.9462793113621872</v>
      </c>
      <c r="R35" s="28">
        <f t="shared" si="35"/>
        <v>0.21625670559951193</v>
      </c>
      <c r="S35" s="45">
        <v>612431</v>
      </c>
      <c r="T35" s="59">
        <f t="shared" si="36"/>
        <v>3.0436434086066836E-2</v>
      </c>
      <c r="U35" s="28">
        <v>0.96640000000000004</v>
      </c>
      <c r="V35" s="59">
        <f t="shared" si="27"/>
        <v>0.88887294126089922</v>
      </c>
      <c r="W35" s="59">
        <f t="shared" si="28"/>
        <v>0.57088592181923437</v>
      </c>
      <c r="X35" s="62">
        <f t="shared" si="37"/>
        <v>-1.3739194727802424</v>
      </c>
      <c r="Y35" s="28">
        <v>0.13908838067134591</v>
      </c>
      <c r="Z35" s="28">
        <v>0.76198215646106759</v>
      </c>
      <c r="AA35" s="62">
        <f t="shared" si="38"/>
        <v>0.69085333694734585</v>
      </c>
      <c r="AB35" s="59">
        <f t="shared" si="39"/>
        <v>0.91364178352178271</v>
      </c>
      <c r="AC35" s="62">
        <f t="shared" si="29"/>
        <v>1.0949250342079313</v>
      </c>
      <c r="AD35" s="28">
        <v>7.9297912441975649E-2</v>
      </c>
      <c r="AE35" s="28">
        <v>0.82681651402863499</v>
      </c>
      <c r="AF35">
        <v>153.9316</v>
      </c>
      <c r="AG35" s="59">
        <f t="shared" si="30"/>
        <v>0.55883973084931504</v>
      </c>
      <c r="AH35" s="62">
        <f t="shared" si="31"/>
        <v>-0.36450945546722019</v>
      </c>
      <c r="AI35" s="28">
        <v>0.11584095694217872</v>
      </c>
      <c r="AJ35" s="28">
        <v>0.60106485498511031</v>
      </c>
      <c r="AK35" s="62">
        <f t="shared" si="32"/>
        <v>-0.21450129801317708</v>
      </c>
      <c r="AL35" s="70">
        <v>-0.21450129801317708</v>
      </c>
    </row>
    <row r="36" spans="1:38" x14ac:dyDescent="0.25">
      <c r="A36" s="15" t="s">
        <v>82</v>
      </c>
      <c r="B36" s="18">
        <v>7224</v>
      </c>
      <c r="C36" s="4">
        <v>4375</v>
      </c>
      <c r="D36" s="9">
        <f t="shared" si="0"/>
        <v>0.60562015503875966</v>
      </c>
      <c r="E36" s="28">
        <f t="shared" si="22"/>
        <v>0.62435067529769039</v>
      </c>
      <c r="F36" s="28">
        <f t="shared" si="23"/>
        <v>0.63749490004079978</v>
      </c>
      <c r="G36" s="28">
        <f t="shared" si="24"/>
        <v>0.6729112833763996</v>
      </c>
      <c r="H36" s="16">
        <v>13</v>
      </c>
      <c r="I36" s="16">
        <v>13</v>
      </c>
      <c r="J36" s="5">
        <v>821.23</v>
      </c>
      <c r="K36" s="30">
        <f t="shared" si="25"/>
        <v>10.999938179382825</v>
      </c>
      <c r="L36" s="5">
        <v>970.55</v>
      </c>
      <c r="M36">
        <f t="shared" si="4"/>
        <v>10675.99</v>
      </c>
      <c r="N36" s="28"/>
      <c r="O36" s="28">
        <f t="shared" si="33"/>
        <v>0.99353974550512603</v>
      </c>
      <c r="P36">
        <f t="shared" si="26"/>
        <v>889.67041666451996</v>
      </c>
      <c r="Q36" s="28">
        <f t="shared" si="34"/>
        <v>1.0838620481674552</v>
      </c>
      <c r="R36" s="28">
        <f t="shared" si="35"/>
        <v>9.0322302662329212E-2</v>
      </c>
      <c r="S36" s="45">
        <v>691106</v>
      </c>
      <c r="T36" s="59">
        <f t="shared" si="36"/>
        <v>3.4346403456855232E-2</v>
      </c>
      <c r="U36" s="28">
        <v>0.96640000000000004</v>
      </c>
      <c r="V36" s="59">
        <f t="shared" si="27"/>
        <v>0.84614909072175581</v>
      </c>
      <c r="W36" s="59">
        <f t="shared" si="28"/>
        <v>0.71573693298207341</v>
      </c>
      <c r="X36" s="62">
        <f t="shared" si="37"/>
        <v>-0.33248804289603268</v>
      </c>
      <c r="Y36" s="28">
        <v>0.13908838067134591</v>
      </c>
      <c r="Z36" s="28">
        <v>0.76198215646106759</v>
      </c>
      <c r="AA36" s="62">
        <f t="shared" si="38"/>
        <v>1.0452810422713736</v>
      </c>
      <c r="AB36" s="59">
        <f t="shared" si="39"/>
        <v>0.90497391665068239</v>
      </c>
      <c r="AC36" s="62">
        <f t="shared" si="29"/>
        <v>0.98561740423163358</v>
      </c>
      <c r="AD36" s="28">
        <v>7.9297912441975649E-2</v>
      </c>
      <c r="AE36" s="28">
        <v>0.82681651402863499</v>
      </c>
      <c r="AF36">
        <v>103.3416</v>
      </c>
      <c r="AG36" s="59">
        <f t="shared" si="30"/>
        <v>0.69278541852054798</v>
      </c>
      <c r="AH36" s="62">
        <f t="shared" si="31"/>
        <v>0.79178009191705323</v>
      </c>
      <c r="AI36" s="28">
        <v>0.11584095694217872</v>
      </c>
      <c r="AJ36" s="28">
        <v>0.60106485498511031</v>
      </c>
      <c r="AK36" s="62">
        <f t="shared" si="32"/>
        <v>0.48163648441755136</v>
      </c>
      <c r="AL36" s="70">
        <v>0.48163648441755136</v>
      </c>
    </row>
    <row r="37" spans="1:38" x14ac:dyDescent="0.25">
      <c r="A37" s="15" t="s">
        <v>84</v>
      </c>
      <c r="B37" s="18">
        <v>4867</v>
      </c>
      <c r="C37" s="4">
        <v>2111</v>
      </c>
      <c r="D37" s="9">
        <f t="shared" si="0"/>
        <v>0.43373741524553111</v>
      </c>
      <c r="E37" s="28">
        <f t="shared" si="22"/>
        <v>0.44715197447992899</v>
      </c>
      <c r="F37" s="28">
        <f t="shared" si="23"/>
        <v>0.45656570025845383</v>
      </c>
      <c r="G37" s="28">
        <f t="shared" si="24"/>
        <v>0.48193046138392348</v>
      </c>
      <c r="H37" s="16">
        <v>9</v>
      </c>
      <c r="I37" s="16">
        <v>10</v>
      </c>
      <c r="J37" s="5">
        <v>606.20000000000005</v>
      </c>
      <c r="K37" s="30">
        <f t="shared" si="25"/>
        <v>8</v>
      </c>
      <c r="L37" s="5">
        <v>757.75</v>
      </c>
      <c r="M37">
        <f t="shared" si="4"/>
        <v>6062</v>
      </c>
      <c r="N37" s="28"/>
      <c r="O37" s="28">
        <f t="shared" si="33"/>
        <v>1.2725569119102607</v>
      </c>
      <c r="P37">
        <f t="shared" si="26"/>
        <v>673.55555555555554</v>
      </c>
      <c r="Q37" s="28">
        <f t="shared" si="34"/>
        <v>1.4316265258990433</v>
      </c>
      <c r="R37" s="28">
        <f t="shared" si="35"/>
        <v>0.15906961398878261</v>
      </c>
      <c r="S37" s="45">
        <v>550846</v>
      </c>
      <c r="T37" s="59">
        <f t="shared" si="36"/>
        <v>2.7375799021560916E-2</v>
      </c>
      <c r="U37" s="28">
        <v>0.96640000000000004</v>
      </c>
      <c r="V37" s="59">
        <f t="shared" si="27"/>
        <v>0.8</v>
      </c>
      <c r="W37" s="59">
        <f t="shared" si="28"/>
        <v>0.54217176905691389</v>
      </c>
      <c r="X37" s="62">
        <f t="shared" si="37"/>
        <v>-1.5803648467483928</v>
      </c>
      <c r="Y37" s="28">
        <v>0.13908838067134591</v>
      </c>
      <c r="Z37" s="28">
        <v>0.76198215646106759</v>
      </c>
      <c r="AA37" s="62">
        <f t="shared" si="38"/>
        <v>0.8835500303170033</v>
      </c>
      <c r="AB37" s="59">
        <f t="shared" si="39"/>
        <v>0.88955624621037455</v>
      </c>
      <c r="AC37" s="62">
        <f t="shared" si="29"/>
        <v>0.79119021232302811</v>
      </c>
      <c r="AD37" s="28">
        <v>7.9297912441975593E-2</v>
      </c>
      <c r="AE37" s="28">
        <v>0.82681651402863499</v>
      </c>
      <c r="AF37">
        <v>113.5603</v>
      </c>
      <c r="AG37" s="59">
        <f t="shared" si="30"/>
        <v>0.66572966049315063</v>
      </c>
      <c r="AH37" s="62">
        <f t="shared" si="31"/>
        <v>0.5582205742681956</v>
      </c>
      <c r="AI37" s="28">
        <v>0.11584095694217872</v>
      </c>
      <c r="AJ37" s="28">
        <v>0.60106485498511031</v>
      </c>
      <c r="AK37" s="62">
        <f t="shared" si="32"/>
        <v>-7.698468671905638E-2</v>
      </c>
      <c r="AL37" s="70">
        <v>-7.698468671905638E-2</v>
      </c>
    </row>
    <row r="38" spans="1:38" x14ac:dyDescent="0.25">
      <c r="A38" s="15" t="s">
        <v>86</v>
      </c>
      <c r="B38" s="18">
        <v>35539</v>
      </c>
      <c r="C38" s="4">
        <v>25203</v>
      </c>
      <c r="D38" s="9">
        <f t="shared" si="0"/>
        <v>0.70916457975744951</v>
      </c>
      <c r="E38" s="28">
        <f t="shared" si="22"/>
        <v>0.73109750490458714</v>
      </c>
      <c r="F38" s="28">
        <f t="shared" si="23"/>
        <v>0.7464890313236312</v>
      </c>
      <c r="G38" s="28">
        <f t="shared" si="24"/>
        <v>0.78796064417494394</v>
      </c>
      <c r="H38" s="16">
        <v>55</v>
      </c>
      <c r="I38" s="16">
        <v>57</v>
      </c>
      <c r="J38" s="5">
        <v>972.44</v>
      </c>
      <c r="K38" s="30">
        <f t="shared" si="25"/>
        <v>50.000072164390488</v>
      </c>
      <c r="L38" s="5">
        <v>1108.58</v>
      </c>
      <c r="M38">
        <f t="shared" si="4"/>
        <v>55429.08</v>
      </c>
      <c r="N38" s="28"/>
      <c r="O38" s="28">
        <f t="shared" si="33"/>
        <v>0.86983348066896393</v>
      </c>
      <c r="P38">
        <f t="shared" si="26"/>
        <v>1086.8431680122594</v>
      </c>
      <c r="Q38" s="28">
        <f t="shared" si="34"/>
        <v>0.88723012517397826</v>
      </c>
      <c r="R38" s="28">
        <f t="shared" si="35"/>
        <v>1.7396644505014325E-2</v>
      </c>
      <c r="S38" s="45">
        <v>684082</v>
      </c>
      <c r="T38" s="59">
        <f t="shared" si="36"/>
        <v>3.399732655999578E-2</v>
      </c>
      <c r="U38" s="28">
        <v>0.96640000000000004</v>
      </c>
      <c r="V38" s="59">
        <f t="shared" si="27"/>
        <v>0.8771942484980787</v>
      </c>
      <c r="W38" s="59">
        <f t="shared" si="28"/>
        <v>0.80844645410258043</v>
      </c>
      <c r="X38" s="62">
        <f t="shared" si="37"/>
        <v>0.3340631145264682</v>
      </c>
      <c r="Y38" s="28">
        <v>0.13908838067134591</v>
      </c>
      <c r="Z38" s="28">
        <v>0.76198215646106759</v>
      </c>
      <c r="AA38" s="62">
        <f t="shared" si="38"/>
        <v>5.1951374250455356</v>
      </c>
      <c r="AB38" s="59">
        <f t="shared" si="39"/>
        <v>0.89609740146044314</v>
      </c>
      <c r="AC38" s="62">
        <f t="shared" si="29"/>
        <v>0.87367857864483933</v>
      </c>
      <c r="AD38" s="28">
        <v>7.9297912441975593E-2</v>
      </c>
      <c r="AE38" s="28">
        <v>0.82681651402863499</v>
      </c>
      <c r="AF38">
        <v>130.81649999999999</v>
      </c>
      <c r="AG38" s="59">
        <f t="shared" si="30"/>
        <v>0.6200409161643835</v>
      </c>
      <c r="AH38" s="62">
        <f t="shared" si="31"/>
        <v>0.1638113296037858</v>
      </c>
      <c r="AI38" s="28">
        <v>0.11584095694217872</v>
      </c>
      <c r="AJ38" s="28">
        <v>0.60106485498511031</v>
      </c>
      <c r="AK38" s="62">
        <f t="shared" si="32"/>
        <v>0.45718434092503107</v>
      </c>
      <c r="AL38" s="70">
        <v>0.45718434092503107</v>
      </c>
    </row>
    <row r="39" spans="1:38" x14ac:dyDescent="0.25">
      <c r="A39" s="15" t="s">
        <v>88</v>
      </c>
      <c r="B39" s="18">
        <v>6101</v>
      </c>
      <c r="C39" s="4">
        <v>4522</v>
      </c>
      <c r="D39" s="9">
        <f t="shared" si="0"/>
        <v>0.74118996885756439</v>
      </c>
      <c r="E39" s="28">
        <f t="shared" si="22"/>
        <v>0.7641133699562519</v>
      </c>
      <c r="F39" s="28">
        <f t="shared" si="23"/>
        <v>0.78019996721848883</v>
      </c>
      <c r="G39" s="28">
        <f t="shared" si="24"/>
        <v>0.82354440984173805</v>
      </c>
      <c r="H39" s="16">
        <v>14</v>
      </c>
      <c r="I39" s="16">
        <v>14</v>
      </c>
      <c r="J39" s="5">
        <v>585</v>
      </c>
      <c r="K39" s="30">
        <f t="shared" si="25"/>
        <v>14</v>
      </c>
      <c r="L39" s="5">
        <v>585</v>
      </c>
      <c r="M39">
        <f t="shared" si="4"/>
        <v>8190</v>
      </c>
      <c r="N39" s="28"/>
      <c r="O39" s="28">
        <f t="shared" si="33"/>
        <v>1.6483418803418803</v>
      </c>
      <c r="P39">
        <f t="shared" si="26"/>
        <v>546</v>
      </c>
      <c r="Q39" s="28">
        <f t="shared" si="34"/>
        <v>1.7660805860805859</v>
      </c>
      <c r="R39" s="28">
        <f t="shared" si="35"/>
        <v>0.1177387057387056</v>
      </c>
      <c r="S39" s="45">
        <v>210177</v>
      </c>
      <c r="T39" s="59">
        <f t="shared" si="36"/>
        <v>1.0445321035197875E-2</v>
      </c>
      <c r="U39" s="28">
        <v>0.96640000000000004</v>
      </c>
      <c r="V39" s="59">
        <f t="shared" si="27"/>
        <v>1</v>
      </c>
      <c r="W39" s="59">
        <f t="shared" si="28"/>
        <v>0.74118996885756439</v>
      </c>
      <c r="X39" s="62">
        <f t="shared" si="37"/>
        <v>-0.14948903354215756</v>
      </c>
      <c r="Y39" s="28">
        <v>0.13908838067134591</v>
      </c>
      <c r="Z39" s="28">
        <v>0.76198215646106759</v>
      </c>
      <c r="AA39" s="62">
        <f t="shared" si="38"/>
        <v>2.9027914567245703</v>
      </c>
      <c r="AB39" s="59">
        <f t="shared" si="39"/>
        <v>0.79265775309110209</v>
      </c>
      <c r="AC39" s="62">
        <f t="shared" si="29"/>
        <v>-0.43076494557820516</v>
      </c>
      <c r="AD39" s="28">
        <v>7.9297912441975593E-2</v>
      </c>
      <c r="AE39" s="28">
        <v>0.82681651402863499</v>
      </c>
      <c r="AF39">
        <v>114.1855</v>
      </c>
      <c r="AG39" s="59">
        <f t="shared" si="30"/>
        <v>0.66407433643835623</v>
      </c>
      <c r="AH39" s="62">
        <f t="shared" si="31"/>
        <v>0.54393094736515946</v>
      </c>
      <c r="AI39" s="28">
        <v>0.11584095694217872</v>
      </c>
      <c r="AJ39" s="28">
        <v>0.60106485498511031</v>
      </c>
      <c r="AK39" s="62">
        <f t="shared" si="32"/>
        <v>-1.2107677251734414E-2</v>
      </c>
      <c r="AL39" s="70">
        <v>-1.2107677251734414E-2</v>
      </c>
    </row>
    <row r="40" spans="1:38" x14ac:dyDescent="0.25">
      <c r="A40" s="15" t="s">
        <v>90</v>
      </c>
      <c r="B40" s="18">
        <v>17941</v>
      </c>
      <c r="C40" s="4">
        <v>12717</v>
      </c>
      <c r="D40" s="9">
        <f t="shared" si="0"/>
        <v>0.708823365475726</v>
      </c>
      <c r="E40" s="28">
        <f t="shared" si="22"/>
        <v>0.73074573760384121</v>
      </c>
      <c r="F40" s="28">
        <f t="shared" si="23"/>
        <v>0.74612985839550106</v>
      </c>
      <c r="G40" s="28">
        <f t="shared" si="24"/>
        <v>0.78758151719525116</v>
      </c>
      <c r="H40" s="16">
        <v>34</v>
      </c>
      <c r="I40" s="16">
        <v>35</v>
      </c>
      <c r="J40" s="5">
        <v>775.11</v>
      </c>
      <c r="K40" s="30">
        <f t="shared" si="25"/>
        <v>31.999870249357148</v>
      </c>
      <c r="L40" s="5">
        <v>847.78</v>
      </c>
      <c r="M40">
        <f t="shared" si="4"/>
        <v>27128.850000000002</v>
      </c>
      <c r="N40" s="28"/>
      <c r="O40" s="28">
        <f t="shared" si="33"/>
        <v>1.1374177262969167</v>
      </c>
      <c r="P40">
        <f t="shared" si="26"/>
        <v>822.08959595919885</v>
      </c>
      <c r="Q40" s="28">
        <f t="shared" si="34"/>
        <v>1.1729621743660386</v>
      </c>
      <c r="R40" s="28">
        <f t="shared" si="35"/>
        <v>3.5544448069121826E-2</v>
      </c>
      <c r="S40" s="45">
        <v>518745</v>
      </c>
      <c r="T40" s="59">
        <f t="shared" si="36"/>
        <v>2.5780452001901832E-2</v>
      </c>
      <c r="U40" s="28">
        <v>0.96640000000000004</v>
      </c>
      <c r="V40" s="59">
        <f t="shared" si="27"/>
        <v>0.91428200712448993</v>
      </c>
      <c r="W40" s="59">
        <f t="shared" si="28"/>
        <v>0.77527869951750195</v>
      </c>
      <c r="X40" s="62">
        <f t="shared" si="37"/>
        <v>9.5597798984035615E-2</v>
      </c>
      <c r="Y40" s="28">
        <v>0.13908838067134591</v>
      </c>
      <c r="Z40" s="28">
        <v>0.76198215646106759</v>
      </c>
      <c r="AA40" s="62">
        <f t="shared" si="38"/>
        <v>3.4585393594155125</v>
      </c>
      <c r="AB40" s="59">
        <f t="shared" si="39"/>
        <v>0.89192020678630746</v>
      </c>
      <c r="AC40" s="62">
        <f t="shared" si="29"/>
        <v>0.82100134483755283</v>
      </c>
      <c r="AD40" s="28">
        <v>7.9297912441975593E-2</v>
      </c>
      <c r="AE40" s="28">
        <v>0.82681651402863499</v>
      </c>
      <c r="AF40">
        <v>132.84379999999999</v>
      </c>
      <c r="AG40" s="59">
        <f t="shared" si="30"/>
        <v>0.6146732922739726</v>
      </c>
      <c r="AH40" s="62">
        <f t="shared" si="31"/>
        <v>0.1174751801787589</v>
      </c>
      <c r="AI40" s="28">
        <v>0.11584095694217872</v>
      </c>
      <c r="AJ40" s="28">
        <v>0.60106485498511031</v>
      </c>
      <c r="AK40" s="62">
        <f t="shared" si="32"/>
        <v>0.34469144133344914</v>
      </c>
      <c r="AL40" s="70">
        <v>0.34469144133344914</v>
      </c>
    </row>
    <row r="41" spans="1:38" x14ac:dyDescent="0.25">
      <c r="A41" s="15" t="s">
        <v>92</v>
      </c>
      <c r="B41" s="18">
        <v>40065</v>
      </c>
      <c r="C41" s="4">
        <v>30964</v>
      </c>
      <c r="D41" s="9">
        <f t="shared" si="0"/>
        <v>0.77284412829152627</v>
      </c>
      <c r="E41" s="28">
        <f t="shared" si="22"/>
        <v>0.79674652401188284</v>
      </c>
      <c r="F41" s="28">
        <f t="shared" si="23"/>
        <v>0.8135201350437119</v>
      </c>
      <c r="G41" s="28">
        <f t="shared" si="24"/>
        <v>0.8587156981016959</v>
      </c>
      <c r="H41" s="16">
        <v>72</v>
      </c>
      <c r="I41" s="16">
        <v>72</v>
      </c>
      <c r="J41" s="5">
        <v>790.33</v>
      </c>
      <c r="K41" s="30">
        <f t="shared" si="25"/>
        <v>72</v>
      </c>
      <c r="L41" s="5">
        <v>790.33</v>
      </c>
      <c r="M41">
        <f t="shared" si="4"/>
        <v>56903.76</v>
      </c>
      <c r="N41" s="28"/>
      <c r="O41" s="28">
        <f t="shared" si="33"/>
        <v>1.2200979337744993</v>
      </c>
      <c r="P41">
        <f t="shared" si="26"/>
        <v>779.50356164383561</v>
      </c>
      <c r="Q41" s="28">
        <f t="shared" si="34"/>
        <v>1.2370437384102562</v>
      </c>
      <c r="R41" s="28">
        <f t="shared" si="35"/>
        <v>1.69458046357569E-2</v>
      </c>
      <c r="S41" s="45">
        <v>660544</v>
      </c>
      <c r="T41" s="59">
        <f t="shared" si="36"/>
        <v>3.2827541252723871E-2</v>
      </c>
      <c r="U41" s="28">
        <v>0.96640000000000004</v>
      </c>
      <c r="V41" s="59">
        <f t="shared" si="27"/>
        <v>1</v>
      </c>
      <c r="W41" s="59">
        <f t="shared" si="28"/>
        <v>0.77284412829152627</v>
      </c>
      <c r="X41" s="62">
        <f t="shared" si="37"/>
        <v>7.8094027538681277E-2</v>
      </c>
      <c r="Y41" s="28">
        <v>0.13908838067134591</v>
      </c>
      <c r="Z41" s="28">
        <v>0.76198215646106759</v>
      </c>
      <c r="AA41" s="62">
        <f t="shared" si="38"/>
        <v>6.0654551400058132</v>
      </c>
      <c r="AB41" s="59">
        <f t="shared" si="39"/>
        <v>0.91575756749991921</v>
      </c>
      <c r="AC41" s="62">
        <f t="shared" si="29"/>
        <v>1.1216064929371852</v>
      </c>
      <c r="AD41" s="28">
        <v>7.9297912441975593E-2</v>
      </c>
      <c r="AE41" s="28">
        <v>0.82681651402863499</v>
      </c>
      <c r="AF41">
        <v>136.39500000000001</v>
      </c>
      <c r="AG41" s="59">
        <f t="shared" si="30"/>
        <v>0.60527088219178082</v>
      </c>
      <c r="AH41" s="62">
        <f t="shared" si="31"/>
        <v>3.6308636579805938E-2</v>
      </c>
      <c r="AI41" s="28">
        <v>0.11584095694217872</v>
      </c>
      <c r="AJ41" s="28">
        <v>0.60106485498511031</v>
      </c>
      <c r="AK41" s="62">
        <f t="shared" si="32"/>
        <v>0.41200305235189078</v>
      </c>
      <c r="AL41" s="70">
        <v>0.41200305235189078</v>
      </c>
    </row>
    <row r="42" spans="1:38" x14ac:dyDescent="0.25">
      <c r="A42" s="15" t="s">
        <v>94</v>
      </c>
      <c r="B42" s="18">
        <v>26282</v>
      </c>
      <c r="C42" s="4">
        <v>16524</v>
      </c>
      <c r="D42" s="9">
        <f t="shared" si="0"/>
        <v>0.628719275549806</v>
      </c>
      <c r="E42" s="28">
        <f t="shared" si="22"/>
        <v>0.64816420159773802</v>
      </c>
      <c r="F42" s="28">
        <f t="shared" si="23"/>
        <v>0.66180976373663791</v>
      </c>
      <c r="G42" s="28">
        <f t="shared" si="24"/>
        <v>0.6985769728331177</v>
      </c>
      <c r="H42" s="16">
        <v>29</v>
      </c>
      <c r="I42" s="16">
        <v>38</v>
      </c>
      <c r="J42" s="5">
        <v>1009.79</v>
      </c>
      <c r="K42" s="30">
        <f t="shared" si="25"/>
        <v>27.999985406040437</v>
      </c>
      <c r="L42" s="5">
        <v>1370.43</v>
      </c>
      <c r="M42">
        <f t="shared" si="4"/>
        <v>38372.019999999997</v>
      </c>
      <c r="N42" s="28"/>
      <c r="O42" s="28">
        <f t="shared" si="33"/>
        <v>0.70363316623249628</v>
      </c>
      <c r="P42">
        <f t="shared" si="26"/>
        <v>1323.1737693222235</v>
      </c>
      <c r="Q42" s="28">
        <f t="shared" si="34"/>
        <v>0.72876293526732949</v>
      </c>
      <c r="R42" s="28">
        <f t="shared" si="35"/>
        <v>2.5129769034833216E-2</v>
      </c>
      <c r="S42" s="45">
        <v>536167</v>
      </c>
      <c r="T42" s="59">
        <f t="shared" si="36"/>
        <v>2.6646285956498279E-2</v>
      </c>
      <c r="U42" s="28">
        <v>0.96640000000000004</v>
      </c>
      <c r="V42" s="59">
        <f t="shared" si="27"/>
        <v>0.73684172121159042</v>
      </c>
      <c r="W42" s="59">
        <f t="shared" si="28"/>
        <v>0.85326231869172875</v>
      </c>
      <c r="X42" s="62">
        <f t="shared" si="37"/>
        <v>0.65627453414925052</v>
      </c>
      <c r="Y42" s="28">
        <v>0.13908838067134591</v>
      </c>
      <c r="Z42" s="28">
        <v>0.76198215646106759</v>
      </c>
      <c r="AA42" s="62">
        <f t="shared" si="38"/>
        <v>4.9018309593839229</v>
      </c>
      <c r="AB42" s="59">
        <f t="shared" si="39"/>
        <v>0.8249345173470537</v>
      </c>
      <c r="AC42" s="62">
        <f t="shared" si="29"/>
        <v>-2.3733243708759618E-2</v>
      </c>
      <c r="AD42" s="28">
        <v>7.9297912441975593E-2</v>
      </c>
      <c r="AE42" s="28">
        <v>0.82681651402863499</v>
      </c>
      <c r="AF42">
        <v>143.30699999999999</v>
      </c>
      <c r="AG42" s="59">
        <f t="shared" si="30"/>
        <v>0.58697017863013712</v>
      </c>
      <c r="AH42" s="62">
        <f t="shared" si="31"/>
        <v>-0.12167265125415408</v>
      </c>
      <c r="AI42" s="28">
        <v>0.11584095694217872</v>
      </c>
      <c r="AJ42" s="28">
        <v>0.60106485498511031</v>
      </c>
      <c r="AK42" s="62">
        <f t="shared" si="32"/>
        <v>0.17028954639544561</v>
      </c>
      <c r="AL42" s="70">
        <v>0.17028954639544561</v>
      </c>
    </row>
    <row r="43" spans="1:38" x14ac:dyDescent="0.25">
      <c r="A43" s="15" t="s">
        <v>96</v>
      </c>
      <c r="B43" s="18">
        <v>11618</v>
      </c>
      <c r="C43" s="4">
        <v>6738</v>
      </c>
      <c r="D43" s="9">
        <f t="shared" si="0"/>
        <v>0.5799621277328284</v>
      </c>
      <c r="E43" s="28">
        <f t="shared" si="22"/>
        <v>0.59789910075549324</v>
      </c>
      <c r="F43" s="28">
        <f t="shared" si="23"/>
        <v>0.61048645024508252</v>
      </c>
      <c r="G43" s="28">
        <f t="shared" si="24"/>
        <v>0.644402364147587</v>
      </c>
      <c r="H43" s="16">
        <v>16</v>
      </c>
      <c r="I43" s="16">
        <v>18</v>
      </c>
      <c r="J43" s="5">
        <v>1259.72</v>
      </c>
      <c r="K43" s="30">
        <f t="shared" si="25"/>
        <v>12.999982800433429</v>
      </c>
      <c r="L43" s="5">
        <v>1744.23</v>
      </c>
      <c r="M43">
        <f t="shared" si="4"/>
        <v>22674.959999999999</v>
      </c>
      <c r="N43" s="28"/>
      <c r="O43" s="28">
        <f t="shared" si="33"/>
        <v>0.55283993510030216</v>
      </c>
      <c r="P43">
        <f t="shared" si="26"/>
        <v>1619.6419897957303</v>
      </c>
      <c r="Q43" s="28">
        <f t="shared" si="34"/>
        <v>0.59536614021819434</v>
      </c>
      <c r="R43" s="28">
        <f t="shared" si="35"/>
        <v>4.252620511789218E-2</v>
      </c>
      <c r="S43" s="45">
        <v>281422</v>
      </c>
      <c r="T43" s="59">
        <f t="shared" si="36"/>
        <v>1.3986036228357319E-2</v>
      </c>
      <c r="U43" s="28">
        <v>0.96640000000000004</v>
      </c>
      <c r="V43" s="59">
        <f t="shared" si="27"/>
        <v>0.72222126669074604</v>
      </c>
      <c r="W43" s="59">
        <f t="shared" si="28"/>
        <v>0.80302554699094342</v>
      </c>
      <c r="X43" s="62">
        <f t="shared" si="37"/>
        <v>0.29508856406099004</v>
      </c>
      <c r="Y43" s="28">
        <v>0.13908838067134591</v>
      </c>
      <c r="Z43" s="28">
        <v>0.76198215646106759</v>
      </c>
      <c r="AA43" s="62">
        <f t="shared" si="38"/>
        <v>4.1283197475677094</v>
      </c>
      <c r="AB43" s="59">
        <f t="shared" si="39"/>
        <v>0.6824365223444705</v>
      </c>
      <c r="AC43" s="62">
        <f t="shared" si="29"/>
        <v>-1.8207287838732349</v>
      </c>
      <c r="AD43" s="28">
        <v>7.9297912441975593E-2</v>
      </c>
      <c r="AE43" s="28">
        <v>0.82681651402863499</v>
      </c>
      <c r="AF43">
        <v>126.8676</v>
      </c>
      <c r="AG43" s="59">
        <f t="shared" si="30"/>
        <v>0.63049630509589039</v>
      </c>
      <c r="AH43" s="62">
        <f t="shared" si="31"/>
        <v>0.25406773983635683</v>
      </c>
      <c r="AI43" s="28">
        <v>0.11584095694217872</v>
      </c>
      <c r="AJ43" s="28">
        <v>0.60106485498511031</v>
      </c>
      <c r="AK43" s="62">
        <f t="shared" si="32"/>
        <v>-0.42385749332529604</v>
      </c>
      <c r="AL43" s="70">
        <v>-0.42385749332529604</v>
      </c>
    </row>
    <row r="44" spans="1:38" x14ac:dyDescent="0.25">
      <c r="A44" s="15" t="s">
        <v>98</v>
      </c>
      <c r="B44" s="18">
        <v>27963</v>
      </c>
      <c r="C44" s="4">
        <v>21602</v>
      </c>
      <c r="D44" s="9">
        <f t="shared" si="0"/>
        <v>0.77252083109823699</v>
      </c>
      <c r="E44" s="28">
        <f t="shared" si="22"/>
        <v>0.79641322793632674</v>
      </c>
      <c r="F44" s="28">
        <f t="shared" si="23"/>
        <v>0.81317982220867058</v>
      </c>
      <c r="G44" s="28">
        <f t="shared" si="24"/>
        <v>0.85835647899804102</v>
      </c>
      <c r="H44" s="16">
        <v>49</v>
      </c>
      <c r="I44" s="16">
        <v>51</v>
      </c>
      <c r="J44" s="5">
        <v>809.75</v>
      </c>
      <c r="K44" s="30">
        <f t="shared" si="25"/>
        <v>49.000059326056004</v>
      </c>
      <c r="L44" s="5">
        <v>842.8</v>
      </c>
      <c r="M44">
        <f t="shared" si="4"/>
        <v>41297.25</v>
      </c>
      <c r="N44" s="28"/>
      <c r="O44" s="28">
        <f t="shared" si="33"/>
        <v>1.1441385856668249</v>
      </c>
      <c r="P44">
        <f t="shared" si="26"/>
        <v>825.94401999997626</v>
      </c>
      <c r="Q44" s="28">
        <f t="shared" si="34"/>
        <v>1.1674883244508842</v>
      </c>
      <c r="R44" s="28">
        <f t="shared" si="35"/>
        <v>2.3349738784059326E-2</v>
      </c>
      <c r="S44" s="45">
        <v>341594</v>
      </c>
      <c r="T44" s="59">
        <f t="shared" si="36"/>
        <v>1.697644839205709E-2</v>
      </c>
      <c r="U44" s="28">
        <v>0.96640000000000004</v>
      </c>
      <c r="V44" s="59">
        <f t="shared" si="27"/>
        <v>0.96078547698149031</v>
      </c>
      <c r="W44" s="59">
        <f t="shared" si="28"/>
        <v>0.80405132009829472</v>
      </c>
      <c r="X44" s="62">
        <f t="shared" si="37"/>
        <v>0.3024635374584812</v>
      </c>
      <c r="Y44" s="28">
        <v>0.13908838067134591</v>
      </c>
      <c r="Z44" s="28">
        <v>0.76198215646106759</v>
      </c>
      <c r="AA44" s="62">
        <f t="shared" si="38"/>
        <v>8.1860337125359344</v>
      </c>
      <c r="AB44" s="59">
        <f t="shared" si="39"/>
        <v>0.83293828976686624</v>
      </c>
      <c r="AC44" s="62">
        <f t="shared" si="29"/>
        <v>7.7199708664597161E-2</v>
      </c>
      <c r="AD44" s="28">
        <v>7.9297912441975593E-2</v>
      </c>
      <c r="AE44" s="28">
        <v>0.82681651402863499</v>
      </c>
      <c r="AF44">
        <v>127.4927</v>
      </c>
      <c r="AG44" s="59">
        <f t="shared" si="30"/>
        <v>0.62884124580821932</v>
      </c>
      <c r="AH44" s="62">
        <f t="shared" si="31"/>
        <v>0.23978039854223079</v>
      </c>
      <c r="AI44" s="28">
        <v>0.11584095694217872</v>
      </c>
      <c r="AJ44" s="28">
        <v>0.60106485498511031</v>
      </c>
      <c r="AK44" s="62">
        <f t="shared" si="32"/>
        <v>0.20648121488843638</v>
      </c>
      <c r="AL44" s="70">
        <v>0.20648121488843638</v>
      </c>
    </row>
    <row r="45" spans="1:38" x14ac:dyDescent="0.25">
      <c r="A45" s="15" t="s">
        <v>100</v>
      </c>
      <c r="B45" s="18">
        <v>9812</v>
      </c>
      <c r="C45" s="4">
        <v>7012</v>
      </c>
      <c r="D45" s="9">
        <f t="shared" si="0"/>
        <v>0.71463514064410927</v>
      </c>
      <c r="E45" s="28">
        <f t="shared" si="22"/>
        <v>0.73673725839598891</v>
      </c>
      <c r="F45" s="28">
        <f t="shared" si="23"/>
        <v>0.75224751646748345</v>
      </c>
      <c r="G45" s="28">
        <f t="shared" si="24"/>
        <v>0.79403904516012125</v>
      </c>
      <c r="H45" s="16">
        <v>11</v>
      </c>
      <c r="I45" s="16">
        <v>16</v>
      </c>
      <c r="J45" s="5">
        <v>853.63</v>
      </c>
      <c r="K45" s="30">
        <f t="shared" si="25"/>
        <v>11.000032215456976</v>
      </c>
      <c r="L45" s="5">
        <v>1241.6400000000001</v>
      </c>
      <c r="M45">
        <f t="shared" si="4"/>
        <v>13658.08</v>
      </c>
      <c r="N45" s="28"/>
      <c r="O45" s="28">
        <f t="shared" si="33"/>
        <v>0.77661802132663238</v>
      </c>
      <c r="P45">
        <f t="shared" si="26"/>
        <v>1138.1702777770322</v>
      </c>
      <c r="Q45" s="28">
        <f t="shared" si="34"/>
        <v>0.84721945286020084</v>
      </c>
      <c r="R45" s="28">
        <f t="shared" si="35"/>
        <v>7.0601431533568459E-2</v>
      </c>
      <c r="S45" s="45">
        <v>310867</v>
      </c>
      <c r="T45" s="59">
        <f t="shared" si="36"/>
        <v>1.5449386061504625E-2</v>
      </c>
      <c r="U45" s="28">
        <v>0.96640000000000004</v>
      </c>
      <c r="V45" s="59">
        <f t="shared" si="27"/>
        <v>0.68750201346606099</v>
      </c>
      <c r="W45" s="59">
        <f t="shared" si="28"/>
        <v>1.0394662512204957</v>
      </c>
      <c r="X45" s="62">
        <f t="shared" si="37"/>
        <v>1.9950199536444357</v>
      </c>
      <c r="Y45" s="28">
        <v>0.13908838067134591</v>
      </c>
      <c r="Z45" s="28">
        <v>0.76198215646106759</v>
      </c>
      <c r="AA45" s="62">
        <f t="shared" si="38"/>
        <v>3.1563337375790934</v>
      </c>
      <c r="AB45" s="59">
        <f t="shared" si="39"/>
        <v>0.71306140966170162</v>
      </c>
      <c r="AC45" s="62">
        <f t="shared" si="29"/>
        <v>-1.4345283610103989</v>
      </c>
      <c r="AD45" s="28">
        <v>7.9297912441975593E-2</v>
      </c>
      <c r="AE45" s="28">
        <v>0.82681651402863499</v>
      </c>
      <c r="AF45">
        <v>120.9228</v>
      </c>
      <c r="AG45" s="59">
        <f t="shared" si="30"/>
        <v>0.64623618104109593</v>
      </c>
      <c r="AH45" s="62">
        <f t="shared" si="31"/>
        <v>0.3899426182963302</v>
      </c>
      <c r="AI45" s="28">
        <v>0.11584095694217872</v>
      </c>
      <c r="AJ45" s="28">
        <v>0.60106485498511031</v>
      </c>
      <c r="AK45" s="62">
        <f t="shared" si="32"/>
        <v>0.31681140364345567</v>
      </c>
      <c r="AL45" s="70">
        <v>0.31681140364345567</v>
      </c>
    </row>
    <row r="46" spans="1:38" x14ac:dyDescent="0.25">
      <c r="A46" s="15" t="s">
        <v>102</v>
      </c>
      <c r="B46" s="18">
        <v>24746</v>
      </c>
      <c r="C46" s="4">
        <v>15524</v>
      </c>
      <c r="D46" s="9">
        <f t="shared" si="0"/>
        <v>0.62733371049866649</v>
      </c>
      <c r="E46" s="28">
        <f t="shared" si="22"/>
        <v>0.64673578401924381</v>
      </c>
      <c r="F46" s="28">
        <f t="shared" si="23"/>
        <v>0.66035127420912265</v>
      </c>
      <c r="G46" s="28">
        <f t="shared" si="24"/>
        <v>0.69703745610962931</v>
      </c>
      <c r="H46" s="16">
        <v>27</v>
      </c>
      <c r="I46" s="16">
        <v>34</v>
      </c>
      <c r="J46" s="5">
        <v>1041.97</v>
      </c>
      <c r="K46" s="30">
        <f t="shared" si="25"/>
        <v>27.999984192847265</v>
      </c>
      <c r="L46" s="5">
        <v>1265.25</v>
      </c>
      <c r="M46">
        <f t="shared" si="4"/>
        <v>35426.980000000003</v>
      </c>
      <c r="N46" s="28"/>
      <c r="O46" s="28">
        <f t="shared" si="33"/>
        <v>0.76212606204307443</v>
      </c>
      <c r="P46">
        <f t="shared" si="26"/>
        <v>1221.6206658739466</v>
      </c>
      <c r="Q46" s="28">
        <f t="shared" si="34"/>
        <v>0.78934486533931936</v>
      </c>
      <c r="R46" s="28">
        <f t="shared" si="35"/>
        <v>2.7218803296244931E-2</v>
      </c>
      <c r="S46" s="45">
        <v>418565</v>
      </c>
      <c r="T46" s="59">
        <f t="shared" si="36"/>
        <v>2.0801732820896666E-2</v>
      </c>
      <c r="U46" s="28">
        <v>0.96640000000000004</v>
      </c>
      <c r="V46" s="59">
        <f t="shared" si="27"/>
        <v>0.82352894684844902</v>
      </c>
      <c r="W46" s="59">
        <f t="shared" si="28"/>
        <v>0.76176279279483827</v>
      </c>
      <c r="X46" s="62">
        <f t="shared" si="37"/>
        <v>-1.5771530674992883E-3</v>
      </c>
      <c r="Y46" s="28">
        <v>0.13908838067134591</v>
      </c>
      <c r="Z46" s="28">
        <v>0.76198215646106759</v>
      </c>
      <c r="AA46" s="62">
        <f t="shared" si="38"/>
        <v>5.912104452116159</v>
      </c>
      <c r="AB46" s="59">
        <f t="shared" si="39"/>
        <v>0.78885329322341424</v>
      </c>
      <c r="AC46" s="62">
        <f t="shared" si="29"/>
        <v>-0.47874174282960413</v>
      </c>
      <c r="AD46" s="28">
        <v>7.9297912441975593E-2</v>
      </c>
      <c r="AE46" s="28">
        <v>0.82681651402863499</v>
      </c>
      <c r="AF46">
        <v>156.80549999999999</v>
      </c>
      <c r="AG46" s="59">
        <f t="shared" si="30"/>
        <v>0.55123058849315076</v>
      </c>
      <c r="AH46" s="62">
        <f t="shared" si="31"/>
        <v>-0.43019556992121538</v>
      </c>
      <c r="AI46" s="28">
        <v>0.11584095694217872</v>
      </c>
      <c r="AJ46" s="28">
        <v>0.60106485498511031</v>
      </c>
      <c r="AK46" s="62">
        <f t="shared" si="32"/>
        <v>-0.30350482193943962</v>
      </c>
      <c r="AL46" s="70">
        <v>-0.30350482193943962</v>
      </c>
    </row>
    <row r="47" spans="1:38" x14ac:dyDescent="0.25">
      <c r="A47" s="15" t="s">
        <v>104</v>
      </c>
      <c r="B47" s="18">
        <v>7435</v>
      </c>
      <c r="C47" s="4">
        <v>6044</v>
      </c>
      <c r="D47" s="9">
        <f t="shared" si="0"/>
        <v>0.81291190316072626</v>
      </c>
      <c r="E47" s="28">
        <f t="shared" si="22"/>
        <v>0.83805350841311987</v>
      </c>
      <c r="F47" s="28">
        <f t="shared" si="23"/>
        <v>0.85569674016918562</v>
      </c>
      <c r="G47" s="28">
        <f t="shared" si="24"/>
        <v>0.90323544795636257</v>
      </c>
      <c r="H47" s="16">
        <v>18</v>
      </c>
      <c r="I47" s="16">
        <v>18</v>
      </c>
      <c r="J47" s="5">
        <v>670.94</v>
      </c>
      <c r="K47" s="30">
        <f t="shared" si="25"/>
        <v>18</v>
      </c>
      <c r="L47" s="5">
        <v>670.94</v>
      </c>
      <c r="M47">
        <f t="shared" si="4"/>
        <v>12076.920000000002</v>
      </c>
      <c r="N47" s="28"/>
      <c r="O47" s="28">
        <f t="shared" si="33"/>
        <v>1.4372074999254776</v>
      </c>
      <c r="P47">
        <f t="shared" si="26"/>
        <v>635.62736842105278</v>
      </c>
      <c r="Q47" s="28">
        <f t="shared" si="34"/>
        <v>1.5170523610324482</v>
      </c>
      <c r="R47" s="28">
        <f t="shared" si="35"/>
        <v>7.9844861106970644E-2</v>
      </c>
      <c r="S47" s="45">
        <v>274148</v>
      </c>
      <c r="T47" s="59">
        <f t="shared" si="36"/>
        <v>1.3624534897526498E-2</v>
      </c>
      <c r="U47" s="28">
        <v>0.96640000000000004</v>
      </c>
      <c r="V47" s="59">
        <f t="shared" si="27"/>
        <v>1</v>
      </c>
      <c r="W47" s="59">
        <f t="shared" si="28"/>
        <v>0.81291190316072626</v>
      </c>
      <c r="X47" s="62">
        <f t="shared" si="37"/>
        <v>0.36616823385126146</v>
      </c>
      <c r="Y47" s="28">
        <v>0.13908838067134591</v>
      </c>
      <c r="Z47" s="28">
        <v>0.76198215646106759</v>
      </c>
      <c r="AA47" s="62">
        <f t="shared" si="38"/>
        <v>2.7120387527904635</v>
      </c>
      <c r="AB47" s="59">
        <f t="shared" si="39"/>
        <v>0.84933118040052979</v>
      </c>
      <c r="AC47" s="62">
        <f t="shared" si="29"/>
        <v>0.28392508300101083</v>
      </c>
      <c r="AD47" s="28">
        <v>7.9297912441975593E-2</v>
      </c>
      <c r="AE47" s="28">
        <v>0.82681651402863499</v>
      </c>
      <c r="AF47">
        <v>98.2727</v>
      </c>
      <c r="AG47" s="59">
        <f t="shared" si="30"/>
        <v>0.70620619923287675</v>
      </c>
      <c r="AH47" s="62">
        <f t="shared" si="31"/>
        <v>0.90763532193753438</v>
      </c>
      <c r="AI47" s="28">
        <v>0.11584095694217872</v>
      </c>
      <c r="AJ47" s="28">
        <v>0.60106485498511031</v>
      </c>
      <c r="AK47" s="62">
        <f t="shared" si="32"/>
        <v>0.5192428795966022</v>
      </c>
      <c r="AL47" s="70">
        <v>0.5192428795966022</v>
      </c>
    </row>
    <row r="48" spans="1:38" x14ac:dyDescent="0.25">
      <c r="A48" s="15" t="s">
        <v>106</v>
      </c>
      <c r="B48" s="18">
        <v>36545</v>
      </c>
      <c r="C48" s="4">
        <v>21853</v>
      </c>
      <c r="D48" s="9">
        <f t="shared" si="0"/>
        <v>0.59797509919277603</v>
      </c>
      <c r="E48" s="28">
        <f t="shared" si="22"/>
        <v>0.61646917442554228</v>
      </c>
      <c r="F48" s="28">
        <f t="shared" si="23"/>
        <v>0.62944747283450109</v>
      </c>
      <c r="G48" s="28">
        <f t="shared" si="24"/>
        <v>0.6644167768808622</v>
      </c>
      <c r="H48" s="16">
        <v>56</v>
      </c>
      <c r="I48" s="16">
        <v>56</v>
      </c>
      <c r="J48" s="5">
        <v>1061.6400000000001</v>
      </c>
      <c r="K48" s="30">
        <f t="shared" si="25"/>
        <v>51.999755097042801</v>
      </c>
      <c r="L48" s="5">
        <v>1143.31</v>
      </c>
      <c r="M48">
        <f t="shared" si="4"/>
        <v>59451.840000000004</v>
      </c>
      <c r="N48" s="28"/>
      <c r="O48" s="28">
        <f t="shared" si="33"/>
        <v>0.84341079847110589</v>
      </c>
      <c r="P48">
        <f t="shared" si="26"/>
        <v>1121.7380135274852</v>
      </c>
      <c r="Q48" s="28">
        <f t="shared" si="34"/>
        <v>0.85963031329184136</v>
      </c>
      <c r="R48" s="28">
        <f t="shared" si="35"/>
        <v>1.621951482073547E-2</v>
      </c>
      <c r="S48" s="45">
        <v>772348</v>
      </c>
      <c r="T48" s="59">
        <f t="shared" si="36"/>
        <v>3.8383946915661597E-2</v>
      </c>
      <c r="U48" s="28">
        <v>0.96640000000000004</v>
      </c>
      <c r="V48" s="59">
        <f t="shared" si="27"/>
        <v>0.9285670553043357</v>
      </c>
      <c r="W48" s="59">
        <f t="shared" si="28"/>
        <v>0.64397621666298621</v>
      </c>
      <c r="X48" s="62">
        <f t="shared" si="37"/>
        <v>-0.84842414030917113</v>
      </c>
      <c r="Y48" s="28">
        <v>0.13908838067134591</v>
      </c>
      <c r="Z48" s="28">
        <v>0.76198215646106759</v>
      </c>
      <c r="AA48" s="62">
        <f t="shared" si="38"/>
        <v>4.731675358776096</v>
      </c>
      <c r="AB48" s="59">
        <f t="shared" si="39"/>
        <v>0.90900581454766916</v>
      </c>
      <c r="AC48" s="62">
        <f t="shared" si="29"/>
        <v>1.0364623479738422</v>
      </c>
      <c r="AD48" s="28">
        <v>7.9297912441975593E-2</v>
      </c>
      <c r="AE48" s="28">
        <v>0.82681651402863499</v>
      </c>
      <c r="AF48">
        <v>135.59710000000001</v>
      </c>
      <c r="AG48" s="59">
        <f t="shared" si="30"/>
        <v>0.60738345906849311</v>
      </c>
      <c r="AH48" s="62">
        <f t="shared" si="31"/>
        <v>5.4545510069782116E-2</v>
      </c>
      <c r="AI48" s="28">
        <v>0.11584095694217872</v>
      </c>
      <c r="AJ48" s="28">
        <v>0.60106485498511031</v>
      </c>
      <c r="AK48" s="62">
        <f t="shared" si="32"/>
        <v>8.0861239244817723E-2</v>
      </c>
      <c r="AL48" s="70">
        <v>8.0861239244817723E-2</v>
      </c>
    </row>
    <row r="49" spans="1:38" x14ac:dyDescent="0.25">
      <c r="A49" s="15" t="s">
        <v>108</v>
      </c>
      <c r="B49" s="18">
        <v>13123</v>
      </c>
      <c r="C49" s="4">
        <v>6288</v>
      </c>
      <c r="D49" s="9">
        <f t="shared" si="0"/>
        <v>0.47915872894917322</v>
      </c>
      <c r="E49" s="28">
        <f t="shared" si="22"/>
        <v>0.49397807108162189</v>
      </c>
      <c r="F49" s="28">
        <f t="shared" si="23"/>
        <v>0.50437760942018239</v>
      </c>
      <c r="G49" s="28">
        <f t="shared" si="24"/>
        <v>0.53239858772130355</v>
      </c>
      <c r="H49" s="16">
        <v>17</v>
      </c>
      <c r="I49" s="16">
        <v>18</v>
      </c>
      <c r="J49" s="5">
        <v>1349.28</v>
      </c>
      <c r="K49" s="30">
        <f t="shared" si="25"/>
        <v>16.999993000384979</v>
      </c>
      <c r="L49" s="5">
        <v>1428.65</v>
      </c>
      <c r="M49">
        <f t="shared" si="4"/>
        <v>24287.040000000001</v>
      </c>
      <c r="N49" s="28"/>
      <c r="O49" s="28">
        <f t="shared" si="33"/>
        <v>0.67495887726175052</v>
      </c>
      <c r="P49">
        <f t="shared" si="26"/>
        <v>1349.280524691346</v>
      </c>
      <c r="Q49" s="28">
        <f t="shared" si="34"/>
        <v>0.71466235697768132</v>
      </c>
      <c r="R49" s="28">
        <f t="shared" si="35"/>
        <v>3.9703479715930801E-2</v>
      </c>
      <c r="S49" s="45">
        <v>388738</v>
      </c>
      <c r="T49" s="59">
        <f t="shared" si="36"/>
        <v>1.9319398452641114E-2</v>
      </c>
      <c r="U49" s="28">
        <v>0.96640000000000004</v>
      </c>
      <c r="V49" s="59">
        <f t="shared" si="27"/>
        <v>0.94444405557694333</v>
      </c>
      <c r="W49" s="59">
        <f t="shared" si="28"/>
        <v>0.50734474542958929</v>
      </c>
      <c r="X49" s="62">
        <f t="shared" si="37"/>
        <v>-1.8307597644203293</v>
      </c>
      <c r="Y49" s="28">
        <v>0.13908838067134591</v>
      </c>
      <c r="Z49" s="28">
        <v>0.76198215646106759</v>
      </c>
      <c r="AA49" s="62">
        <f t="shared" si="38"/>
        <v>3.3757955229486183</v>
      </c>
      <c r="AB49" s="59">
        <f t="shared" si="39"/>
        <v>0.80142371100551801</v>
      </c>
      <c r="AC49" s="62">
        <f t="shared" si="29"/>
        <v>-0.32022032158409675</v>
      </c>
      <c r="AD49" s="28">
        <v>7.9297912441975593E-2</v>
      </c>
      <c r="AE49" s="28">
        <v>0.82681651402863499</v>
      </c>
      <c r="AF49">
        <v>144.10890000000001</v>
      </c>
      <c r="AG49" s="59">
        <f t="shared" si="30"/>
        <v>0.58484701106849313</v>
      </c>
      <c r="AH49" s="62">
        <f t="shared" si="31"/>
        <v>-0.1400009491005173</v>
      </c>
      <c r="AI49" s="28">
        <v>0.11584095694217872</v>
      </c>
      <c r="AJ49" s="28">
        <v>0.60106485498511031</v>
      </c>
      <c r="AK49" s="62">
        <f t="shared" si="32"/>
        <v>-0.76366034503498115</v>
      </c>
      <c r="AL49" s="70">
        <v>-0.76366034503498115</v>
      </c>
    </row>
    <row r="50" spans="1:38" x14ac:dyDescent="0.25">
      <c r="A50" s="15" t="s">
        <v>110</v>
      </c>
      <c r="B50" s="18">
        <v>20280</v>
      </c>
      <c r="C50" s="4">
        <v>12866</v>
      </c>
      <c r="D50" s="9">
        <f t="shared" si="0"/>
        <v>0.6344181459566075</v>
      </c>
      <c r="E50" s="28">
        <f t="shared" si="22"/>
        <v>0.65403932572846135</v>
      </c>
      <c r="F50" s="28">
        <f t="shared" si="23"/>
        <v>0.66780857469116583</v>
      </c>
      <c r="G50" s="28">
        <f t="shared" si="24"/>
        <v>0.70490905106289725</v>
      </c>
      <c r="H50" s="16">
        <v>27</v>
      </c>
      <c r="I50" s="16">
        <v>29</v>
      </c>
      <c r="J50" s="5">
        <v>985.93</v>
      </c>
      <c r="K50" s="30">
        <f t="shared" si="25"/>
        <v>24.999973768886399</v>
      </c>
      <c r="L50" s="5">
        <v>1143.68</v>
      </c>
      <c r="M50">
        <f t="shared" si="4"/>
        <v>28591.969999999998</v>
      </c>
      <c r="N50" s="28"/>
      <c r="O50" s="28">
        <f t="shared" si="33"/>
        <v>0.84313794068270842</v>
      </c>
      <c r="P50">
        <f t="shared" si="26"/>
        <v>1099.6922633135648</v>
      </c>
      <c r="Q50" s="28">
        <f t="shared" si="34"/>
        <v>0.87686349369636918</v>
      </c>
      <c r="R50" s="28">
        <f t="shared" si="35"/>
        <v>3.3725553013660758E-2</v>
      </c>
      <c r="S50" s="45">
        <v>478659</v>
      </c>
      <c r="T50" s="59">
        <f t="shared" si="36"/>
        <v>2.3788268561197371E-2</v>
      </c>
      <c r="U50" s="28">
        <v>0.96640000000000004</v>
      </c>
      <c r="V50" s="59">
        <f t="shared" si="27"/>
        <v>0.86206806099608269</v>
      </c>
      <c r="W50" s="59">
        <f t="shared" si="28"/>
        <v>0.73592582147581775</v>
      </c>
      <c r="X50" s="62">
        <f t="shared" si="37"/>
        <v>-0.1873365327821219</v>
      </c>
      <c r="Y50" s="28">
        <v>0.13908838067134591</v>
      </c>
      <c r="Z50" s="28">
        <v>0.76198215646106759</v>
      </c>
      <c r="AA50" s="62">
        <f t="shared" si="38"/>
        <v>4.2368366624256515</v>
      </c>
      <c r="AB50" s="59">
        <f t="shared" si="39"/>
        <v>0.83052635568367728</v>
      </c>
      <c r="AC50" s="62">
        <f t="shared" si="29"/>
        <v>4.6783597963652328E-2</v>
      </c>
      <c r="AD50" s="28">
        <v>7.9297912441975593E-2</v>
      </c>
      <c r="AE50" s="28">
        <v>0.82681651402863499</v>
      </c>
      <c r="AF50">
        <v>175.17339999999999</v>
      </c>
      <c r="AG50" s="59">
        <f t="shared" si="30"/>
        <v>0.5025984280547946</v>
      </c>
      <c r="AH50" s="62">
        <f t="shared" si="31"/>
        <v>-0.85001392883403581</v>
      </c>
      <c r="AI50" s="28">
        <v>0.11584095694217872</v>
      </c>
      <c r="AJ50" s="28">
        <v>0.60106485498511031</v>
      </c>
      <c r="AK50" s="62">
        <f t="shared" si="32"/>
        <v>-0.33018895455083513</v>
      </c>
      <c r="AL50" s="70">
        <v>-0.33018895455083513</v>
      </c>
    </row>
    <row r="51" spans="1:38" x14ac:dyDescent="0.25">
      <c r="A51" s="15" t="s">
        <v>112</v>
      </c>
      <c r="B51" s="18">
        <v>23943</v>
      </c>
      <c r="C51" s="4">
        <v>18509</v>
      </c>
      <c r="D51" s="9">
        <f t="shared" si="0"/>
        <v>0.77304431357808123</v>
      </c>
      <c r="E51" s="28">
        <f t="shared" si="22"/>
        <v>0.79695290059596013</v>
      </c>
      <c r="F51" s="28">
        <f t="shared" si="23"/>
        <v>0.81373085639798037</v>
      </c>
      <c r="G51" s="28">
        <f t="shared" si="24"/>
        <v>0.85893812619786802</v>
      </c>
      <c r="H51" s="16">
        <v>41</v>
      </c>
      <c r="I51" s="16">
        <v>41</v>
      </c>
      <c r="J51" s="5">
        <v>803.49</v>
      </c>
      <c r="K51" s="30">
        <f t="shared" si="25"/>
        <v>39.000213095928686</v>
      </c>
      <c r="L51" s="5">
        <v>844.69</v>
      </c>
      <c r="M51">
        <f t="shared" si="4"/>
        <v>32943.090000000004</v>
      </c>
      <c r="N51" s="28"/>
      <c r="O51" s="28">
        <f t="shared" si="33"/>
        <v>1.1415785672850394</v>
      </c>
      <c r="P51">
        <f t="shared" si="26"/>
        <v>823.57286249940069</v>
      </c>
      <c r="Q51" s="28">
        <f t="shared" si="34"/>
        <v>1.1708496526628835</v>
      </c>
      <c r="R51" s="28">
        <f t="shared" si="35"/>
        <v>2.9271085377844175E-2</v>
      </c>
      <c r="S51" s="45">
        <v>265390</v>
      </c>
      <c r="T51" s="59">
        <f t="shared" si="36"/>
        <v>1.3189282126641659E-2</v>
      </c>
      <c r="U51" s="28">
        <v>0.96640000000000004</v>
      </c>
      <c r="V51" s="59">
        <f t="shared" si="27"/>
        <v>0.95122470965679717</v>
      </c>
      <c r="W51" s="59">
        <f t="shared" si="28"/>
        <v>0.81268317121092915</v>
      </c>
      <c r="X51" s="62">
        <f t="shared" si="37"/>
        <v>0.36452372588666315</v>
      </c>
      <c r="Y51" s="28">
        <v>0.13908838067134591</v>
      </c>
      <c r="Z51" s="28">
        <v>0.76198215646106759</v>
      </c>
      <c r="AA51" s="62">
        <f t="shared" si="38"/>
        <v>9.0218169486416215</v>
      </c>
      <c r="AB51" s="59">
        <f t="shared" si="39"/>
        <v>0.7686726242635985</v>
      </c>
      <c r="AC51" s="62">
        <f t="shared" si="29"/>
        <v>-0.73323354896110193</v>
      </c>
      <c r="AD51" s="28">
        <v>7.9297912441975593E-2</v>
      </c>
      <c r="AE51" s="28">
        <v>0.82681651402863499</v>
      </c>
      <c r="AF51">
        <v>89.256799999999998</v>
      </c>
      <c r="AG51" s="59">
        <f t="shared" si="30"/>
        <v>0.73007733830136989</v>
      </c>
      <c r="AH51" s="62">
        <f t="shared" si="31"/>
        <v>1.1137035356213032</v>
      </c>
      <c r="AI51" s="28">
        <v>0.11584095694217872</v>
      </c>
      <c r="AJ51" s="28">
        <v>0.60106485498511031</v>
      </c>
      <c r="AK51" s="62">
        <f t="shared" si="32"/>
        <v>0.24833123751562147</v>
      </c>
      <c r="AL51" s="70">
        <v>0.24833123751562147</v>
      </c>
    </row>
    <row r="52" spans="1:38" x14ac:dyDescent="0.25">
      <c r="A52" s="15" t="s">
        <v>114</v>
      </c>
      <c r="B52" s="18">
        <v>20447</v>
      </c>
      <c r="C52" s="4">
        <v>11884</v>
      </c>
      <c r="D52" s="9">
        <f t="shared" si="0"/>
        <v>0.58120995745097082</v>
      </c>
      <c r="E52" s="28">
        <f t="shared" si="22"/>
        <v>0.59918552314533069</v>
      </c>
      <c r="F52" s="28">
        <f t="shared" si="23"/>
        <v>0.61179995521154829</v>
      </c>
      <c r="G52" s="28">
        <f t="shared" si="24"/>
        <v>0.64578884161218986</v>
      </c>
      <c r="H52" s="16">
        <v>26</v>
      </c>
      <c r="I52" s="16">
        <v>27</v>
      </c>
      <c r="J52" s="5">
        <v>1107.96</v>
      </c>
      <c r="K52" s="30">
        <f t="shared" si="25"/>
        <v>25.999860939699982</v>
      </c>
      <c r="L52" s="5">
        <v>1150.58</v>
      </c>
      <c r="M52">
        <f t="shared" si="4"/>
        <v>29914.920000000002</v>
      </c>
      <c r="N52" s="28"/>
      <c r="O52" s="28">
        <f t="shared" si="33"/>
        <v>0.83808166316118826</v>
      </c>
      <c r="P52">
        <f t="shared" si="26"/>
        <v>1107.9657064460573</v>
      </c>
      <c r="Q52" s="28">
        <f t="shared" si="34"/>
        <v>0.87031574568589509</v>
      </c>
      <c r="R52" s="28">
        <f t="shared" si="35"/>
        <v>3.2234082524706831E-2</v>
      </c>
      <c r="S52" s="45">
        <v>550846</v>
      </c>
      <c r="T52" s="59">
        <f t="shared" si="36"/>
        <v>2.7375799021560916E-2</v>
      </c>
      <c r="U52" s="28">
        <v>0.96640000000000004</v>
      </c>
      <c r="V52" s="59">
        <f t="shared" si="27"/>
        <v>0.96295781258148083</v>
      </c>
      <c r="W52" s="59">
        <f t="shared" si="28"/>
        <v>0.60356741474776876</v>
      </c>
      <c r="X52" s="62">
        <f t="shared" si="37"/>
        <v>-1.1389502196277594</v>
      </c>
      <c r="Y52" s="28">
        <v>0.13908838067134591</v>
      </c>
      <c r="Z52" s="28">
        <v>0.76198215646106759</v>
      </c>
      <c r="AA52" s="62">
        <f t="shared" si="38"/>
        <v>3.7119267454061569</v>
      </c>
      <c r="AB52" s="59">
        <f t="shared" si="39"/>
        <v>0.85723282312874594</v>
      </c>
      <c r="AC52" s="62">
        <f t="shared" si="29"/>
        <v>0.38357011128593554</v>
      </c>
      <c r="AD52" s="28">
        <v>7.9297912441975593E-2</v>
      </c>
      <c r="AE52" s="28">
        <v>0.82681651402863499</v>
      </c>
      <c r="AF52">
        <v>26.184999999999999</v>
      </c>
      <c r="AG52" s="59">
        <f t="shared" si="30"/>
        <v>0.89707072876712324</v>
      </c>
      <c r="AH52" s="62">
        <f t="shared" si="31"/>
        <v>2.5552782158883787</v>
      </c>
      <c r="AI52" s="28">
        <v>0.11584095694217872</v>
      </c>
      <c r="AJ52" s="28">
        <v>0.60106485498511031</v>
      </c>
      <c r="AK52" s="62">
        <f t="shared" si="32"/>
        <v>0.59996603584885155</v>
      </c>
      <c r="AL52" s="70">
        <v>0.59996603584885155</v>
      </c>
    </row>
    <row r="53" spans="1:38" x14ac:dyDescent="0.25">
      <c r="A53" s="15" t="s">
        <v>116</v>
      </c>
      <c r="B53" s="18">
        <v>16736</v>
      </c>
      <c r="C53" s="4">
        <v>8176</v>
      </c>
      <c r="D53" s="9">
        <f t="shared" si="0"/>
        <v>0.48852772466539196</v>
      </c>
      <c r="E53" s="28">
        <f t="shared" si="22"/>
        <v>0.50363682955195044</v>
      </c>
      <c r="F53" s="28">
        <f t="shared" si="23"/>
        <v>0.51423971017409686</v>
      </c>
      <c r="G53" s="28">
        <f t="shared" si="24"/>
        <v>0.54280858296154666</v>
      </c>
      <c r="H53" s="16">
        <v>31</v>
      </c>
      <c r="I53" s="16">
        <v>31</v>
      </c>
      <c r="J53" s="5">
        <v>813.55</v>
      </c>
      <c r="K53" s="30">
        <f t="shared" si="25"/>
        <v>29.999940523629963</v>
      </c>
      <c r="L53" s="5">
        <v>840.67</v>
      </c>
      <c r="M53">
        <f t="shared" si="4"/>
        <v>25220.05</v>
      </c>
      <c r="N53" s="28"/>
      <c r="O53" s="28">
        <f t="shared" si="33"/>
        <v>1.1470374820083982</v>
      </c>
      <c r="P53">
        <f t="shared" si="26"/>
        <v>813.55156087398962</v>
      </c>
      <c r="Q53" s="28">
        <f t="shared" si="34"/>
        <v>1.1852721405439681</v>
      </c>
      <c r="R53" s="28">
        <f t="shared" si="35"/>
        <v>3.8234658535569954E-2</v>
      </c>
      <c r="S53" s="45">
        <v>470766</v>
      </c>
      <c r="T53" s="59">
        <f t="shared" si="36"/>
        <v>2.3396004331853449E-2</v>
      </c>
      <c r="U53" s="28">
        <v>0.96640000000000004</v>
      </c>
      <c r="V53" s="59">
        <f t="shared" si="27"/>
        <v>0.96774001689128908</v>
      </c>
      <c r="W53" s="59">
        <f t="shared" si="28"/>
        <v>0.50481298296903088</v>
      </c>
      <c r="X53" s="62">
        <f t="shared" si="37"/>
        <v>-1.8489623090781806</v>
      </c>
      <c r="Y53" s="28">
        <v>0.13908838067134591</v>
      </c>
      <c r="Z53" s="28">
        <v>0.76198215646106759</v>
      </c>
      <c r="AA53" s="62">
        <f t="shared" si="38"/>
        <v>3.5550570771890917</v>
      </c>
      <c r="AB53" s="59">
        <f t="shared" si="39"/>
        <v>0.88149786249113093</v>
      </c>
      <c r="AC53" s="62">
        <f t="shared" si="29"/>
        <v>0.68956857474032185</v>
      </c>
      <c r="AD53" s="28">
        <v>7.9297912441975593E-2</v>
      </c>
      <c r="AE53" s="28">
        <v>0.82681651402863499</v>
      </c>
      <c r="AF53">
        <v>100.1818</v>
      </c>
      <c r="AG53" s="59">
        <f t="shared" si="30"/>
        <v>0.70115153008219178</v>
      </c>
      <c r="AH53" s="62">
        <f t="shared" si="31"/>
        <v>0.86400076224369504</v>
      </c>
      <c r="AI53" s="28">
        <v>0.11584095694217872</v>
      </c>
      <c r="AJ53" s="28">
        <v>0.60106485498511031</v>
      </c>
      <c r="AK53" s="62">
        <f t="shared" si="32"/>
        <v>-9.846432403138787E-2</v>
      </c>
      <c r="AL53" s="70">
        <v>-9.846432403138787E-2</v>
      </c>
    </row>
    <row r="54" spans="1:38" x14ac:dyDescent="0.25">
      <c r="A54" s="15" t="s">
        <v>118</v>
      </c>
      <c r="B54" s="18">
        <v>13186</v>
      </c>
      <c r="C54" s="4">
        <v>10083</v>
      </c>
      <c r="D54" s="9">
        <f t="shared" si="0"/>
        <v>0.76467465493705444</v>
      </c>
      <c r="E54" s="28">
        <f t="shared" si="22"/>
        <v>0.78832438653304582</v>
      </c>
      <c r="F54" s="28">
        <f t="shared" si="23"/>
        <v>0.80492068940742578</v>
      </c>
      <c r="G54" s="28">
        <f t="shared" si="24"/>
        <v>0.84963850548561604</v>
      </c>
      <c r="H54" s="16">
        <v>25</v>
      </c>
      <c r="I54" s="16">
        <v>27</v>
      </c>
      <c r="J54" s="5">
        <v>727.22</v>
      </c>
      <c r="K54" s="30">
        <f t="shared" si="25"/>
        <v>22.999812580531803</v>
      </c>
      <c r="L54" s="5">
        <v>853.7</v>
      </c>
      <c r="M54">
        <f t="shared" si="4"/>
        <v>19634.940000000002</v>
      </c>
      <c r="N54" s="28"/>
      <c r="O54" s="28">
        <f t="shared" si="33"/>
        <v>1.1295302799578306</v>
      </c>
      <c r="P54">
        <f t="shared" si="26"/>
        <v>818.12888888671978</v>
      </c>
      <c r="Q54" s="28">
        <f t="shared" si="34"/>
        <v>1.1786406923145782</v>
      </c>
      <c r="R54" s="28">
        <f t="shared" si="35"/>
        <v>4.9110412356747624E-2</v>
      </c>
      <c r="S54" s="45">
        <v>436400</v>
      </c>
      <c r="T54" s="59">
        <f t="shared" si="36"/>
        <v>2.1688091940413805E-2</v>
      </c>
      <c r="U54" s="28">
        <v>0.96640000000000004</v>
      </c>
      <c r="V54" s="59">
        <f t="shared" si="27"/>
        <v>0.85184491039006671</v>
      </c>
      <c r="W54" s="59">
        <f t="shared" si="28"/>
        <v>0.89766886625747833</v>
      </c>
      <c r="X54" s="62">
        <f t="shared" si="37"/>
        <v>0.97554309814726337</v>
      </c>
      <c r="Y54" s="28">
        <v>0.13908838067134591</v>
      </c>
      <c r="Z54" s="28">
        <v>0.76198215646106759</v>
      </c>
      <c r="AA54" s="62">
        <f>B54*100/S54</f>
        <v>3.0215398716773603</v>
      </c>
      <c r="AB54" s="59">
        <f t="shared" si="39"/>
        <v>0.86862763072100235</v>
      </c>
      <c r="AC54" s="62">
        <f t="shared" si="29"/>
        <v>0.52726629749505294</v>
      </c>
      <c r="AD54" s="28">
        <v>7.9297912441975593E-2</v>
      </c>
      <c r="AE54" s="28">
        <v>0.82681651402863499</v>
      </c>
      <c r="AF54">
        <v>82.25</v>
      </c>
      <c r="AG54" s="59">
        <f t="shared" si="30"/>
        <v>0.74862904109589046</v>
      </c>
      <c r="AH54" s="62">
        <f t="shared" si="31"/>
        <v>1.2738515807015982</v>
      </c>
      <c r="AI54" s="28">
        <v>0.11584095694217872</v>
      </c>
      <c r="AJ54" s="28">
        <v>0.60106485498511031</v>
      </c>
      <c r="AK54" s="62">
        <f t="shared" si="32"/>
        <v>0.92555365878130491</v>
      </c>
      <c r="AL54" s="70">
        <v>0.92555365878130491</v>
      </c>
    </row>
    <row r="55" spans="1:38" x14ac:dyDescent="0.25">
      <c r="A55" s="15" t="s">
        <v>120</v>
      </c>
      <c r="B55" s="18">
        <v>1435</v>
      </c>
      <c r="C55" s="4">
        <v>1145</v>
      </c>
      <c r="D55" s="9">
        <f t="shared" si="0"/>
        <v>0.79790940766550522</v>
      </c>
      <c r="E55" s="28">
        <f t="shared" si="22"/>
        <v>0.82258701821186098</v>
      </c>
      <c r="F55" s="28">
        <f t="shared" si="23"/>
        <v>0.83990463964790019</v>
      </c>
      <c r="G55" s="28">
        <f t="shared" si="24"/>
        <v>0.886566008517228</v>
      </c>
      <c r="H55" s="16">
        <v>5</v>
      </c>
      <c r="I55" s="16">
        <v>6</v>
      </c>
      <c r="J55" s="5">
        <v>380.33</v>
      </c>
      <c r="K55" s="30">
        <f t="shared" si="25"/>
        <v>4.9999561787905353</v>
      </c>
      <c r="L55" s="5">
        <v>456.4</v>
      </c>
      <c r="M55">
        <f t="shared" si="4"/>
        <v>2281.98</v>
      </c>
      <c r="N55" s="28"/>
      <c r="O55" s="28">
        <f t="shared" si="33"/>
        <v>2.1127957931638912</v>
      </c>
      <c r="P55">
        <f t="shared" si="26"/>
        <v>380.33277777372018</v>
      </c>
      <c r="Q55" s="28">
        <f t="shared" si="34"/>
        <v>2.5353586552398082</v>
      </c>
      <c r="R55" s="28">
        <f t="shared" si="35"/>
        <v>0.42256286207591698</v>
      </c>
      <c r="S55" s="45">
        <v>549217</v>
      </c>
      <c r="T55" s="59">
        <f t="shared" si="36"/>
        <v>2.7294841409803504E-2</v>
      </c>
      <c r="U55" s="28">
        <v>0.96640000000000004</v>
      </c>
      <c r="V55" s="59">
        <f t="shared" si="27"/>
        <v>0.83332602979842252</v>
      </c>
      <c r="W55" s="59">
        <f t="shared" si="28"/>
        <v>0.95749968095742266</v>
      </c>
      <c r="X55" s="62">
        <f t="shared" si="37"/>
        <v>1.4057071018631417</v>
      </c>
      <c r="Y55" s="28">
        <v>0.13908838067134591</v>
      </c>
      <c r="Z55" s="28">
        <v>0.76198215646106759</v>
      </c>
      <c r="AA55" s="62">
        <f t="shared" si="38"/>
        <v>0.26128106012741775</v>
      </c>
      <c r="AB55" s="59">
        <f t="shared" si="39"/>
        <v>0.9477433299844199</v>
      </c>
      <c r="AC55" s="62">
        <f t="shared" si="29"/>
        <v>1.524968466783666</v>
      </c>
      <c r="AD55" s="28">
        <v>7.9297912441975593E-2</v>
      </c>
      <c r="AE55" s="28">
        <v>0.82681651402863499</v>
      </c>
      <c r="AF55">
        <v>89.666700000000006</v>
      </c>
      <c r="AG55" s="59">
        <f t="shared" si="30"/>
        <v>0.72899205786301369</v>
      </c>
      <c r="AH55" s="62">
        <f t="shared" si="31"/>
        <v>1.1043348247007096</v>
      </c>
      <c r="AI55" s="28">
        <v>0.11584095694217872</v>
      </c>
      <c r="AJ55" s="28">
        <v>0.60106485498511031</v>
      </c>
      <c r="AK55" s="62">
        <f t="shared" si="32"/>
        <v>1.3450034644491726</v>
      </c>
      <c r="AL55" s="70">
        <v>1.3450034644491726</v>
      </c>
    </row>
    <row r="56" spans="1:38" x14ac:dyDescent="0.25">
      <c r="A56" s="15" t="s">
        <v>122</v>
      </c>
      <c r="B56" s="18">
        <v>32164</v>
      </c>
      <c r="C56" s="4">
        <v>18333</v>
      </c>
      <c r="D56" s="9">
        <f t="shared" si="0"/>
        <v>0.56998507648302454</v>
      </c>
      <c r="E56" s="28">
        <f t="shared" si="22"/>
        <v>0.58761348091033461</v>
      </c>
      <c r="F56" s="28">
        <f t="shared" si="23"/>
        <v>0.5999842910347627</v>
      </c>
      <c r="G56" s="28">
        <f t="shared" si="24"/>
        <v>0.63331675164780499</v>
      </c>
      <c r="H56" s="16">
        <v>38</v>
      </c>
      <c r="I56" s="16">
        <v>42</v>
      </c>
      <c r="J56" s="5">
        <v>1248.3599999999999</v>
      </c>
      <c r="K56" s="30">
        <f t="shared" si="25"/>
        <v>31.000118250833665</v>
      </c>
      <c r="L56" s="5">
        <v>1691.32</v>
      </c>
      <c r="M56">
        <f t="shared" si="4"/>
        <v>52431.119999999995</v>
      </c>
      <c r="N56" s="28"/>
      <c r="O56" s="28">
        <f t="shared" si="33"/>
        <v>0.57013456944871466</v>
      </c>
      <c r="P56">
        <f t="shared" si="26"/>
        <v>1638.4664453117782</v>
      </c>
      <c r="Q56" s="28">
        <f t="shared" si="34"/>
        <v>0.58852593701820388</v>
      </c>
      <c r="R56" s="28">
        <f t="shared" si="35"/>
        <v>1.8391367569489225E-2</v>
      </c>
      <c r="S56" s="45">
        <v>762886</v>
      </c>
      <c r="T56" s="59">
        <f t="shared" si="36"/>
        <v>3.7913706938713397E-2</v>
      </c>
      <c r="U56" s="28">
        <v>0.96640000000000004</v>
      </c>
      <c r="V56" s="59">
        <f t="shared" si="27"/>
        <v>0.73809805359127778</v>
      </c>
      <c r="W56" s="59">
        <f t="shared" si="28"/>
        <v>0.77223489983439808</v>
      </c>
      <c r="X56" s="62">
        <f t="shared" si="37"/>
        <v>7.3713874040685343E-2</v>
      </c>
      <c r="Y56" s="28">
        <v>0.13908838067134591</v>
      </c>
      <c r="Z56" s="28">
        <v>0.76198215646106759</v>
      </c>
      <c r="AA56" s="62">
        <f t="shared" si="38"/>
        <v>4.2160951963989381</v>
      </c>
      <c r="AB56" s="59">
        <f t="shared" si="39"/>
        <v>0.86399744793600719</v>
      </c>
      <c r="AC56" s="62">
        <f t="shared" si="29"/>
        <v>0.46887657899668533</v>
      </c>
      <c r="AD56" s="28">
        <v>7.9297912441975593E-2</v>
      </c>
      <c r="AE56" s="28">
        <v>0.82681651402863499</v>
      </c>
      <c r="AF56">
        <v>54.241399999999999</v>
      </c>
      <c r="AG56" s="59">
        <f t="shared" si="30"/>
        <v>0.82278660558904115</v>
      </c>
      <c r="AH56" s="62">
        <f t="shared" si="31"/>
        <v>1.9140186377655863</v>
      </c>
      <c r="AI56" s="28">
        <v>0.11584095694217872</v>
      </c>
      <c r="AJ56" s="28">
        <v>0.60106485498511031</v>
      </c>
      <c r="AK56" s="62">
        <f t="shared" si="32"/>
        <v>0.81886969693431899</v>
      </c>
      <c r="AL56" s="70">
        <v>0.81886969693431899</v>
      </c>
    </row>
    <row r="57" spans="1:38" x14ac:dyDescent="0.25">
      <c r="A57" s="15" t="s">
        <v>124</v>
      </c>
      <c r="B57" s="18">
        <v>20202</v>
      </c>
      <c r="C57" s="4">
        <v>14282</v>
      </c>
      <c r="D57" s="9">
        <f t="shared" si="0"/>
        <v>0.706959706959707</v>
      </c>
      <c r="E57" s="28">
        <f t="shared" si="22"/>
        <v>0.72882444016464643</v>
      </c>
      <c r="F57" s="28">
        <f t="shared" si="23"/>
        <v>0.74416811258916526</v>
      </c>
      <c r="G57" s="28">
        <f t="shared" si="24"/>
        <v>0.78551078551078557</v>
      </c>
      <c r="H57" s="16">
        <v>22</v>
      </c>
      <c r="I57" s="16">
        <v>27</v>
      </c>
      <c r="J57" s="5">
        <v>995.3</v>
      </c>
      <c r="K57" s="30">
        <f t="shared" si="25"/>
        <v>22.000081866557512</v>
      </c>
      <c r="L57" s="5">
        <v>1221.5</v>
      </c>
      <c r="M57">
        <f t="shared" si="4"/>
        <v>26873.1</v>
      </c>
      <c r="N57" s="28"/>
      <c r="O57" s="28">
        <f t="shared" si="33"/>
        <v>0.78942284076954561</v>
      </c>
      <c r="P57">
        <f t="shared" si="26"/>
        <v>1168.3914933830699</v>
      </c>
      <c r="Q57" s="28">
        <f t="shared" si="34"/>
        <v>0.82530556364111618</v>
      </c>
      <c r="R57" s="28">
        <f t="shared" si="35"/>
        <v>3.5882722871570571E-2</v>
      </c>
      <c r="S57" s="45">
        <v>344360</v>
      </c>
      <c r="T57" s="59">
        <f t="shared" si="36"/>
        <v>1.7113912329516267E-2</v>
      </c>
      <c r="U57" s="28">
        <v>0.96640000000000004</v>
      </c>
      <c r="V57" s="59">
        <f t="shared" si="27"/>
        <v>0.81481784690953751</v>
      </c>
      <c r="W57" s="59">
        <f t="shared" si="28"/>
        <v>0.8676291390046037</v>
      </c>
      <c r="X57" s="62">
        <f t="shared" si="37"/>
        <v>0.75956727681783143</v>
      </c>
      <c r="Y57" s="28">
        <v>0.13908838067134591</v>
      </c>
      <c r="Z57" s="28">
        <v>0.76198215646106759</v>
      </c>
      <c r="AA57" s="62">
        <f t="shared" si="38"/>
        <v>5.8665350214891392</v>
      </c>
      <c r="AB57" s="59">
        <f t="shared" si="39"/>
        <v>0.73334030950098861</v>
      </c>
      <c r="AC57" s="62">
        <f t="shared" si="29"/>
        <v>-1.1787977974331345</v>
      </c>
      <c r="AD57" s="28">
        <v>7.9297912441975593E-2</v>
      </c>
      <c r="AE57" s="28">
        <v>0.82681651402863499</v>
      </c>
      <c r="AF57">
        <v>200.46549999999999</v>
      </c>
      <c r="AG57" s="59">
        <f t="shared" si="30"/>
        <v>0.43563326246575346</v>
      </c>
      <c r="AH57" s="62">
        <f t="shared" si="31"/>
        <v>-1.4280924198677933</v>
      </c>
      <c r="AI57" s="28">
        <v>0.11584095694217872</v>
      </c>
      <c r="AJ57" s="28">
        <v>0.60106485498511031</v>
      </c>
      <c r="AK57" s="62">
        <f t="shared" si="32"/>
        <v>-0.61577431349436551</v>
      </c>
      <c r="AL57" s="70">
        <v>-0.61577431349436551</v>
      </c>
    </row>
    <row r="58" spans="1:38" x14ac:dyDescent="0.25">
      <c r="A58" s="15" t="s">
        <v>126</v>
      </c>
      <c r="B58" s="18">
        <v>11614</v>
      </c>
      <c r="C58" s="4">
        <v>8211</v>
      </c>
      <c r="D58" s="9">
        <f t="shared" si="0"/>
        <v>0.70699156190804202</v>
      </c>
      <c r="E58" s="28">
        <f t="shared" si="22"/>
        <v>0.72885728031756913</v>
      </c>
      <c r="F58" s="28">
        <f t="shared" si="23"/>
        <v>0.74420164411372847</v>
      </c>
      <c r="G58" s="28">
        <f t="shared" si="24"/>
        <v>0.78554617989782449</v>
      </c>
      <c r="H58" s="16">
        <v>13</v>
      </c>
      <c r="I58" s="16">
        <v>16</v>
      </c>
      <c r="J58" s="5">
        <v>969.63</v>
      </c>
      <c r="K58" s="30">
        <f t="shared" si="25"/>
        <v>12.000092819628257</v>
      </c>
      <c r="L58" s="5">
        <v>1292.83</v>
      </c>
      <c r="M58">
        <f t="shared" si="4"/>
        <v>15514.08</v>
      </c>
      <c r="N58" s="28"/>
      <c r="O58" s="28">
        <f t="shared" si="33"/>
        <v>0.7458675928002908</v>
      </c>
      <c r="P58">
        <f t="shared" si="26"/>
        <v>1193.3822485156404</v>
      </c>
      <c r="Q58" s="28">
        <f t="shared" si="34"/>
        <v>0.80802274476547331</v>
      </c>
      <c r="R58" s="28">
        <f t="shared" si="35"/>
        <v>6.2155151965182509E-2</v>
      </c>
      <c r="S58" s="45">
        <v>224384</v>
      </c>
      <c r="T58" s="59">
        <f t="shared" si="36"/>
        <v>1.1151376768922574E-2</v>
      </c>
      <c r="U58" s="28">
        <v>0.96640000000000004</v>
      </c>
      <c r="V58" s="59">
        <f t="shared" si="27"/>
        <v>0.75000580122676608</v>
      </c>
      <c r="W58" s="59">
        <f t="shared" si="28"/>
        <v>0.94264812452334801</v>
      </c>
      <c r="X58" s="62">
        <f t="shared" si="37"/>
        <v>1.29892926490516</v>
      </c>
      <c r="Y58" s="28">
        <v>0.13908838067134591</v>
      </c>
      <c r="Z58" s="28">
        <v>0.76198215646106759</v>
      </c>
      <c r="AA58" s="62">
        <f t="shared" si="38"/>
        <v>5.17594837421563</v>
      </c>
      <c r="AB58" s="59">
        <f t="shared" si="39"/>
        <v>0.56867430510625239</v>
      </c>
      <c r="AC58" s="62">
        <f t="shared" si="29"/>
        <v>-3.255346842973605</v>
      </c>
      <c r="AD58" s="28">
        <v>7.9297912441975593E-2</v>
      </c>
      <c r="AE58" s="28">
        <v>0.82681651402863499</v>
      </c>
      <c r="AF58">
        <v>206.10769999999999</v>
      </c>
      <c r="AG58" s="59">
        <f t="shared" si="30"/>
        <v>0.42069457183561648</v>
      </c>
      <c r="AH58" s="62">
        <f t="shared" si="31"/>
        <v>-1.5570510457672109</v>
      </c>
      <c r="AI58" s="28">
        <v>0.11584095694217872</v>
      </c>
      <c r="AJ58" s="28">
        <v>0.60106485498511031</v>
      </c>
      <c r="AK58" s="62">
        <f t="shared" si="32"/>
        <v>-1.1711562079452185</v>
      </c>
      <c r="AL58" s="70">
        <v>-1.1711562079452185</v>
      </c>
    </row>
    <row r="59" spans="1:38" x14ac:dyDescent="0.25">
      <c r="A59" s="15" t="s">
        <v>128</v>
      </c>
      <c r="B59" s="18">
        <v>24965</v>
      </c>
      <c r="C59" s="4">
        <v>13879</v>
      </c>
      <c r="D59" s="9">
        <f t="shared" si="0"/>
        <v>0.55593831363909474</v>
      </c>
      <c r="E59" s="28">
        <f t="shared" si="22"/>
        <v>0.5731322821021595</v>
      </c>
      <c r="F59" s="28">
        <f t="shared" si="23"/>
        <v>0.58519822488325757</v>
      </c>
      <c r="G59" s="28">
        <f t="shared" si="24"/>
        <v>0.61770923737677197</v>
      </c>
      <c r="H59" s="16">
        <v>30</v>
      </c>
      <c r="I59" s="16">
        <v>31</v>
      </c>
      <c r="J59" s="5">
        <v>1072.06</v>
      </c>
      <c r="K59" s="30">
        <f t="shared" si="25"/>
        <v>28.999877835951136</v>
      </c>
      <c r="L59" s="5">
        <v>1146</v>
      </c>
      <c r="M59">
        <f t="shared" si="4"/>
        <v>33233.86</v>
      </c>
      <c r="N59" s="28"/>
      <c r="O59" s="28">
        <f t="shared" si="33"/>
        <v>0.84143106457242578</v>
      </c>
      <c r="P59">
        <f t="shared" si="26"/>
        <v>1107.799844443811</v>
      </c>
      <c r="Q59" s="28">
        <f t="shared" si="34"/>
        <v>0.87044605109520712</v>
      </c>
      <c r="R59" s="28">
        <f t="shared" si="35"/>
        <v>2.9014986522781339E-2</v>
      </c>
      <c r="S59" s="45">
        <v>397322</v>
      </c>
      <c r="T59" s="59">
        <f t="shared" si="36"/>
        <v>1.9746003817481886E-2</v>
      </c>
      <c r="U59" s="28">
        <v>0.96640000000000004</v>
      </c>
      <c r="V59" s="59">
        <f t="shared" si="27"/>
        <v>0.93547993019197206</v>
      </c>
      <c r="W59" s="59">
        <f t="shared" si="28"/>
        <v>0.59428139043561234</v>
      </c>
      <c r="X59" s="62">
        <f t="shared" si="37"/>
        <v>-1.2057136995628557</v>
      </c>
      <c r="Y59" s="28">
        <v>0.13908838067134591</v>
      </c>
      <c r="Z59" s="28">
        <v>0.76198215646106759</v>
      </c>
      <c r="AA59" s="62">
        <f t="shared" si="38"/>
        <v>6.2833168060162787</v>
      </c>
      <c r="AB59" s="59">
        <f t="shared" si="39"/>
        <v>0.78333299051946859</v>
      </c>
      <c r="AC59" s="62">
        <f t="shared" si="29"/>
        <v>-0.54835647206960791</v>
      </c>
      <c r="AD59" s="28">
        <v>7.9297912441975593E-2</v>
      </c>
      <c r="AE59" s="28">
        <v>0.82681651402863499</v>
      </c>
      <c r="AF59">
        <v>119.7094</v>
      </c>
      <c r="AG59" s="59">
        <f t="shared" si="30"/>
        <v>0.64944886531506851</v>
      </c>
      <c r="AH59" s="62">
        <f t="shared" si="31"/>
        <v>0.41767619680583939</v>
      </c>
      <c r="AI59" s="28">
        <v>0.11584095694217872</v>
      </c>
      <c r="AJ59" s="28">
        <v>0.60106485498511031</v>
      </c>
      <c r="AK59" s="62">
        <f t="shared" si="32"/>
        <v>-0.44546465827554144</v>
      </c>
      <c r="AL59" s="70">
        <v>-0.44546465827554144</v>
      </c>
    </row>
    <row r="60" spans="1:38" x14ac:dyDescent="0.25">
      <c r="A60" s="15" t="s">
        <v>130</v>
      </c>
      <c r="B60" s="18">
        <v>30868</v>
      </c>
      <c r="C60" s="4">
        <v>19967</v>
      </c>
      <c r="D60" s="9">
        <f t="shared" si="0"/>
        <v>0.64685110794350131</v>
      </c>
      <c r="E60" s="28">
        <f t="shared" si="22"/>
        <v>0.66685681231288807</v>
      </c>
      <c r="F60" s="28">
        <f t="shared" si="23"/>
        <v>0.68089590309842252</v>
      </c>
      <c r="G60" s="28">
        <f t="shared" si="24"/>
        <v>0.71872345327055709</v>
      </c>
      <c r="H60" s="16">
        <v>39</v>
      </c>
      <c r="I60" s="16">
        <v>41</v>
      </c>
      <c r="J60" s="5">
        <v>1114.83</v>
      </c>
      <c r="K60" s="30">
        <f t="shared" si="25"/>
        <v>35.000099545155209</v>
      </c>
      <c r="L60" s="5">
        <v>1305.94</v>
      </c>
      <c r="M60">
        <f t="shared" si="4"/>
        <v>45708.03</v>
      </c>
      <c r="N60" s="28"/>
      <c r="O60" s="28">
        <f t="shared" si="33"/>
        <v>0.73838001745868875</v>
      </c>
      <c r="P60">
        <f t="shared" si="26"/>
        <v>1269.6639891972536</v>
      </c>
      <c r="Q60" s="28">
        <f t="shared" si="34"/>
        <v>0.7594765293844925</v>
      </c>
      <c r="R60" s="28">
        <f t="shared" si="35"/>
        <v>2.1096511925803751E-2</v>
      </c>
      <c r="S60" s="45">
        <v>634810</v>
      </c>
      <c r="T60" s="59">
        <f t="shared" si="36"/>
        <v>3.1548619717447497E-2</v>
      </c>
      <c r="U60" s="28">
        <v>0.96640000000000004</v>
      </c>
      <c r="V60" s="59">
        <f t="shared" si="27"/>
        <v>0.85366096451598072</v>
      </c>
      <c r="W60" s="59">
        <f t="shared" si="28"/>
        <v>0.75773771418757674</v>
      </c>
      <c r="X60" s="62">
        <f t="shared" si="37"/>
        <v>-3.0516152772819424E-2</v>
      </c>
      <c r="Y60" s="28">
        <v>0.13908838067134591</v>
      </c>
      <c r="Z60" s="28">
        <v>0.76198215646106759</v>
      </c>
      <c r="AA60" s="62">
        <f t="shared" si="38"/>
        <v>4.8625573006096312</v>
      </c>
      <c r="AB60" s="59">
        <f t="shared" si="39"/>
        <v>0.86107018654800604</v>
      </c>
      <c r="AC60" s="62">
        <f t="shared" si="29"/>
        <v>0.43196184444874747</v>
      </c>
      <c r="AD60" s="28">
        <v>7.9297912441975593E-2</v>
      </c>
      <c r="AE60" s="28">
        <v>0.82681651402863499</v>
      </c>
      <c r="AF60">
        <v>59.395200000000003</v>
      </c>
      <c r="AG60" s="59">
        <f t="shared" si="30"/>
        <v>0.8091410375890411</v>
      </c>
      <c r="AH60" s="62">
        <f t="shared" si="31"/>
        <v>1.7962229257808247</v>
      </c>
      <c r="AI60" s="28">
        <v>0.11584095694217872</v>
      </c>
      <c r="AJ60" s="28">
        <v>0.60106485498511031</v>
      </c>
      <c r="AK60" s="62">
        <f t="shared" si="32"/>
        <v>0.73255620581891756</v>
      </c>
      <c r="AL60" s="70">
        <v>0.73255620581891756</v>
      </c>
    </row>
    <row r="61" spans="1:38" x14ac:dyDescent="0.25">
      <c r="A61" s="15" t="s">
        <v>132</v>
      </c>
      <c r="B61" s="18">
        <v>9824</v>
      </c>
      <c r="C61" s="4">
        <v>7730</v>
      </c>
      <c r="D61" s="9">
        <f t="shared" si="0"/>
        <v>0.78684853420195444</v>
      </c>
      <c r="E61" s="28">
        <f t="shared" si="22"/>
        <v>0.81118405587830356</v>
      </c>
      <c r="F61" s="28">
        <f t="shared" si="23"/>
        <v>0.82826161494942574</v>
      </c>
      <c r="G61" s="28">
        <f t="shared" si="24"/>
        <v>0.87427614911328266</v>
      </c>
      <c r="H61" s="16">
        <v>19</v>
      </c>
      <c r="I61" s="16">
        <v>21</v>
      </c>
      <c r="J61" s="5">
        <v>677.52</v>
      </c>
      <c r="K61" s="30">
        <f t="shared" si="25"/>
        <v>18.999946584049997</v>
      </c>
      <c r="L61" s="5">
        <v>748.84</v>
      </c>
      <c r="M61">
        <f t="shared" si="4"/>
        <v>14227.92</v>
      </c>
      <c r="N61" s="28"/>
      <c r="O61" s="28">
        <f t="shared" si="33"/>
        <v>1.2876983067143848</v>
      </c>
      <c r="P61">
        <f t="shared" si="26"/>
        <v>711.39789999973289</v>
      </c>
      <c r="Q61" s="28">
        <f t="shared" si="34"/>
        <v>1.355472092341518</v>
      </c>
      <c r="R61" s="28">
        <f t="shared" si="35"/>
        <v>6.777378562713321E-2</v>
      </c>
      <c r="S61" s="45">
        <v>380123</v>
      </c>
      <c r="T61" s="59">
        <f t="shared" si="36"/>
        <v>1.8891252457987895E-2</v>
      </c>
      <c r="U61" s="28">
        <v>0.96640000000000004</v>
      </c>
      <c r="V61" s="59">
        <f t="shared" si="27"/>
        <v>0.90475936114523792</v>
      </c>
      <c r="W61" s="59">
        <f t="shared" si="28"/>
        <v>0.86967714067745838</v>
      </c>
      <c r="X61" s="62">
        <f t="shared" si="37"/>
        <v>0.77429173951535846</v>
      </c>
      <c r="Y61" s="28">
        <v>0.13908838067134591</v>
      </c>
      <c r="Z61" s="28">
        <v>0.76198215646106759</v>
      </c>
      <c r="AA61" s="62">
        <f t="shared" si="38"/>
        <v>2.5844266198046424</v>
      </c>
      <c r="AB61" s="59">
        <f t="shared" si="39"/>
        <v>0.86397716391612345</v>
      </c>
      <c r="AC61" s="62">
        <f t="shared" si="29"/>
        <v>0.4686207838659045</v>
      </c>
      <c r="AD61" s="28">
        <v>7.9297912441975593E-2</v>
      </c>
      <c r="AE61" s="28">
        <v>0.82681651402863499</v>
      </c>
      <c r="AF61">
        <v>197.70599999999999</v>
      </c>
      <c r="AG61" s="59">
        <f t="shared" si="30"/>
        <v>0.44293951123287673</v>
      </c>
      <c r="AH61" s="62">
        <f t="shared" si="31"/>
        <v>-1.3650210420064197</v>
      </c>
      <c r="AI61" s="28">
        <v>0.11584095694217872</v>
      </c>
      <c r="AJ61" s="28">
        <v>0.60106485498511031</v>
      </c>
      <c r="AK61" s="62">
        <f t="shared" si="32"/>
        <v>-4.0702839541718903E-2</v>
      </c>
      <c r="AL61" s="70">
        <v>-4.0702839541718903E-2</v>
      </c>
    </row>
    <row r="62" spans="1:38" x14ac:dyDescent="0.25">
      <c r="A62" s="15" t="s">
        <v>134</v>
      </c>
      <c r="B62" s="18">
        <v>31378</v>
      </c>
      <c r="C62" s="4">
        <v>19824</v>
      </c>
      <c r="D62" s="9">
        <f t="shared" si="0"/>
        <v>0.63178022818535284</v>
      </c>
      <c r="E62" s="28">
        <f t="shared" si="22"/>
        <v>0.6513198228714977</v>
      </c>
      <c r="F62" s="28">
        <f t="shared" si="23"/>
        <v>0.66503181914247667</v>
      </c>
      <c r="G62" s="28">
        <f t="shared" si="24"/>
        <v>0.7019780313170586</v>
      </c>
      <c r="H62" s="16">
        <v>43</v>
      </c>
      <c r="I62" s="16">
        <v>47</v>
      </c>
      <c r="J62" s="5">
        <v>1012.13</v>
      </c>
      <c r="K62" s="30">
        <f t="shared" si="25"/>
        <v>43.000063275120226</v>
      </c>
      <c r="L62" s="5">
        <v>1106.28</v>
      </c>
      <c r="M62">
        <f t="shared" si="4"/>
        <v>47570.11</v>
      </c>
      <c r="N62" s="28"/>
      <c r="O62" s="28">
        <f t="shared" si="33"/>
        <v>0.87164189897675093</v>
      </c>
      <c r="P62">
        <f t="shared" si="26"/>
        <v>1081.1373088842454</v>
      </c>
      <c r="Q62" s="28">
        <f t="shared" si="34"/>
        <v>0.89191261098477448</v>
      </c>
      <c r="R62" s="28">
        <f t="shared" si="35"/>
        <v>2.027071200802355E-2</v>
      </c>
      <c r="S62" s="45">
        <v>683540</v>
      </c>
      <c r="T62" s="59">
        <f t="shared" si="36"/>
        <v>3.397039038714586E-2</v>
      </c>
      <c r="U62" s="28">
        <v>0.96640000000000004</v>
      </c>
      <c r="V62" s="59">
        <f t="shared" si="27"/>
        <v>0.9148949633004303</v>
      </c>
      <c r="W62" s="59">
        <f t="shared" si="28"/>
        <v>0.69054946581653753</v>
      </c>
      <c r="X62" s="62">
        <f t="shared" si="37"/>
        <v>-0.51357770001880654</v>
      </c>
      <c r="Y62" s="28">
        <v>0.13908838067134591</v>
      </c>
      <c r="Z62" s="28">
        <v>0.76198215646106759</v>
      </c>
      <c r="AA62" s="62">
        <f>B62*100/S62</f>
        <v>4.5905140884220383</v>
      </c>
      <c r="AB62" s="59">
        <f t="shared" si="39"/>
        <v>0.8932440155017608</v>
      </c>
      <c r="AC62" s="62">
        <f t="shared" si="29"/>
        <v>0.83769546293835417</v>
      </c>
      <c r="AD62" s="28">
        <v>7.9297912441975593E-2</v>
      </c>
      <c r="AE62" s="28">
        <v>0.82681651402863499</v>
      </c>
      <c r="AF62">
        <v>192.48560000000001</v>
      </c>
      <c r="AG62" s="59">
        <f t="shared" si="30"/>
        <v>0.45676141413698629</v>
      </c>
      <c r="AH62" s="62">
        <f t="shared" si="31"/>
        <v>-1.2457031144878419</v>
      </c>
      <c r="AI62" s="28">
        <v>0.11584095694217872</v>
      </c>
      <c r="AJ62" s="28">
        <v>0.60106485498511031</v>
      </c>
      <c r="AK62" s="62">
        <f t="shared" si="32"/>
        <v>-0.30719511718943143</v>
      </c>
      <c r="AL62" s="70">
        <v>-0.30719511718943143</v>
      </c>
    </row>
    <row r="63" spans="1:38" x14ac:dyDescent="0.25">
      <c r="A63" s="15" t="s">
        <v>136</v>
      </c>
      <c r="B63" s="18">
        <v>8173</v>
      </c>
      <c r="C63" s="4">
        <v>6376</v>
      </c>
      <c r="D63" s="9">
        <f t="shared" si="0"/>
        <v>0.78012969533830911</v>
      </c>
      <c r="E63" s="28">
        <f t="shared" si="22"/>
        <v>0.80425741787454552</v>
      </c>
      <c r="F63" s="28">
        <f t="shared" si="23"/>
        <v>0.82118915298769379</v>
      </c>
      <c r="G63" s="28">
        <f t="shared" si="24"/>
        <v>0.86681077259812123</v>
      </c>
      <c r="H63" s="16">
        <v>14</v>
      </c>
      <c r="I63" s="16">
        <v>15</v>
      </c>
      <c r="J63" s="5">
        <v>775.2</v>
      </c>
      <c r="K63" s="30">
        <f t="shared" si="25"/>
        <v>13.00002235985958</v>
      </c>
      <c r="L63" s="5">
        <v>894.46</v>
      </c>
      <c r="M63">
        <f t="shared" si="4"/>
        <v>11628</v>
      </c>
      <c r="N63" s="28"/>
      <c r="O63" s="28">
        <f t="shared" si="33"/>
        <v>1.0780582697940657</v>
      </c>
      <c r="P63">
        <f t="shared" si="26"/>
        <v>830.57010204065341</v>
      </c>
      <c r="Q63" s="28">
        <f t="shared" si="34"/>
        <v>1.160985686374733</v>
      </c>
      <c r="R63" s="28">
        <f t="shared" si="35"/>
        <v>8.2927416580667268E-2</v>
      </c>
      <c r="S63" s="45">
        <v>213083</v>
      </c>
      <c r="T63" s="59">
        <f t="shared" si="36"/>
        <v>1.0589742655681016E-2</v>
      </c>
      <c r="U63" s="28">
        <v>0.96640000000000004</v>
      </c>
      <c r="V63" s="59">
        <f t="shared" si="27"/>
        <v>0.86666815732397195</v>
      </c>
      <c r="W63" s="59">
        <f t="shared" si="28"/>
        <v>0.90014810022227043</v>
      </c>
      <c r="X63" s="62">
        <f t="shared" si="37"/>
        <v>0.99336798008797933</v>
      </c>
      <c r="Y63" s="28">
        <v>0.13908838067134591</v>
      </c>
      <c r="Z63" s="28">
        <v>0.76198215646106759</v>
      </c>
      <c r="AA63" s="62">
        <f t="shared" si="38"/>
        <v>3.8355945805155738</v>
      </c>
      <c r="AB63" s="59">
        <f t="shared" si="39"/>
        <v>0.70495477051187128</v>
      </c>
      <c r="AC63" s="62">
        <f t="shared" si="29"/>
        <v>-1.5367585320223052</v>
      </c>
      <c r="AD63" s="28">
        <v>7.9297912441975593E-2</v>
      </c>
      <c r="AE63" s="28">
        <v>0.82681651402863499</v>
      </c>
      <c r="AF63">
        <v>188.92500000000001</v>
      </c>
      <c r="AG63" s="59">
        <f t="shared" si="30"/>
        <v>0.46618871232876707</v>
      </c>
      <c r="AH63" s="62">
        <f t="shared" si="31"/>
        <v>-1.1643217236513836</v>
      </c>
      <c r="AI63" s="28">
        <v>0.11584095694217872</v>
      </c>
      <c r="AJ63" s="28">
        <v>0.60106485498511031</v>
      </c>
      <c r="AK63" s="62">
        <f t="shared" si="32"/>
        <v>-0.56923742519523646</v>
      </c>
      <c r="AL63" s="70">
        <v>-0.56923742519523646</v>
      </c>
    </row>
    <row r="64" spans="1:38" x14ac:dyDescent="0.25">
      <c r="A64" s="15" t="s">
        <v>138</v>
      </c>
      <c r="B64" s="18">
        <v>24509</v>
      </c>
      <c r="C64" s="4">
        <v>15366</v>
      </c>
      <c r="D64" s="9">
        <f t="shared" si="0"/>
        <v>0.62695336407034152</v>
      </c>
      <c r="E64" s="28">
        <f t="shared" si="22"/>
        <v>0.64634367429932116</v>
      </c>
      <c r="F64" s="28">
        <f t="shared" si="23"/>
        <v>0.65995090954772795</v>
      </c>
      <c r="G64" s="28">
        <f t="shared" si="24"/>
        <v>0.69661484896704606</v>
      </c>
      <c r="H64" s="16">
        <v>29</v>
      </c>
      <c r="I64" s="16">
        <v>34</v>
      </c>
      <c r="J64" s="5">
        <v>1123.94</v>
      </c>
      <c r="K64" s="30">
        <f t="shared" si="25"/>
        <v>32.999965457685661</v>
      </c>
      <c r="L64" s="5">
        <v>1158</v>
      </c>
      <c r="M64">
        <f t="shared" si="4"/>
        <v>38213.96</v>
      </c>
      <c r="N64" s="28"/>
      <c r="O64" s="28">
        <f t="shared" si="33"/>
        <v>0.83271157167530219</v>
      </c>
      <c r="P64">
        <f t="shared" si="26"/>
        <v>1123.941141868477</v>
      </c>
      <c r="Q64" s="28">
        <f t="shared" si="34"/>
        <v>0.85794528207851617</v>
      </c>
      <c r="R64" s="28">
        <f t="shared" si="35"/>
        <v>2.5233710403213983E-2</v>
      </c>
      <c r="S64" s="45">
        <v>371714</v>
      </c>
      <c r="T64" s="59">
        <f t="shared" si="36"/>
        <v>1.8473344196927078E-2</v>
      </c>
      <c r="U64" s="28">
        <v>0.96640000000000004</v>
      </c>
      <c r="V64" s="59">
        <f t="shared" si="27"/>
        <v>0.97058721934369596</v>
      </c>
      <c r="W64" s="59">
        <f t="shared" si="28"/>
        <v>0.64595262700273637</v>
      </c>
      <c r="X64" s="62">
        <f t="shared" si="37"/>
        <v>-0.83421439589910251</v>
      </c>
      <c r="Y64" s="28">
        <v>0.13908838067134591</v>
      </c>
      <c r="Z64" s="28">
        <v>0.76198215646106759</v>
      </c>
      <c r="AA64" s="62">
        <f t="shared" si="38"/>
        <v>6.5935100641891351</v>
      </c>
      <c r="AB64" s="59">
        <f t="shared" si="39"/>
        <v>0.800196455579819</v>
      </c>
      <c r="AC64" s="62">
        <f t="shared" si="29"/>
        <v>-0.3356968377735618</v>
      </c>
      <c r="AD64" s="28">
        <v>7.9297912441975593E-2</v>
      </c>
      <c r="AE64" s="28">
        <v>0.82681651402863499</v>
      </c>
      <c r="AF64">
        <v>188.31710000000001</v>
      </c>
      <c r="AG64" s="59">
        <f t="shared" si="30"/>
        <v>0.4677982316712328</v>
      </c>
      <c r="AH64" s="62">
        <f t="shared" si="31"/>
        <v>-1.1504275070897136</v>
      </c>
      <c r="AI64" s="28">
        <v>0.11584095694217872</v>
      </c>
      <c r="AJ64" s="28">
        <v>0.60106485498511031</v>
      </c>
      <c r="AK64" s="62">
        <f t="shared" si="32"/>
        <v>-0.77344624692079267</v>
      </c>
      <c r="AL64" s="70">
        <v>-0.77344624692079267</v>
      </c>
    </row>
    <row r="65" spans="1:38" x14ac:dyDescent="0.25">
      <c r="A65" s="15" t="s">
        <v>140</v>
      </c>
      <c r="B65" s="18">
        <v>9957</v>
      </c>
      <c r="C65" s="4">
        <v>7396</v>
      </c>
      <c r="D65" s="9">
        <f t="shared" si="0"/>
        <v>0.74279401426132374</v>
      </c>
      <c r="E65" s="28">
        <f t="shared" si="22"/>
        <v>0.76576702501167393</v>
      </c>
      <c r="F65" s="28">
        <f t="shared" si="23"/>
        <v>0.78188843606455127</v>
      </c>
      <c r="G65" s="28">
        <f t="shared" si="24"/>
        <v>0.82532668251258179</v>
      </c>
      <c r="H65" s="16">
        <v>16</v>
      </c>
      <c r="I65" s="16">
        <v>22</v>
      </c>
      <c r="J65" s="5">
        <v>688.36</v>
      </c>
      <c r="K65" s="30">
        <f t="shared" si="25"/>
        <v>13.999981510756117</v>
      </c>
      <c r="L65" s="5">
        <v>1081.71</v>
      </c>
      <c r="M65">
        <f t="shared" si="4"/>
        <v>15143.92</v>
      </c>
      <c r="N65" s="28"/>
      <c r="O65" s="28">
        <f t="shared" si="33"/>
        <v>0.89144040454465612</v>
      </c>
      <c r="P65">
        <f t="shared" si="26"/>
        <v>1009.5959111110017</v>
      </c>
      <c r="Q65" s="28">
        <f t="shared" si="34"/>
        <v>0.95511480324723763</v>
      </c>
      <c r="R65" s="28">
        <f t="shared" si="35"/>
        <v>6.3674398702581514E-2</v>
      </c>
      <c r="S65" s="45">
        <v>395499</v>
      </c>
      <c r="T65" s="59">
        <f t="shared" si="36"/>
        <v>1.9655404844962695E-2</v>
      </c>
      <c r="U65" s="28">
        <v>0.96640000000000004</v>
      </c>
      <c r="V65" s="59">
        <f t="shared" si="27"/>
        <v>0.63636279594345979</v>
      </c>
      <c r="W65" s="59">
        <f t="shared" si="28"/>
        <v>1.1672492782361215</v>
      </c>
      <c r="X65" s="62">
        <f t="shared" si="37"/>
        <v>2.9137381556886899</v>
      </c>
      <c r="Y65" s="28">
        <v>0.13908838067134591</v>
      </c>
      <c r="Z65" s="28">
        <v>0.76198215646106759</v>
      </c>
      <c r="AA65" s="62">
        <f t="shared" si="38"/>
        <v>2.51757905835413</v>
      </c>
      <c r="AB65" s="59">
        <f t="shared" si="39"/>
        <v>0.82017268691248724</v>
      </c>
      <c r="AC65" s="62">
        <f t="shared" si="29"/>
        <v>-8.3783127595057627E-2</v>
      </c>
      <c r="AD65" s="28">
        <v>7.9297912441975593E-2</v>
      </c>
      <c r="AE65" s="28">
        <v>0.82681651402863499</v>
      </c>
      <c r="AF65">
        <v>211.6567</v>
      </c>
      <c r="AG65" s="59">
        <f t="shared" si="30"/>
        <v>0.40600264416438353</v>
      </c>
      <c r="AH65" s="62">
        <f t="shared" si="31"/>
        <v>-1.6838794841628497</v>
      </c>
      <c r="AI65" s="28">
        <v>0.11584095694217872</v>
      </c>
      <c r="AJ65" s="28">
        <v>0.60106485498511031</v>
      </c>
      <c r="AK65" s="62">
        <f t="shared" si="32"/>
        <v>0.38202518131026086</v>
      </c>
      <c r="AL65" s="70">
        <v>0.38202518131026086</v>
      </c>
    </row>
    <row r="66" spans="1:38" x14ac:dyDescent="0.25">
      <c r="A66" s="15" t="s">
        <v>142</v>
      </c>
      <c r="B66" s="18">
        <v>14581</v>
      </c>
      <c r="C66" s="4">
        <v>11745</v>
      </c>
      <c r="D66" s="9">
        <f t="shared" si="0"/>
        <v>0.8055003086208079</v>
      </c>
      <c r="E66" s="28">
        <f t="shared" si="22"/>
        <v>0.83041268929980194</v>
      </c>
      <c r="F66" s="28">
        <f t="shared" si="23"/>
        <v>0.84789506170611362</v>
      </c>
      <c r="G66" s="28">
        <f t="shared" si="24"/>
        <v>0.89500034291200881</v>
      </c>
      <c r="H66" s="16">
        <v>27</v>
      </c>
      <c r="I66" s="16">
        <v>27</v>
      </c>
      <c r="J66" s="5">
        <v>771.15</v>
      </c>
      <c r="K66" s="30">
        <f t="shared" si="25"/>
        <v>25.00006003554104</v>
      </c>
      <c r="L66" s="5">
        <v>832.84</v>
      </c>
      <c r="M66">
        <f t="shared" si="4"/>
        <v>20821.05</v>
      </c>
      <c r="N66" s="28"/>
      <c r="O66" s="28">
        <f t="shared" si="33"/>
        <v>1.1578214302867296</v>
      </c>
      <c r="P66">
        <f t="shared" si="26"/>
        <v>800.80776627201851</v>
      </c>
      <c r="Q66" s="28">
        <f t="shared" si="34"/>
        <v>1.2041341762817686</v>
      </c>
      <c r="R66" s="28">
        <f t="shared" si="35"/>
        <v>4.6312745995038984E-2</v>
      </c>
      <c r="S66" s="45">
        <v>340310</v>
      </c>
      <c r="T66" s="59">
        <f t="shared" si="36"/>
        <v>1.6912636499180161E-2</v>
      </c>
      <c r="U66" s="28">
        <v>0.96640000000000004</v>
      </c>
      <c r="V66" s="59">
        <f t="shared" si="27"/>
        <v>0.92592814946448299</v>
      </c>
      <c r="W66" s="59">
        <f t="shared" si="28"/>
        <v>0.86993824422194599</v>
      </c>
      <c r="X66" s="62">
        <f t="shared" si="37"/>
        <v>0.7761689886660591</v>
      </c>
      <c r="Y66" s="28">
        <v>0.13908838067134591</v>
      </c>
      <c r="Z66" s="28">
        <v>0.76198215646106759</v>
      </c>
      <c r="AA66" s="62">
        <f t="shared" si="38"/>
        <v>4.2846228438776413</v>
      </c>
      <c r="AB66" s="59">
        <f t="shared" si="39"/>
        <v>0.82861549781134691</v>
      </c>
      <c r="AC66" s="62">
        <f t="shared" si="29"/>
        <v>2.2686395231757098E-2</v>
      </c>
      <c r="AD66" s="28">
        <v>7.9297912441975593E-2</v>
      </c>
      <c r="AE66" s="28">
        <v>0.82681651402863499</v>
      </c>
      <c r="AF66">
        <v>137.42509999999999</v>
      </c>
      <c r="AG66" s="59">
        <f t="shared" si="30"/>
        <v>0.6025435160547945</v>
      </c>
      <c r="AH66" s="62">
        <f t="shared" si="31"/>
        <v>1.2764579201657142E-2</v>
      </c>
      <c r="AI66" s="28">
        <v>0.11584095694217872</v>
      </c>
      <c r="AJ66" s="28">
        <v>0.60106485498511031</v>
      </c>
      <c r="AK66" s="62">
        <f t="shared" si="32"/>
        <v>0.27053998769982446</v>
      </c>
      <c r="AL66" s="70">
        <v>0.27053998769982446</v>
      </c>
    </row>
    <row r="67" spans="1:38" x14ac:dyDescent="0.25">
      <c r="A67" s="33" t="s">
        <v>509</v>
      </c>
      <c r="B67" s="34"/>
      <c r="C67" s="32"/>
      <c r="D67" s="35"/>
      <c r="E67" s="36"/>
      <c r="F67" s="36"/>
      <c r="G67" s="36"/>
      <c r="H67" s="37"/>
      <c r="I67" s="37"/>
      <c r="J67" s="38">
        <f>MEDIAN(J21:J66)</f>
        <v>964.28</v>
      </c>
      <c r="K67" s="39"/>
      <c r="L67" s="38">
        <f>MEDIAN(L21:L66)</f>
        <v>1107.4299999999998</v>
      </c>
      <c r="M67" s="40"/>
      <c r="N67" s="36"/>
      <c r="O67" s="36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62"/>
      <c r="AL67" s="71"/>
    </row>
    <row r="68" spans="1:38" x14ac:dyDescent="0.25">
      <c r="A68" s="32" t="s">
        <v>524</v>
      </c>
      <c r="B68" s="18"/>
      <c r="C68" s="4"/>
      <c r="D68" s="28"/>
      <c r="E68" s="28"/>
      <c r="F68" s="28"/>
      <c r="G68" s="28"/>
      <c r="H68" s="16"/>
      <c r="I68" s="16"/>
      <c r="J68" s="38"/>
      <c r="K68" s="30"/>
      <c r="L68" s="5"/>
      <c r="N68" s="28"/>
      <c r="O68" s="28"/>
      <c r="P68" s="56"/>
      <c r="W68" s="28">
        <f>SUM(W21:W66)/46</f>
        <v>0.76198215646106759</v>
      </c>
      <c r="X68" s="28"/>
      <c r="Y68" s="28"/>
      <c r="Z68" s="28"/>
      <c r="AB68" s="28">
        <f>SUM(AB21:AB66)/46</f>
        <v>0.82681651402863499</v>
      </c>
      <c r="AC68" s="28"/>
      <c r="AD68" s="28"/>
      <c r="AE68" s="28"/>
      <c r="AG68" s="28">
        <f>SUM(AG21:AG66)/46</f>
        <v>0.60106485498511031</v>
      </c>
      <c r="AH68" s="28"/>
      <c r="AI68" s="28"/>
      <c r="AK68" s="62"/>
    </row>
    <row r="69" spans="1:38" x14ac:dyDescent="0.25">
      <c r="A69" s="32" t="s">
        <v>525</v>
      </c>
      <c r="B69" s="18"/>
      <c r="C69" s="4"/>
      <c r="D69" s="28"/>
      <c r="E69" s="28"/>
      <c r="F69" s="28"/>
      <c r="G69" s="28"/>
      <c r="H69" s="16"/>
      <c r="I69" s="16"/>
      <c r="J69" s="38"/>
      <c r="K69" s="30"/>
      <c r="L69" s="5"/>
      <c r="N69" s="28"/>
      <c r="O69" s="28"/>
      <c r="P69" s="56"/>
      <c r="W69">
        <f>STDEV(W21:W66)</f>
        <v>0.13908838067134591</v>
      </c>
      <c r="AB69">
        <f>STDEV(AB21:AB66)</f>
        <v>7.9297912441975649E-2</v>
      </c>
      <c r="AG69">
        <f>STDEV(AG21:AG66)</f>
        <v>0.11584095694217872</v>
      </c>
      <c r="AK69" s="62"/>
    </row>
    <row r="70" spans="1:38" x14ac:dyDescent="0.25">
      <c r="A70" s="4" t="s">
        <v>144</v>
      </c>
      <c r="B70" s="18">
        <v>4803</v>
      </c>
      <c r="C70" s="4">
        <v>3733</v>
      </c>
      <c r="D70" s="9">
        <f t="shared" si="0"/>
        <v>0.77722256922756605</v>
      </c>
      <c r="E70" s="28">
        <f t="shared" si="22"/>
        <v>0.80126038064697536</v>
      </c>
      <c r="F70" s="28">
        <f t="shared" si="23"/>
        <v>0.81812902023954337</v>
      </c>
      <c r="G70" s="28">
        <f t="shared" si="24"/>
        <v>0.86358063247507344</v>
      </c>
      <c r="H70" s="16">
        <v>4</v>
      </c>
      <c r="I70" s="16">
        <v>4</v>
      </c>
      <c r="J70" s="5">
        <v>1200.75</v>
      </c>
      <c r="K70" s="30">
        <f t="shared" si="25"/>
        <v>4</v>
      </c>
      <c r="L70" s="5">
        <v>1200.75</v>
      </c>
      <c r="M70">
        <f t="shared" si="4"/>
        <v>4803</v>
      </c>
      <c r="N70" s="28"/>
      <c r="O70" s="28">
        <f>$J$245/L70</f>
        <v>0.62072038309389965</v>
      </c>
      <c r="P70">
        <f t="shared" ref="P70:P133" si="40">M70/(K70+1)</f>
        <v>960.6</v>
      </c>
      <c r="Q70" s="28">
        <f>$J$245/P70</f>
        <v>0.77590047886737457</v>
      </c>
      <c r="R70" s="28">
        <f t="shared" ref="R70:R133" si="41">Q70-O70</f>
        <v>0.15518009577347491</v>
      </c>
      <c r="S70" s="46">
        <v>44270</v>
      </c>
      <c r="T70" s="59">
        <f>S70/20121641</f>
        <v>2.200118767649219E-3</v>
      </c>
      <c r="U70" s="28">
        <v>0.98960000000000004</v>
      </c>
      <c r="V70" s="59">
        <f t="shared" ref="V70:V133" si="42">K70/I70</f>
        <v>1</v>
      </c>
      <c r="W70" s="59">
        <f t="shared" ref="W70:W133" si="43">D70/V70</f>
        <v>0.77722256922756605</v>
      </c>
      <c r="X70" s="62">
        <f t="shared" ref="X70:X133" si="44">(W70-Z70)/Y70</f>
        <v>-0.76191719784672673</v>
      </c>
      <c r="Y70" s="28">
        <v>0.15378925368193108</v>
      </c>
      <c r="Z70" s="28">
        <v>0.89439724645184238</v>
      </c>
      <c r="AA70" s="62">
        <f>B70*10/S70</f>
        <v>1.0849333634515472</v>
      </c>
      <c r="AB70" s="59">
        <f t="shared" ref="AB70:AB133" si="45">(1-AA70/K70)</f>
        <v>0.72876665913711314</v>
      </c>
      <c r="AC70" s="62">
        <f t="shared" ref="AC70:AC133" si="46">(AB70-AE70)/AD70</f>
        <v>-2.0115601038431272</v>
      </c>
      <c r="AD70" s="28">
        <v>7.6642910197268058E-2</v>
      </c>
      <c r="AE70" s="28">
        <v>0.88293847953236915</v>
      </c>
      <c r="AF70">
        <v>82.193299999999994</v>
      </c>
      <c r="AG70" s="59">
        <f t="shared" ref="AG70:AG133" si="47">(1-AF70/365)*U70</f>
        <v>0.76675482279452056</v>
      </c>
      <c r="AH70" s="62">
        <f t="shared" ref="AH70:AH133" si="48">(AG70-AJ70)/AI70</f>
        <v>0.15548125067076096</v>
      </c>
      <c r="AI70">
        <v>6.5787674558349635E-2</v>
      </c>
      <c r="AJ70" s="28">
        <v>0.75652607287546736</v>
      </c>
      <c r="AK70" s="62">
        <f t="shared" si="32"/>
        <v>-0.87266535033969772</v>
      </c>
      <c r="AL70" s="70">
        <v>-0.87266535033969772</v>
      </c>
    </row>
    <row r="71" spans="1:38" x14ac:dyDescent="0.25">
      <c r="A71" s="4" t="s">
        <v>146</v>
      </c>
      <c r="B71" s="18">
        <v>1174</v>
      </c>
      <c r="C71" s="4">
        <v>966</v>
      </c>
      <c r="D71" s="9">
        <f t="shared" si="0"/>
        <v>0.82282793867120951</v>
      </c>
      <c r="E71" s="28">
        <f t="shared" si="22"/>
        <v>0.84827622543423664</v>
      </c>
      <c r="F71" s="28">
        <f t="shared" si="23"/>
        <v>0.8661346722854838</v>
      </c>
      <c r="G71" s="28">
        <f t="shared" si="24"/>
        <v>0.91425326519023276</v>
      </c>
      <c r="H71" s="16">
        <v>2</v>
      </c>
      <c r="I71" s="16">
        <v>3</v>
      </c>
      <c r="J71" s="5">
        <v>391.33</v>
      </c>
      <c r="K71" s="30">
        <f t="shared" si="25"/>
        <v>1.9999829642248723</v>
      </c>
      <c r="L71" s="5">
        <v>587</v>
      </c>
      <c r="M71">
        <f t="shared" si="4"/>
        <v>1173.99</v>
      </c>
      <c r="N71" s="28"/>
      <c r="O71" s="28">
        <f t="shared" ref="O71:O134" si="49">$J$245/L71</f>
        <v>1.2697274275979558</v>
      </c>
      <c r="P71">
        <f t="shared" si="40"/>
        <v>391.33222221591262</v>
      </c>
      <c r="Q71" s="28">
        <f t="shared" ref="Q71:Q134" si="50">$J$245/P71</f>
        <v>1.9045965491407288</v>
      </c>
      <c r="R71" s="28">
        <f t="shared" si="41"/>
        <v>0.63486912154277308</v>
      </c>
      <c r="S71" s="46">
        <v>24777</v>
      </c>
      <c r="T71" s="59">
        <f t="shared" ref="T71:T134" si="51">S71/20121641</f>
        <v>1.2313608020339893E-3</v>
      </c>
      <c r="U71" s="28">
        <v>0.98960000000000004</v>
      </c>
      <c r="V71" s="59">
        <f t="shared" si="42"/>
        <v>0.66666098807495744</v>
      </c>
      <c r="W71" s="59">
        <f t="shared" si="43"/>
        <v>1.2342524212301638</v>
      </c>
      <c r="X71" s="62">
        <f t="shared" si="44"/>
        <v>2.2098759610422083</v>
      </c>
      <c r="Y71" s="28">
        <v>0.15378925368193108</v>
      </c>
      <c r="Z71" s="28">
        <v>0.89439724645184238</v>
      </c>
      <c r="AA71" s="62">
        <f t="shared" ref="AA71:AA91" si="52">B71*10/S71</f>
        <v>0.47382653267142916</v>
      </c>
      <c r="AB71" s="59">
        <f t="shared" si="45"/>
        <v>0.76308471564653113</v>
      </c>
      <c r="AC71" s="62">
        <f t="shared" si="46"/>
        <v>-1.5637945320363136</v>
      </c>
      <c r="AD71" s="28">
        <v>7.6642910197268058E-2</v>
      </c>
      <c r="AE71" s="28">
        <v>0.88293847953236915</v>
      </c>
      <c r="AF71">
        <v>83.403099999999995</v>
      </c>
      <c r="AG71" s="59">
        <f t="shared" si="47"/>
        <v>0.76347477326027402</v>
      </c>
      <c r="AH71" s="62">
        <f t="shared" si="48"/>
        <v>0.10562313429461</v>
      </c>
      <c r="AI71">
        <v>6.5787674558349635E-2</v>
      </c>
      <c r="AJ71" s="28">
        <v>0.75652607287546736</v>
      </c>
      <c r="AK71" s="62">
        <f t="shared" si="32"/>
        <v>0.25056818776683493</v>
      </c>
      <c r="AL71" s="70">
        <v>0.25056818776683493</v>
      </c>
    </row>
    <row r="72" spans="1:38" x14ac:dyDescent="0.25">
      <c r="A72" s="4" t="s">
        <v>148</v>
      </c>
      <c r="B72" s="18">
        <v>6633</v>
      </c>
      <c r="C72" s="4">
        <v>4933</v>
      </c>
      <c r="D72" s="9">
        <f t="shared" si="0"/>
        <v>0.74370571385496753</v>
      </c>
      <c r="E72" s="28">
        <f t="shared" si="22"/>
        <v>0.76670692149996655</v>
      </c>
      <c r="F72" s="28">
        <f t="shared" si="23"/>
        <v>0.78284811984733438</v>
      </c>
      <c r="G72" s="28">
        <f t="shared" si="24"/>
        <v>0.82633968206107511</v>
      </c>
      <c r="H72" s="16">
        <v>6</v>
      </c>
      <c r="I72" s="16">
        <v>9</v>
      </c>
      <c r="J72" s="5">
        <v>737</v>
      </c>
      <c r="K72" s="30">
        <f t="shared" si="25"/>
        <v>7.0000105533100454</v>
      </c>
      <c r="L72" s="5">
        <v>947.57</v>
      </c>
      <c r="M72">
        <f t="shared" si="4"/>
        <v>6633</v>
      </c>
      <c r="N72" s="28"/>
      <c r="O72" s="28">
        <f t="shared" si="49"/>
        <v>0.78656985763584752</v>
      </c>
      <c r="P72">
        <f t="shared" si="40"/>
        <v>829.123906249794</v>
      </c>
      <c r="Q72" s="28">
        <f t="shared" si="50"/>
        <v>0.89893681074906917</v>
      </c>
      <c r="R72" s="28">
        <f t="shared" si="41"/>
        <v>0.11236695311322165</v>
      </c>
      <c r="S72" s="46">
        <v>65983</v>
      </c>
      <c r="T72" s="59">
        <f t="shared" si="51"/>
        <v>3.2792057069301653E-3</v>
      </c>
      <c r="U72" s="28">
        <v>0.98960000000000004</v>
      </c>
      <c r="V72" s="59">
        <f t="shared" si="42"/>
        <v>0.77777895036778277</v>
      </c>
      <c r="W72" s="59">
        <f t="shared" si="43"/>
        <v>0.95619161910115558</v>
      </c>
      <c r="X72" s="62">
        <f t="shared" si="44"/>
        <v>0.40181203282979133</v>
      </c>
      <c r="Y72" s="28">
        <v>0.15378925368193108</v>
      </c>
      <c r="Z72" s="28">
        <v>0.89439724645184238</v>
      </c>
      <c r="AA72" s="62">
        <f t="shared" si="52"/>
        <v>1.0052589303305397</v>
      </c>
      <c r="AB72" s="59">
        <f t="shared" si="45"/>
        <v>0.85639179788733455</v>
      </c>
      <c r="AC72" s="62">
        <f t="shared" si="46"/>
        <v>-0.34636839306737149</v>
      </c>
      <c r="AD72" s="28">
        <v>7.6642910197268058E-2</v>
      </c>
      <c r="AE72" s="28">
        <v>0.88293847953236915</v>
      </c>
      <c r="AF72">
        <v>105.6057</v>
      </c>
      <c r="AG72" s="59">
        <f t="shared" si="47"/>
        <v>0.70327835419178086</v>
      </c>
      <c r="AH72" s="62">
        <f t="shared" si="48"/>
        <v>-0.80938745807862589</v>
      </c>
      <c r="AI72">
        <v>6.5787674558349635E-2</v>
      </c>
      <c r="AJ72" s="28">
        <v>0.75652607287546736</v>
      </c>
      <c r="AK72" s="62">
        <f t="shared" si="32"/>
        <v>-0.25131460610540202</v>
      </c>
      <c r="AL72" s="70">
        <v>-0.25131460610540202</v>
      </c>
    </row>
    <row r="73" spans="1:38" x14ac:dyDescent="0.25">
      <c r="A73" s="4" t="s">
        <v>150</v>
      </c>
      <c r="B73" s="18">
        <v>12468</v>
      </c>
      <c r="C73" s="4">
        <v>10098</v>
      </c>
      <c r="D73" s="9">
        <f t="shared" ref="D73:D136" si="53">C73/B73</f>
        <v>0.80991337824831566</v>
      </c>
      <c r="E73" s="28">
        <f t="shared" si="22"/>
        <v>0.83496224561682031</v>
      </c>
      <c r="F73" s="28">
        <f t="shared" si="23"/>
        <v>0.85254039815612193</v>
      </c>
      <c r="G73" s="28">
        <f t="shared" si="24"/>
        <v>0.89990375360923958</v>
      </c>
      <c r="H73" s="16">
        <v>15</v>
      </c>
      <c r="I73" s="16">
        <v>16</v>
      </c>
      <c r="J73" s="5">
        <v>779.25</v>
      </c>
      <c r="K73" s="30">
        <f t="shared" ref="K73:K136" si="54">M73/L73</f>
        <v>15</v>
      </c>
      <c r="L73" s="5">
        <v>831.2</v>
      </c>
      <c r="M73">
        <f t="shared" ref="M73:M136" si="55">J73*I73</f>
        <v>12468</v>
      </c>
      <c r="N73" s="28"/>
      <c r="O73" s="28">
        <f t="shared" si="49"/>
        <v>0.89669153031761306</v>
      </c>
      <c r="P73">
        <f t="shared" si="40"/>
        <v>779.25</v>
      </c>
      <c r="Q73" s="28">
        <f t="shared" si="50"/>
        <v>0.95647096567212064</v>
      </c>
      <c r="R73" s="28">
        <f t="shared" si="41"/>
        <v>5.9779435354507582E-2</v>
      </c>
      <c r="S73" s="46">
        <v>130980</v>
      </c>
      <c r="T73" s="59">
        <f t="shared" si="51"/>
        <v>6.5094094462772693E-3</v>
      </c>
      <c r="U73" s="28">
        <v>0.98960000000000004</v>
      </c>
      <c r="V73" s="59">
        <f t="shared" si="42"/>
        <v>0.9375</v>
      </c>
      <c r="W73" s="59">
        <f t="shared" si="43"/>
        <v>0.86390760346487006</v>
      </c>
      <c r="X73" s="62">
        <f t="shared" si="44"/>
        <v>-0.19825600461025317</v>
      </c>
      <c r="Y73" s="28">
        <v>0.15378925368193108</v>
      </c>
      <c r="Z73" s="28">
        <v>0.89439724645184238</v>
      </c>
      <c r="AA73" s="62">
        <f t="shared" si="52"/>
        <v>0.95190105359596888</v>
      </c>
      <c r="AB73" s="59">
        <f t="shared" si="45"/>
        <v>0.93653992976026879</v>
      </c>
      <c r="AC73" s="62">
        <f t="shared" si="46"/>
        <v>0.69936606125650835</v>
      </c>
      <c r="AD73" s="28">
        <v>7.6642910197268058E-2</v>
      </c>
      <c r="AE73" s="28">
        <v>0.88293847953236915</v>
      </c>
      <c r="AF73">
        <v>58.648699999999998</v>
      </c>
      <c r="AG73" s="59">
        <f t="shared" si="47"/>
        <v>0.8305897163835616</v>
      </c>
      <c r="AH73" s="62">
        <f t="shared" si="48"/>
        <v>1.1257981682025306</v>
      </c>
      <c r="AI73">
        <v>6.5787674558349635E-2</v>
      </c>
      <c r="AJ73" s="28">
        <v>0.75652607287546736</v>
      </c>
      <c r="AK73" s="62">
        <f t="shared" si="32"/>
        <v>0.54230274161626191</v>
      </c>
      <c r="AL73" s="70">
        <v>0.54230274161626191</v>
      </c>
    </row>
    <row r="74" spans="1:38" x14ac:dyDescent="0.25">
      <c r="A74" s="4" t="s">
        <v>152</v>
      </c>
      <c r="B74" s="18">
        <v>3304</v>
      </c>
      <c r="C74" s="4">
        <v>2306</v>
      </c>
      <c r="D74" s="9">
        <f t="shared" si="53"/>
        <v>0.69794188861985473</v>
      </c>
      <c r="E74" s="28">
        <f t="shared" si="22"/>
        <v>0.71952772022665434</v>
      </c>
      <c r="F74" s="28">
        <f t="shared" si="23"/>
        <v>0.73467567223142605</v>
      </c>
      <c r="G74" s="28">
        <f t="shared" si="24"/>
        <v>0.77549098735539412</v>
      </c>
      <c r="H74" s="16">
        <v>5</v>
      </c>
      <c r="I74" s="16">
        <v>5</v>
      </c>
      <c r="J74" s="5">
        <v>660.8</v>
      </c>
      <c r="K74" s="30">
        <f t="shared" si="54"/>
        <v>5</v>
      </c>
      <c r="L74" s="5">
        <v>660.8</v>
      </c>
      <c r="M74">
        <f t="shared" si="55"/>
        <v>3304</v>
      </c>
      <c r="N74" s="28"/>
      <c r="O74" s="28">
        <f t="shared" si="49"/>
        <v>1.1279207021791768</v>
      </c>
      <c r="P74">
        <f t="shared" si="40"/>
        <v>550.66666666666663</v>
      </c>
      <c r="Q74" s="28">
        <f t="shared" si="50"/>
        <v>1.3535048426150122</v>
      </c>
      <c r="R74" s="28">
        <f t="shared" si="41"/>
        <v>0.22558414043583541</v>
      </c>
      <c r="S74" s="47">
        <v>58233</v>
      </c>
      <c r="T74" s="59">
        <f t="shared" si="51"/>
        <v>2.8940482538178671E-3</v>
      </c>
      <c r="U74" s="28">
        <v>0.98960000000000004</v>
      </c>
      <c r="V74" s="59">
        <f t="shared" si="42"/>
        <v>1</v>
      </c>
      <c r="W74" s="59">
        <f t="shared" si="43"/>
        <v>0.69794188861985473</v>
      </c>
      <c r="X74" s="62">
        <f t="shared" si="44"/>
        <v>-1.2774322856023421</v>
      </c>
      <c r="Y74" s="28">
        <v>0.15378925368193108</v>
      </c>
      <c r="Z74" s="28">
        <v>0.89439724645184238</v>
      </c>
      <c r="AA74" s="62">
        <f t="shared" si="52"/>
        <v>0.56737588652482274</v>
      </c>
      <c r="AB74" s="59">
        <f t="shared" si="45"/>
        <v>0.88652482269503541</v>
      </c>
      <c r="AC74" s="62">
        <f t="shared" si="46"/>
        <v>4.6792888649915813E-2</v>
      </c>
      <c r="AD74" s="28">
        <v>7.6642910197268058E-2</v>
      </c>
      <c r="AE74" s="28">
        <v>0.88293847953236915</v>
      </c>
      <c r="AF74">
        <v>113.0608</v>
      </c>
      <c r="AG74" s="59">
        <f t="shared" si="47"/>
        <v>0.68306584197260278</v>
      </c>
      <c r="AH74" s="62">
        <f t="shared" si="48"/>
        <v>-1.1166260457756392</v>
      </c>
      <c r="AI74">
        <v>6.5787674558349635E-2</v>
      </c>
      <c r="AJ74" s="28">
        <v>0.75652607287546736</v>
      </c>
      <c r="AK74" s="62">
        <f t="shared" si="32"/>
        <v>-0.78242181424268853</v>
      </c>
      <c r="AL74" s="70">
        <v>-0.78242181424268853</v>
      </c>
    </row>
    <row r="75" spans="1:38" x14ac:dyDescent="0.25">
      <c r="A75" s="4" t="s">
        <v>154</v>
      </c>
      <c r="B75" s="18">
        <v>9257</v>
      </c>
      <c r="C75" s="4">
        <v>6767</v>
      </c>
      <c r="D75" s="9">
        <f t="shared" si="53"/>
        <v>0.73101436750567139</v>
      </c>
      <c r="E75" s="28">
        <f t="shared" si="22"/>
        <v>0.75362305928419737</v>
      </c>
      <c r="F75" s="28">
        <f t="shared" si="23"/>
        <v>0.76948880790070673</v>
      </c>
      <c r="G75" s="28">
        <f t="shared" si="24"/>
        <v>0.8122381861174125</v>
      </c>
      <c r="H75" s="16">
        <v>9</v>
      </c>
      <c r="I75" s="16">
        <v>12</v>
      </c>
      <c r="J75" s="5">
        <v>771.42</v>
      </c>
      <c r="K75" s="30">
        <f t="shared" si="54"/>
        <v>9</v>
      </c>
      <c r="L75" s="5">
        <v>1028.56</v>
      </c>
      <c r="M75">
        <f t="shared" si="55"/>
        <v>9257.0399999999991</v>
      </c>
      <c r="N75" s="28"/>
      <c r="O75" s="28">
        <f t="shared" si="49"/>
        <v>0.724634440382671</v>
      </c>
      <c r="P75">
        <f t="shared" si="40"/>
        <v>925.70399999999995</v>
      </c>
      <c r="Q75" s="28">
        <f t="shared" si="50"/>
        <v>0.80514937820296772</v>
      </c>
      <c r="R75" s="28">
        <f t="shared" si="41"/>
        <v>8.0514937820296728E-2</v>
      </c>
      <c r="S75" s="46">
        <v>117419</v>
      </c>
      <c r="T75" s="59">
        <f t="shared" si="51"/>
        <v>5.8354584499345757E-3</v>
      </c>
      <c r="U75" s="28">
        <v>0.98960000000000004</v>
      </c>
      <c r="V75" s="59">
        <f t="shared" si="42"/>
        <v>0.75</v>
      </c>
      <c r="W75" s="59">
        <f t="shared" si="43"/>
        <v>0.97468582334089515</v>
      </c>
      <c r="X75" s="62">
        <f t="shared" si="44"/>
        <v>0.52206883749567212</v>
      </c>
      <c r="Y75" s="28">
        <v>0.15378925368193108</v>
      </c>
      <c r="Z75" s="28">
        <v>0.89439724645184238</v>
      </c>
      <c r="AA75" s="62">
        <f t="shared" si="52"/>
        <v>0.78837326156754872</v>
      </c>
      <c r="AB75" s="59">
        <f t="shared" si="45"/>
        <v>0.91240297093693901</v>
      </c>
      <c r="AC75" s="62">
        <f t="shared" si="46"/>
        <v>0.38443857792889657</v>
      </c>
      <c r="AD75" s="28">
        <v>7.6642910197268058E-2</v>
      </c>
      <c r="AE75" s="28">
        <v>0.88293847953236915</v>
      </c>
      <c r="AF75">
        <v>107.53019999999999</v>
      </c>
      <c r="AG75" s="59">
        <f t="shared" si="47"/>
        <v>0.69806058652054803</v>
      </c>
      <c r="AH75" s="62">
        <f t="shared" si="48"/>
        <v>-0.88869969561036888</v>
      </c>
      <c r="AI75">
        <v>6.5787674558349635E-2</v>
      </c>
      <c r="AJ75" s="28">
        <v>0.75652607287546736</v>
      </c>
      <c r="AK75" s="62">
        <f t="shared" si="32"/>
        <v>5.9359066047332725E-3</v>
      </c>
      <c r="AL75" s="70">
        <v>5.9359066047332725E-3</v>
      </c>
    </row>
    <row r="76" spans="1:38" x14ac:dyDescent="0.25">
      <c r="A76" s="4" t="s">
        <v>156</v>
      </c>
      <c r="B76" s="18">
        <v>23513</v>
      </c>
      <c r="C76" s="4">
        <v>20241</v>
      </c>
      <c r="D76" s="9">
        <f t="shared" si="53"/>
        <v>0.86084293794921962</v>
      </c>
      <c r="E76" s="28">
        <f t="shared" si="22"/>
        <v>0.8874669463394016</v>
      </c>
      <c r="F76" s="28">
        <f t="shared" si="23"/>
        <v>0.90615046099917862</v>
      </c>
      <c r="G76" s="28">
        <f t="shared" si="24"/>
        <v>0.95649215327691062</v>
      </c>
      <c r="H76" s="16">
        <v>31</v>
      </c>
      <c r="I76" s="16">
        <v>31</v>
      </c>
      <c r="J76" s="5">
        <v>758.48</v>
      </c>
      <c r="K76" s="30">
        <f t="shared" si="54"/>
        <v>31</v>
      </c>
      <c r="L76" s="5">
        <v>758.48</v>
      </c>
      <c r="M76">
        <f t="shared" si="55"/>
        <v>23512.880000000001</v>
      </c>
      <c r="N76" s="28"/>
      <c r="O76" s="28">
        <f t="shared" si="49"/>
        <v>0.98266269380867</v>
      </c>
      <c r="P76">
        <f t="shared" si="40"/>
        <v>734.77750000000003</v>
      </c>
      <c r="Q76" s="28">
        <f t="shared" si="50"/>
        <v>1.0143614903831433</v>
      </c>
      <c r="R76" s="28">
        <f t="shared" si="41"/>
        <v>3.1698796574473276E-2</v>
      </c>
      <c r="S76" s="46">
        <v>256771</v>
      </c>
      <c r="T76" s="59">
        <f t="shared" si="51"/>
        <v>1.2760937341044897E-2</v>
      </c>
      <c r="U76" s="28">
        <v>0.98960000000000004</v>
      </c>
      <c r="V76" s="59">
        <f t="shared" si="42"/>
        <v>1</v>
      </c>
      <c r="W76" s="59">
        <f t="shared" si="43"/>
        <v>0.86084293794921962</v>
      </c>
      <c r="X76" s="62">
        <f t="shared" si="44"/>
        <v>-0.21818370074166696</v>
      </c>
      <c r="Y76" s="28">
        <v>0.15378925368193108</v>
      </c>
      <c r="Z76" s="28">
        <v>0.89439724645184238</v>
      </c>
      <c r="AA76" s="62">
        <f t="shared" si="52"/>
        <v>0.91571867539558593</v>
      </c>
      <c r="AB76" s="59">
        <f t="shared" si="45"/>
        <v>0.97046068789046502</v>
      </c>
      <c r="AC76" s="62">
        <f t="shared" si="46"/>
        <v>1.1419478740150399</v>
      </c>
      <c r="AD76" s="28">
        <v>7.6642910197268058E-2</v>
      </c>
      <c r="AE76" s="28">
        <v>0.88293847953236915</v>
      </c>
      <c r="AF76">
        <v>46.052900000000001</v>
      </c>
      <c r="AG76" s="59">
        <f t="shared" si="47"/>
        <v>0.86473986345205489</v>
      </c>
      <c r="AH76" s="62">
        <f t="shared" si="48"/>
        <v>1.6448945992247914</v>
      </c>
      <c r="AI76">
        <v>6.5787674558349635E-2</v>
      </c>
      <c r="AJ76" s="28">
        <v>0.75652607287546736</v>
      </c>
      <c r="AK76" s="62">
        <f t="shared" si="32"/>
        <v>0.85621959083272137</v>
      </c>
      <c r="AL76" s="70">
        <v>0.85621959083272137</v>
      </c>
    </row>
    <row r="77" spans="1:38" x14ac:dyDescent="0.25">
      <c r="A77" s="4" t="s">
        <v>158</v>
      </c>
      <c r="B77" s="18">
        <v>1715</v>
      </c>
      <c r="C77" s="4">
        <v>1429</v>
      </c>
      <c r="D77" s="9">
        <f t="shared" si="53"/>
        <v>0.83323615160349851</v>
      </c>
      <c r="E77" s="28">
        <f t="shared" si="22"/>
        <v>0.85900634185927682</v>
      </c>
      <c r="F77" s="28">
        <f t="shared" si="23"/>
        <v>0.87709068589841954</v>
      </c>
      <c r="G77" s="28">
        <f t="shared" si="24"/>
        <v>0.92581794622610947</v>
      </c>
      <c r="H77" s="16">
        <v>4</v>
      </c>
      <c r="I77" s="16">
        <v>4</v>
      </c>
      <c r="J77" s="5">
        <v>428.75</v>
      </c>
      <c r="K77" s="30">
        <f t="shared" si="54"/>
        <v>2.9999825073906279</v>
      </c>
      <c r="L77" s="5">
        <v>571.66999999999996</v>
      </c>
      <c r="M77">
        <f t="shared" si="55"/>
        <v>1715</v>
      </c>
      <c r="N77" s="28"/>
      <c r="O77" s="28">
        <f t="shared" si="49"/>
        <v>1.3037766543635316</v>
      </c>
      <c r="P77">
        <f t="shared" si="40"/>
        <v>428.75187499726673</v>
      </c>
      <c r="Q77" s="28">
        <f t="shared" si="50"/>
        <v>1.7383714065501206</v>
      </c>
      <c r="R77" s="28">
        <f t="shared" si="41"/>
        <v>0.43459475218658894</v>
      </c>
      <c r="S77" s="46">
        <v>34220</v>
      </c>
      <c r="T77" s="59">
        <f t="shared" si="51"/>
        <v>1.7006565220003677E-3</v>
      </c>
      <c r="U77" s="28">
        <v>0.98960000000000004</v>
      </c>
      <c r="V77" s="59">
        <f t="shared" si="42"/>
        <v>0.74999562684765697</v>
      </c>
      <c r="W77" s="59">
        <f t="shared" si="43"/>
        <v>1.110988013497777</v>
      </c>
      <c r="X77" s="62">
        <f t="shared" si="44"/>
        <v>1.4083608695695371</v>
      </c>
      <c r="Y77" s="28">
        <v>0.15378925368193108</v>
      </c>
      <c r="Z77" s="28">
        <v>0.89439724645184238</v>
      </c>
      <c r="AA77" s="62">
        <f t="shared" si="52"/>
        <v>0.50116890707188777</v>
      </c>
      <c r="AB77" s="59">
        <f t="shared" si="45"/>
        <v>0.83294272355347754</v>
      </c>
      <c r="AC77" s="62">
        <f t="shared" si="46"/>
        <v>-0.65232068889620154</v>
      </c>
      <c r="AD77" s="28">
        <v>7.6642910197268058E-2</v>
      </c>
      <c r="AE77" s="28">
        <v>0.88293847953236915</v>
      </c>
      <c r="AF77">
        <v>68.156000000000006</v>
      </c>
      <c r="AG77" s="59">
        <f t="shared" si="47"/>
        <v>0.8048132120547945</v>
      </c>
      <c r="AH77" s="62">
        <f t="shared" si="48"/>
        <v>0.73398458759169871</v>
      </c>
      <c r="AI77">
        <v>6.5787674558349635E-2</v>
      </c>
      <c r="AJ77" s="28">
        <v>0.75652607287546736</v>
      </c>
      <c r="AK77" s="62">
        <f t="shared" si="32"/>
        <v>0.49667492275501141</v>
      </c>
      <c r="AL77" s="70">
        <v>0.49667492275501141</v>
      </c>
    </row>
    <row r="78" spans="1:38" x14ac:dyDescent="0.25">
      <c r="A78" s="4" t="s">
        <v>160</v>
      </c>
      <c r="B78" s="18">
        <v>1564</v>
      </c>
      <c r="C78" s="4">
        <v>1296</v>
      </c>
      <c r="D78" s="9">
        <f t="shared" si="53"/>
        <v>0.82864450127877243</v>
      </c>
      <c r="E78" s="28">
        <f t="shared" si="22"/>
        <v>0.85427268173069326</v>
      </c>
      <c r="F78" s="28">
        <f t="shared" si="23"/>
        <v>0.87225736976712887</v>
      </c>
      <c r="G78" s="28">
        <f t="shared" si="24"/>
        <v>0.92071611253196917</v>
      </c>
      <c r="H78" s="16">
        <v>3</v>
      </c>
      <c r="I78" s="16">
        <v>3</v>
      </c>
      <c r="J78" s="5">
        <v>521.33000000000004</v>
      </c>
      <c r="K78" s="30">
        <f t="shared" si="54"/>
        <v>3</v>
      </c>
      <c r="L78" s="5">
        <v>521.33000000000004</v>
      </c>
      <c r="M78">
        <f t="shared" si="55"/>
        <v>1563.9900000000002</v>
      </c>
      <c r="N78" s="28"/>
      <c r="O78" s="28">
        <f t="shared" si="49"/>
        <v>1.4296702664339285</v>
      </c>
      <c r="P78">
        <f t="shared" si="40"/>
        <v>390.99750000000006</v>
      </c>
      <c r="Q78" s="28">
        <f t="shared" si="50"/>
        <v>1.9062270219119046</v>
      </c>
      <c r="R78" s="28">
        <f t="shared" si="41"/>
        <v>0.47655675547797616</v>
      </c>
      <c r="S78" s="46">
        <v>42882</v>
      </c>
      <c r="T78" s="59">
        <f t="shared" si="51"/>
        <v>2.1311383102402036E-3</v>
      </c>
      <c r="U78" s="28">
        <v>0.98960000000000004</v>
      </c>
      <c r="V78" s="59">
        <f t="shared" si="42"/>
        <v>1</v>
      </c>
      <c r="W78" s="59">
        <f t="shared" si="43"/>
        <v>0.82864450127877243</v>
      </c>
      <c r="X78" s="62">
        <f t="shared" si="44"/>
        <v>-0.42755097380900636</v>
      </c>
      <c r="Y78" s="28">
        <v>0.15378925368193108</v>
      </c>
      <c r="Z78" s="28">
        <v>0.89439724645184238</v>
      </c>
      <c r="AA78" s="62">
        <f t="shared" si="52"/>
        <v>0.36472179469241173</v>
      </c>
      <c r="AB78" s="59">
        <f t="shared" si="45"/>
        <v>0.87842606843586279</v>
      </c>
      <c r="AC78" s="62">
        <f t="shared" si="46"/>
        <v>-5.8875779702154338E-2</v>
      </c>
      <c r="AD78" s="28">
        <v>7.6642910197268058E-2</v>
      </c>
      <c r="AE78" s="28">
        <v>0.88293847953236915</v>
      </c>
      <c r="AF78">
        <v>78.766400000000004</v>
      </c>
      <c r="AG78" s="59">
        <f t="shared" si="47"/>
        <v>0.77604594673972604</v>
      </c>
      <c r="AH78" s="62">
        <f t="shared" si="48"/>
        <v>0.29671019678535304</v>
      </c>
      <c r="AI78">
        <v>6.5787674558349635E-2</v>
      </c>
      <c r="AJ78" s="28">
        <v>0.75652607287546736</v>
      </c>
      <c r="AK78" s="62">
        <f t="shared" si="32"/>
        <v>-6.3238852241935886E-2</v>
      </c>
      <c r="AL78" s="70">
        <v>-6.3238852241935886E-2</v>
      </c>
    </row>
    <row r="79" spans="1:38" x14ac:dyDescent="0.25">
      <c r="A79" s="4" t="s">
        <v>162</v>
      </c>
      <c r="B79" s="18">
        <v>28080</v>
      </c>
      <c r="C79" s="4">
        <v>21591</v>
      </c>
      <c r="D79" s="9">
        <f t="shared" si="53"/>
        <v>0.76891025641025645</v>
      </c>
      <c r="E79" s="28">
        <f t="shared" si="22"/>
        <v>0.79269098598995513</v>
      </c>
      <c r="F79" s="28">
        <f t="shared" si="23"/>
        <v>0.80937921727395412</v>
      </c>
      <c r="G79" s="28">
        <f t="shared" si="24"/>
        <v>0.85434472934472938</v>
      </c>
      <c r="H79" s="16">
        <v>34</v>
      </c>
      <c r="I79" s="16">
        <v>36</v>
      </c>
      <c r="J79" s="5">
        <v>780</v>
      </c>
      <c r="K79" s="30">
        <f t="shared" si="54"/>
        <v>34.000096866372836</v>
      </c>
      <c r="L79" s="5">
        <v>825.88</v>
      </c>
      <c r="M79">
        <f t="shared" si="55"/>
        <v>28080</v>
      </c>
      <c r="N79" s="28"/>
      <c r="O79" s="28">
        <f t="shared" si="49"/>
        <v>0.90246767084806512</v>
      </c>
      <c r="P79">
        <f t="shared" si="40"/>
        <v>802.28349387737035</v>
      </c>
      <c r="Q79" s="28">
        <f t="shared" si="50"/>
        <v>0.92901076201615629</v>
      </c>
      <c r="R79" s="28">
        <f t="shared" si="41"/>
        <v>2.6543091168091171E-2</v>
      </c>
      <c r="S79" s="46">
        <v>280580</v>
      </c>
      <c r="T79" s="59">
        <f t="shared" si="51"/>
        <v>1.3944190734741764E-2</v>
      </c>
      <c r="U79" s="28">
        <v>0.98960000000000004</v>
      </c>
      <c r="V79" s="59">
        <f t="shared" si="42"/>
        <v>0.94444713517702317</v>
      </c>
      <c r="W79" s="59">
        <f t="shared" si="43"/>
        <v>0.81413795200525985</v>
      </c>
      <c r="X79" s="62">
        <f t="shared" si="44"/>
        <v>-0.52187843119764299</v>
      </c>
      <c r="Y79" s="28">
        <v>0.15378925368193108</v>
      </c>
      <c r="Z79" s="28">
        <v>0.89439724645184238</v>
      </c>
      <c r="AA79" s="62">
        <f t="shared" si="52"/>
        <v>1.0007840900990805</v>
      </c>
      <c r="AB79" s="59">
        <f t="shared" si="45"/>
        <v>0.97056525768051893</v>
      </c>
      <c r="AC79" s="62">
        <f t="shared" si="46"/>
        <v>1.1433122505736122</v>
      </c>
      <c r="AD79" s="28">
        <v>7.6642910197268058E-2</v>
      </c>
      <c r="AE79" s="28">
        <v>0.88293847953236915</v>
      </c>
      <c r="AF79">
        <v>106.4186</v>
      </c>
      <c r="AG79" s="59">
        <f t="shared" si="47"/>
        <v>0.70107439298630136</v>
      </c>
      <c r="AH79" s="62">
        <f t="shared" si="48"/>
        <v>-0.84288858454760784</v>
      </c>
      <c r="AI79">
        <v>6.5787674558349635E-2</v>
      </c>
      <c r="AJ79" s="28">
        <v>0.75652607287546736</v>
      </c>
      <c r="AK79" s="62">
        <f t="shared" si="32"/>
        <v>-7.3818255057212886E-2</v>
      </c>
      <c r="AL79" s="70">
        <v>-7.3818255057212886E-2</v>
      </c>
    </row>
    <row r="80" spans="1:38" x14ac:dyDescent="0.25">
      <c r="A80" s="4" t="s">
        <v>164</v>
      </c>
      <c r="B80" s="18">
        <v>1330</v>
      </c>
      <c r="C80" s="4">
        <v>968</v>
      </c>
      <c r="D80" s="9">
        <f t="shared" si="53"/>
        <v>0.72781954887218048</v>
      </c>
      <c r="E80" s="28">
        <f t="shared" si="22"/>
        <v>0.75032943182699019</v>
      </c>
      <c r="F80" s="28">
        <f t="shared" si="23"/>
        <v>0.76612584091808467</v>
      </c>
      <c r="G80" s="28">
        <f t="shared" si="24"/>
        <v>0.80868838763575601</v>
      </c>
      <c r="H80" s="16">
        <v>3</v>
      </c>
      <c r="I80" s="16">
        <v>3</v>
      </c>
      <c r="J80" s="5">
        <v>443.33</v>
      </c>
      <c r="K80" s="30">
        <f t="shared" si="54"/>
        <v>3</v>
      </c>
      <c r="L80" s="5">
        <v>443.33</v>
      </c>
      <c r="M80">
        <f t="shared" si="55"/>
        <v>1329.99</v>
      </c>
      <c r="N80" s="28"/>
      <c r="O80" s="28">
        <f t="shared" si="49"/>
        <v>1.6812081293844316</v>
      </c>
      <c r="P80">
        <f t="shared" si="40"/>
        <v>332.4975</v>
      </c>
      <c r="Q80" s="28">
        <f t="shared" si="50"/>
        <v>2.2416108391792422</v>
      </c>
      <c r="R80" s="28">
        <f t="shared" si="41"/>
        <v>0.56040270979481055</v>
      </c>
      <c r="S80" s="46">
        <v>15955</v>
      </c>
      <c r="T80" s="59">
        <f t="shared" si="51"/>
        <v>7.9292737605247997E-4</v>
      </c>
      <c r="U80" s="28">
        <v>0.98960000000000004</v>
      </c>
      <c r="V80" s="59">
        <f t="shared" si="42"/>
        <v>1</v>
      </c>
      <c r="W80" s="59">
        <f t="shared" si="43"/>
        <v>0.72781954887218048</v>
      </c>
      <c r="X80" s="62">
        <f t="shared" si="44"/>
        <v>-1.0831556405376674</v>
      </c>
      <c r="Y80" s="28">
        <v>0.15378925368193108</v>
      </c>
      <c r="Z80" s="28">
        <v>0.89439724645184238</v>
      </c>
      <c r="AA80" s="62">
        <f t="shared" si="52"/>
        <v>0.83359448448762141</v>
      </c>
      <c r="AB80" s="59">
        <f t="shared" si="45"/>
        <v>0.72213517183745957</v>
      </c>
      <c r="AC80" s="62">
        <f t="shared" si="46"/>
        <v>-2.0980845753511255</v>
      </c>
      <c r="AD80" s="28">
        <v>7.6642910197268058E-2</v>
      </c>
      <c r="AE80" s="28">
        <v>0.88293847953236915</v>
      </c>
      <c r="AF80">
        <v>107.09910000000001</v>
      </c>
      <c r="AG80" s="59">
        <f t="shared" si="47"/>
        <v>0.69922939901369863</v>
      </c>
      <c r="AH80" s="62">
        <f t="shared" si="48"/>
        <v>-0.87093325986085879</v>
      </c>
      <c r="AI80">
        <v>6.5787674558349635E-2</v>
      </c>
      <c r="AJ80" s="28">
        <v>0.75652607287546736</v>
      </c>
      <c r="AK80" s="62">
        <f t="shared" si="32"/>
        <v>-1.3507244919165506</v>
      </c>
      <c r="AL80" s="70">
        <v>-1.3507244919165506</v>
      </c>
    </row>
    <row r="81" spans="1:38" x14ac:dyDescent="0.25">
      <c r="A81" s="4" t="s">
        <v>166</v>
      </c>
      <c r="B81" s="18">
        <v>20883</v>
      </c>
      <c r="C81" s="4">
        <v>15607</v>
      </c>
      <c r="D81" s="9">
        <f t="shared" si="53"/>
        <v>0.74735430733132213</v>
      </c>
      <c r="E81" s="28">
        <f t="shared" si="22"/>
        <v>0.77046835807352798</v>
      </c>
      <c r="F81" s="28">
        <f t="shared" si="23"/>
        <v>0.7866887445592865</v>
      </c>
      <c r="G81" s="28">
        <f t="shared" si="24"/>
        <v>0.83039367481258008</v>
      </c>
      <c r="H81" s="16">
        <v>21</v>
      </c>
      <c r="I81" s="16">
        <v>23</v>
      </c>
      <c r="J81" s="5">
        <v>907.96</v>
      </c>
      <c r="K81" s="30">
        <f t="shared" si="54"/>
        <v>23</v>
      </c>
      <c r="L81" s="5">
        <v>907.96</v>
      </c>
      <c r="M81">
        <f t="shared" si="55"/>
        <v>20883.080000000002</v>
      </c>
      <c r="N81" s="28"/>
      <c r="O81" s="28">
        <f t="shared" si="49"/>
        <v>0.82088417991982032</v>
      </c>
      <c r="P81">
        <f t="shared" si="40"/>
        <v>870.12833333333344</v>
      </c>
      <c r="Q81" s="28">
        <f t="shared" si="50"/>
        <v>0.85657479643807322</v>
      </c>
      <c r="R81" s="28">
        <f t="shared" si="41"/>
        <v>3.5690616518252893E-2</v>
      </c>
      <c r="S81" s="46">
        <v>237968</v>
      </c>
      <c r="T81" s="59">
        <f t="shared" si="51"/>
        <v>1.1826470813190633E-2</v>
      </c>
      <c r="U81" s="28">
        <v>0.98960000000000004</v>
      </c>
      <c r="V81" s="59">
        <f t="shared" si="42"/>
        <v>1</v>
      </c>
      <c r="W81" s="59">
        <f t="shared" si="43"/>
        <v>0.74735430733132213</v>
      </c>
      <c r="X81" s="62">
        <f t="shared" si="44"/>
        <v>-0.95613273099456186</v>
      </c>
      <c r="Y81" s="28">
        <v>0.15378925368193108</v>
      </c>
      <c r="Z81" s="28">
        <v>0.89439724645184238</v>
      </c>
      <c r="AA81" s="62">
        <f t="shared" si="52"/>
        <v>0.87755496537349564</v>
      </c>
      <c r="AB81" s="59">
        <f t="shared" si="45"/>
        <v>0.96184543628810892</v>
      </c>
      <c r="AC81" s="62">
        <f t="shared" si="46"/>
        <v>1.0295401955985812</v>
      </c>
      <c r="AD81" s="28">
        <v>7.6642910197268099E-2</v>
      </c>
      <c r="AE81" s="28">
        <v>0.88293847953236904</v>
      </c>
      <c r="AF81">
        <v>83.595200000000006</v>
      </c>
      <c r="AG81" s="59">
        <f t="shared" si="47"/>
        <v>0.76295394542465744</v>
      </c>
      <c r="AH81" s="62">
        <f t="shared" si="48"/>
        <v>9.7706334694790814E-2</v>
      </c>
      <c r="AI81">
        <v>6.5787674558349635E-2</v>
      </c>
      <c r="AJ81" s="28">
        <v>0.75652607287546736</v>
      </c>
      <c r="AK81" s="62">
        <f t="shared" si="32"/>
        <v>5.7037933099603394E-2</v>
      </c>
      <c r="AL81" s="70">
        <v>5.7037933099603394E-2</v>
      </c>
    </row>
    <row r="82" spans="1:38" x14ac:dyDescent="0.25">
      <c r="A82" s="4" t="s">
        <v>168</v>
      </c>
      <c r="B82" s="18">
        <v>5167</v>
      </c>
      <c r="C82" s="4">
        <v>3959</v>
      </c>
      <c r="D82" s="9">
        <f t="shared" si="53"/>
        <v>0.76620863170118059</v>
      </c>
      <c r="E82" s="28">
        <f t="shared" si="22"/>
        <v>0.78990580587750581</v>
      </c>
      <c r="F82" s="28">
        <f t="shared" si="23"/>
        <v>0.80653540179071648</v>
      </c>
      <c r="G82" s="28">
        <f t="shared" si="24"/>
        <v>0.85134292411242285</v>
      </c>
      <c r="H82" s="16">
        <v>7</v>
      </c>
      <c r="I82" s="16">
        <v>7</v>
      </c>
      <c r="J82" s="5">
        <v>738.14</v>
      </c>
      <c r="K82" s="30">
        <f t="shared" si="54"/>
        <v>5.9999535515635705</v>
      </c>
      <c r="L82" s="5">
        <v>861.17</v>
      </c>
      <c r="M82">
        <f t="shared" si="55"/>
        <v>5166.9799999999996</v>
      </c>
      <c r="N82" s="28"/>
      <c r="O82" s="28">
        <f t="shared" si="49"/>
        <v>0.86548532810014289</v>
      </c>
      <c r="P82">
        <f t="shared" si="40"/>
        <v>738.14489795376687</v>
      </c>
      <c r="Q82" s="28">
        <f t="shared" si="50"/>
        <v>1.0097339994710404</v>
      </c>
      <c r="R82" s="28">
        <f t="shared" si="41"/>
        <v>0.14424867137089747</v>
      </c>
      <c r="S82" s="46">
        <v>65153</v>
      </c>
      <c r="T82" s="59">
        <f t="shared" si="51"/>
        <v>3.2379565861452354E-3</v>
      </c>
      <c r="U82" s="28">
        <v>0.98960000000000004</v>
      </c>
      <c r="V82" s="59">
        <f t="shared" si="42"/>
        <v>0.85713622165193859</v>
      </c>
      <c r="W82" s="59">
        <f t="shared" si="43"/>
        <v>0.89391699049246176</v>
      </c>
      <c r="X82" s="62">
        <f t="shared" si="44"/>
        <v>-3.1228187138087494E-3</v>
      </c>
      <c r="Y82" s="28">
        <v>0.15378925368193108</v>
      </c>
      <c r="Z82" s="28">
        <v>0.89439724645184238</v>
      </c>
      <c r="AA82" s="62">
        <f t="shared" si="52"/>
        <v>0.79305634429726946</v>
      </c>
      <c r="AB82" s="59">
        <f t="shared" si="45"/>
        <v>0.86782291938066736</v>
      </c>
      <c r="AC82" s="62">
        <f t="shared" si="46"/>
        <v>-0.19722059239134249</v>
      </c>
      <c r="AD82" s="28">
        <v>7.6642910197268099E-2</v>
      </c>
      <c r="AE82" s="28">
        <v>0.88293847953236904</v>
      </c>
      <c r="AF82">
        <v>92.031899999999993</v>
      </c>
      <c r="AG82" s="59">
        <f t="shared" si="47"/>
        <v>0.74008008701369865</v>
      </c>
      <c r="AH82" s="62">
        <f t="shared" si="48"/>
        <v>-0.24998582138941736</v>
      </c>
      <c r="AI82">
        <v>6.5787674558349635E-2</v>
      </c>
      <c r="AJ82" s="28">
        <v>0.75652607287546736</v>
      </c>
      <c r="AK82" s="62">
        <f t="shared" si="32"/>
        <v>-0.1501097441648562</v>
      </c>
      <c r="AL82" s="70">
        <v>-0.1501097441648562</v>
      </c>
    </row>
    <row r="83" spans="1:38" x14ac:dyDescent="0.25">
      <c r="A83" s="4" t="s">
        <v>170</v>
      </c>
      <c r="B83" s="18">
        <v>2785</v>
      </c>
      <c r="C83" s="4">
        <v>2067</v>
      </c>
      <c r="D83" s="9">
        <f t="shared" si="53"/>
        <v>0.74219030520646323</v>
      </c>
      <c r="E83" s="28">
        <f t="shared" si="22"/>
        <v>0.76514464454274567</v>
      </c>
      <c r="F83" s="28">
        <f t="shared" si="23"/>
        <v>0.78125295284890861</v>
      </c>
      <c r="G83" s="28">
        <f t="shared" si="24"/>
        <v>0.82465589467384803</v>
      </c>
      <c r="H83" s="16">
        <v>5</v>
      </c>
      <c r="I83" s="16">
        <v>5</v>
      </c>
      <c r="J83" s="5">
        <v>557</v>
      </c>
      <c r="K83" s="30">
        <f t="shared" si="54"/>
        <v>5</v>
      </c>
      <c r="L83" s="5">
        <v>557</v>
      </c>
      <c r="M83">
        <f t="shared" si="55"/>
        <v>2785</v>
      </c>
      <c r="N83" s="28"/>
      <c r="O83" s="28">
        <f t="shared" si="49"/>
        <v>1.3381149012567326</v>
      </c>
      <c r="P83">
        <f t="shared" si="40"/>
        <v>464.16666666666669</v>
      </c>
      <c r="Q83" s="28">
        <f t="shared" si="50"/>
        <v>1.6057378815080789</v>
      </c>
      <c r="R83" s="28">
        <f t="shared" si="41"/>
        <v>0.26762298025134634</v>
      </c>
      <c r="S83" s="46">
        <v>36697</v>
      </c>
      <c r="T83" s="59">
        <f t="shared" si="51"/>
        <v>1.8237578137886468E-3</v>
      </c>
      <c r="U83" s="28">
        <v>0.98960000000000004</v>
      </c>
      <c r="V83" s="59">
        <f t="shared" si="42"/>
        <v>1</v>
      </c>
      <c r="W83" s="59">
        <f t="shared" si="43"/>
        <v>0.74219030520646323</v>
      </c>
      <c r="X83" s="62">
        <f t="shared" si="44"/>
        <v>-0.98971116382537039</v>
      </c>
      <c r="Y83" s="28">
        <v>0.15378925368193108</v>
      </c>
      <c r="Z83" s="28">
        <v>0.89439724645184238</v>
      </c>
      <c r="AA83" s="62">
        <f t="shared" si="52"/>
        <v>0.75891762269395313</v>
      </c>
      <c r="AB83" s="59">
        <f t="shared" si="45"/>
        <v>0.84821647546120937</v>
      </c>
      <c r="AC83" s="62">
        <f t="shared" si="46"/>
        <v>-0.45303608620536584</v>
      </c>
      <c r="AD83" s="28">
        <v>7.6642910197268099E-2</v>
      </c>
      <c r="AE83" s="28">
        <v>0.88293847953236904</v>
      </c>
      <c r="AF83">
        <v>85.697500000000005</v>
      </c>
      <c r="AG83" s="59">
        <f t="shared" si="47"/>
        <v>0.75725412054794528</v>
      </c>
      <c r="AH83" s="62">
        <f t="shared" si="48"/>
        <v>1.1066627257544762E-2</v>
      </c>
      <c r="AI83">
        <v>6.5787674558349635E-2</v>
      </c>
      <c r="AJ83" s="28">
        <v>0.75652607287546736</v>
      </c>
      <c r="AK83" s="62">
        <f t="shared" si="32"/>
        <v>-0.47722687425773053</v>
      </c>
      <c r="AL83" s="70">
        <v>-0.47722687425773053</v>
      </c>
    </row>
    <row r="84" spans="1:38" x14ac:dyDescent="0.25">
      <c r="A84" s="4" t="s">
        <v>172</v>
      </c>
      <c r="B84" s="18">
        <v>4129</v>
      </c>
      <c r="C84" s="4">
        <v>3421</v>
      </c>
      <c r="D84" s="9">
        <f t="shared" si="53"/>
        <v>0.82852991038992496</v>
      </c>
      <c r="E84" s="28">
        <f t="shared" si="22"/>
        <v>0.85415454679373704</v>
      </c>
      <c r="F84" s="28">
        <f t="shared" si="23"/>
        <v>0.8721367477788684</v>
      </c>
      <c r="G84" s="28">
        <f t="shared" si="24"/>
        <v>0.92058878932213883</v>
      </c>
      <c r="H84" s="16">
        <v>8</v>
      </c>
      <c r="I84" s="16">
        <v>8</v>
      </c>
      <c r="J84" s="5">
        <v>516.13</v>
      </c>
      <c r="K84" s="30">
        <f t="shared" si="54"/>
        <v>8</v>
      </c>
      <c r="L84" s="5">
        <v>516.13</v>
      </c>
      <c r="M84">
        <f t="shared" si="55"/>
        <v>4129.04</v>
      </c>
      <c r="N84" s="28"/>
      <c r="O84" s="28">
        <f t="shared" si="49"/>
        <v>1.4440741673609363</v>
      </c>
      <c r="P84">
        <f t="shared" si="40"/>
        <v>458.78222222222223</v>
      </c>
      <c r="Q84" s="28">
        <f t="shared" si="50"/>
        <v>1.6245834382810533</v>
      </c>
      <c r="R84" s="28">
        <f t="shared" si="41"/>
        <v>0.18050927092011704</v>
      </c>
      <c r="S84" s="46">
        <v>47160</v>
      </c>
      <c r="T84" s="59">
        <f t="shared" si="51"/>
        <v>2.3437452243581921E-3</v>
      </c>
      <c r="U84" s="28">
        <v>0.98960000000000004</v>
      </c>
      <c r="V84" s="59">
        <f t="shared" si="42"/>
        <v>1</v>
      </c>
      <c r="W84" s="59">
        <f t="shared" si="43"/>
        <v>0.82852991038992496</v>
      </c>
      <c r="X84" s="62">
        <f t="shared" si="44"/>
        <v>-0.42829609016859582</v>
      </c>
      <c r="Y84" s="28">
        <v>0.15378925368193108</v>
      </c>
      <c r="Z84" s="28">
        <v>0.89439724645184238</v>
      </c>
      <c r="AA84" s="62">
        <f t="shared" si="52"/>
        <v>0.8755301102629347</v>
      </c>
      <c r="AB84" s="59">
        <f t="shared" si="45"/>
        <v>0.89055873621713322</v>
      </c>
      <c r="AC84" s="62">
        <f t="shared" si="46"/>
        <v>9.9425461078535643E-2</v>
      </c>
      <c r="AD84" s="28">
        <v>7.6642910197268099E-2</v>
      </c>
      <c r="AE84" s="28">
        <v>0.88293847953236904</v>
      </c>
      <c r="AF84">
        <v>53.682200000000002</v>
      </c>
      <c r="AG84" s="59">
        <f t="shared" si="47"/>
        <v>0.84405505446575346</v>
      </c>
      <c r="AH84" s="62">
        <f t="shared" si="48"/>
        <v>1.3304769043425189</v>
      </c>
      <c r="AI84">
        <v>6.5787674558349635E-2</v>
      </c>
      <c r="AJ84" s="28">
        <v>0.75652607287546736</v>
      </c>
      <c r="AK84" s="62">
        <f t="shared" si="32"/>
        <v>0.33386875841748626</v>
      </c>
      <c r="AL84" s="70">
        <v>0.33386875841748626</v>
      </c>
    </row>
    <row r="85" spans="1:38" x14ac:dyDescent="0.25">
      <c r="A85" s="4" t="s">
        <v>174</v>
      </c>
      <c r="B85" s="18">
        <v>6845</v>
      </c>
      <c r="C85" s="4">
        <v>5581</v>
      </c>
      <c r="D85" s="9">
        <f t="shared" si="53"/>
        <v>0.81533966398831259</v>
      </c>
      <c r="E85" s="28">
        <f t="shared" si="22"/>
        <v>0.84055635462712652</v>
      </c>
      <c r="F85" s="28">
        <f t="shared" si="23"/>
        <v>0.8582522778824343</v>
      </c>
      <c r="G85" s="28">
        <f t="shared" si="24"/>
        <v>0.90593295998701406</v>
      </c>
      <c r="H85" s="16">
        <v>12</v>
      </c>
      <c r="I85" s="16">
        <v>14</v>
      </c>
      <c r="J85" s="5">
        <v>488.93</v>
      </c>
      <c r="K85" s="30">
        <f t="shared" si="54"/>
        <v>11.000080350973052</v>
      </c>
      <c r="L85" s="5">
        <v>622.27</v>
      </c>
      <c r="M85">
        <f t="shared" si="55"/>
        <v>6845.02</v>
      </c>
      <c r="N85" s="28"/>
      <c r="O85" s="28">
        <f t="shared" si="49"/>
        <v>1.1977598148713582</v>
      </c>
      <c r="P85">
        <f t="shared" si="40"/>
        <v>570.4145138865639</v>
      </c>
      <c r="Q85" s="28">
        <f t="shared" si="50"/>
        <v>1.3066462753930221</v>
      </c>
      <c r="R85" s="28">
        <f t="shared" si="41"/>
        <v>0.10888646052166395</v>
      </c>
      <c r="S85" s="46">
        <v>153788</v>
      </c>
      <c r="T85" s="59">
        <f t="shared" si="51"/>
        <v>7.6429154063527918E-3</v>
      </c>
      <c r="U85" s="28">
        <v>0.98960000000000004</v>
      </c>
      <c r="V85" s="59">
        <f t="shared" si="42"/>
        <v>0.78572002506950367</v>
      </c>
      <c r="W85" s="59">
        <f t="shared" si="43"/>
        <v>1.0376974468942533</v>
      </c>
      <c r="X85" s="62">
        <f t="shared" si="44"/>
        <v>0.931795928594505</v>
      </c>
      <c r="Y85" s="28">
        <v>0.15378925368193108</v>
      </c>
      <c r="Z85" s="28">
        <v>0.89439724645184238</v>
      </c>
      <c r="AA85" s="62">
        <f t="shared" si="52"/>
        <v>0.44509324524670324</v>
      </c>
      <c r="AB85" s="59">
        <f t="shared" si="45"/>
        <v>0.95953727327025107</v>
      </c>
      <c r="AC85" s="62">
        <f t="shared" si="46"/>
        <v>0.99942438955837509</v>
      </c>
      <c r="AD85" s="28">
        <v>7.6642910197268099E-2</v>
      </c>
      <c r="AE85" s="28">
        <v>0.88293847953236904</v>
      </c>
      <c r="AF85">
        <v>71.589399999999998</v>
      </c>
      <c r="AG85" s="59">
        <f t="shared" si="47"/>
        <v>0.79550446509589035</v>
      </c>
      <c r="AH85" s="62">
        <f t="shared" si="48"/>
        <v>0.59248776434332762</v>
      </c>
      <c r="AI85">
        <v>6.5787674558349635E-2</v>
      </c>
      <c r="AJ85" s="28">
        <v>0.75652607287546736</v>
      </c>
      <c r="AK85" s="62">
        <f t="shared" ref="AK85:AK148" si="56">(X85+AC85+AH85)/3</f>
        <v>0.84123602749873594</v>
      </c>
      <c r="AL85" s="70">
        <v>0.84123602749873594</v>
      </c>
    </row>
    <row r="86" spans="1:38" x14ac:dyDescent="0.25">
      <c r="A86" s="4" t="s">
        <v>176</v>
      </c>
      <c r="B86" s="18">
        <v>3057</v>
      </c>
      <c r="C86" s="4">
        <v>2130</v>
      </c>
      <c r="D86" s="9">
        <f t="shared" si="53"/>
        <v>0.69676153091265947</v>
      </c>
      <c r="E86" s="28">
        <f t="shared" si="22"/>
        <v>0.71831085661098915</v>
      </c>
      <c r="F86" s="28">
        <f t="shared" si="23"/>
        <v>0.73343319043437838</v>
      </c>
      <c r="G86" s="28">
        <f t="shared" si="24"/>
        <v>0.77417947879184379</v>
      </c>
      <c r="H86" s="16">
        <v>4</v>
      </c>
      <c r="I86" s="16">
        <v>4</v>
      </c>
      <c r="J86" s="5">
        <v>764.25</v>
      </c>
      <c r="K86" s="30">
        <f t="shared" si="54"/>
        <v>4</v>
      </c>
      <c r="L86" s="5">
        <v>764.25</v>
      </c>
      <c r="M86">
        <f t="shared" si="55"/>
        <v>3057</v>
      </c>
      <c r="N86" s="28"/>
      <c r="O86" s="28">
        <f t="shared" si="49"/>
        <v>0.97524370297677465</v>
      </c>
      <c r="P86">
        <f t="shared" si="40"/>
        <v>611.4</v>
      </c>
      <c r="Q86" s="28">
        <f t="shared" si="50"/>
        <v>1.2190546287209685</v>
      </c>
      <c r="R86" s="28">
        <f t="shared" si="41"/>
        <v>0.24381092574419383</v>
      </c>
      <c r="S86" s="46">
        <v>57133</v>
      </c>
      <c r="T86" s="59">
        <f t="shared" si="51"/>
        <v>2.8393807443438633E-3</v>
      </c>
      <c r="U86" s="28">
        <v>0.98960000000000004</v>
      </c>
      <c r="V86" s="59">
        <f t="shared" si="42"/>
        <v>1</v>
      </c>
      <c r="W86" s="59">
        <f t="shared" si="43"/>
        <v>0.69676153091265947</v>
      </c>
      <c r="X86" s="62">
        <f t="shared" si="44"/>
        <v>-1.285107449366621</v>
      </c>
      <c r="Y86" s="28">
        <v>0.153789253681931</v>
      </c>
      <c r="Z86" s="28">
        <v>0.89439724645184204</v>
      </c>
      <c r="AA86" s="62">
        <f t="shared" si="52"/>
        <v>0.53506729910909634</v>
      </c>
      <c r="AB86" s="59">
        <f t="shared" si="45"/>
        <v>0.86623317522272592</v>
      </c>
      <c r="AC86" s="62">
        <f t="shared" si="46"/>
        <v>-0.21796281308533316</v>
      </c>
      <c r="AD86" s="28">
        <v>7.6642910197268099E-2</v>
      </c>
      <c r="AE86" s="28">
        <v>0.88293847953236904</v>
      </c>
      <c r="AF86">
        <v>84.455600000000004</v>
      </c>
      <c r="AG86" s="59">
        <f t="shared" si="47"/>
        <v>0.76062120065753425</v>
      </c>
      <c r="AH86" s="62">
        <f t="shared" si="48"/>
        <v>6.2247644555892608E-2</v>
      </c>
      <c r="AI86">
        <v>6.5787674558349635E-2</v>
      </c>
      <c r="AJ86" s="28">
        <v>0.75652607287546736</v>
      </c>
      <c r="AK86" s="62">
        <f t="shared" si="56"/>
        <v>-0.48027420596535381</v>
      </c>
      <c r="AL86" s="70">
        <v>-0.48027420596535381</v>
      </c>
    </row>
    <row r="87" spans="1:38" x14ac:dyDescent="0.25">
      <c r="A87" s="4" t="s">
        <v>178</v>
      </c>
      <c r="B87" s="18">
        <v>3182</v>
      </c>
      <c r="C87" s="4">
        <v>2587</v>
      </c>
      <c r="D87" s="9">
        <f t="shared" si="53"/>
        <v>0.81301068510370833</v>
      </c>
      <c r="E87" s="28">
        <f t="shared" si="22"/>
        <v>0.83815534546774062</v>
      </c>
      <c r="F87" s="28">
        <f t="shared" si="23"/>
        <v>0.85580072116179839</v>
      </c>
      <c r="G87" s="28">
        <f t="shared" si="24"/>
        <v>0.90334520567078702</v>
      </c>
      <c r="H87" s="16">
        <v>7</v>
      </c>
      <c r="I87" s="16">
        <v>7</v>
      </c>
      <c r="J87" s="5">
        <v>454.57</v>
      </c>
      <c r="K87" s="30">
        <f t="shared" si="54"/>
        <v>7</v>
      </c>
      <c r="L87" s="5">
        <v>454.57</v>
      </c>
      <c r="M87">
        <f t="shared" si="55"/>
        <v>3181.99</v>
      </c>
      <c r="N87" s="28"/>
      <c r="O87" s="28">
        <f t="shared" si="49"/>
        <v>1.639637459577183</v>
      </c>
      <c r="P87">
        <f t="shared" si="40"/>
        <v>397.74874999999997</v>
      </c>
      <c r="Q87" s="28">
        <f t="shared" si="50"/>
        <v>1.8738713823739235</v>
      </c>
      <c r="R87" s="28">
        <f t="shared" si="41"/>
        <v>0.23423392279674049</v>
      </c>
      <c r="S87" s="46">
        <v>89607</v>
      </c>
      <c r="T87" s="59">
        <f t="shared" si="51"/>
        <v>4.4532650194882215E-3</v>
      </c>
      <c r="U87" s="28">
        <v>0.98960000000000004</v>
      </c>
      <c r="V87" s="59">
        <f t="shared" si="42"/>
        <v>1</v>
      </c>
      <c r="W87" s="59">
        <f t="shared" si="43"/>
        <v>0.81301068510370833</v>
      </c>
      <c r="X87" s="62">
        <f t="shared" si="44"/>
        <v>-0.5292083770460223</v>
      </c>
      <c r="Y87" s="28">
        <v>0.153789253681931</v>
      </c>
      <c r="Z87" s="28">
        <v>0.89439724645184204</v>
      </c>
      <c r="AA87" s="62">
        <f t="shared" si="52"/>
        <v>0.35510618590065507</v>
      </c>
      <c r="AB87" s="59">
        <f t="shared" si="45"/>
        <v>0.949270544871335</v>
      </c>
      <c r="AC87" s="62">
        <f t="shared" si="46"/>
        <v>0.86546903253329666</v>
      </c>
      <c r="AD87" s="28">
        <v>7.6642910197268099E-2</v>
      </c>
      <c r="AE87" s="28">
        <v>0.88293847953236904</v>
      </c>
      <c r="AF87">
        <v>73.159000000000006</v>
      </c>
      <c r="AG87" s="59">
        <f t="shared" si="47"/>
        <v>0.79124891397260277</v>
      </c>
      <c r="AH87" s="62">
        <f t="shared" si="48"/>
        <v>0.52780161831588046</v>
      </c>
      <c r="AI87">
        <v>6.5787674558349635E-2</v>
      </c>
      <c r="AJ87" s="28">
        <v>0.75652607287546736</v>
      </c>
      <c r="AK87" s="62">
        <f t="shared" si="56"/>
        <v>0.28802075793438492</v>
      </c>
      <c r="AL87" s="70">
        <v>0.28802075793438492</v>
      </c>
    </row>
    <row r="88" spans="1:38" x14ac:dyDescent="0.25">
      <c r="A88" s="4" t="s">
        <v>180</v>
      </c>
      <c r="B88" s="18">
        <v>2741</v>
      </c>
      <c r="C88" s="4">
        <v>1470</v>
      </c>
      <c r="D88" s="9">
        <f t="shared" si="53"/>
        <v>0.53630062021160163</v>
      </c>
      <c r="E88" s="28">
        <f t="shared" ref="E88:E151" si="57">C88/(B88*0.97)</f>
        <v>0.5528872373315481</v>
      </c>
      <c r="F88" s="28">
        <f t="shared" ref="F88:F151" si="58">C88/(B88*0.95)</f>
        <v>0.56452696864379115</v>
      </c>
      <c r="G88" s="28">
        <f t="shared" ref="G88:G151" si="59">C88/(B88*0.9)</f>
        <v>0.59588957801289066</v>
      </c>
      <c r="H88" s="16">
        <v>5</v>
      </c>
      <c r="I88" s="16">
        <v>5</v>
      </c>
      <c r="J88" s="5">
        <v>548.20000000000005</v>
      </c>
      <c r="K88" s="30">
        <f t="shared" si="54"/>
        <v>2.9999890551293138</v>
      </c>
      <c r="L88" s="5">
        <v>913.67</v>
      </c>
      <c r="M88">
        <f t="shared" si="55"/>
        <v>2741</v>
      </c>
      <c r="N88" s="28"/>
      <c r="O88" s="28">
        <f t="shared" si="49"/>
        <v>0.81575404686593633</v>
      </c>
      <c r="P88">
        <f t="shared" si="40"/>
        <v>685.25187499828985</v>
      </c>
      <c r="Q88" s="28">
        <f t="shared" si="50"/>
        <v>1.0876730545273738</v>
      </c>
      <c r="R88" s="28">
        <f t="shared" si="41"/>
        <v>0.27191900766143751</v>
      </c>
      <c r="S88" s="46">
        <v>44197</v>
      </c>
      <c r="T88" s="59">
        <f t="shared" si="51"/>
        <v>2.1964908329295805E-3</v>
      </c>
      <c r="U88" s="28">
        <v>0.98960000000000004</v>
      </c>
      <c r="V88" s="59">
        <f t="shared" si="42"/>
        <v>0.5999978110258628</v>
      </c>
      <c r="W88" s="59">
        <f t="shared" si="43"/>
        <v>0.89383762799842026</v>
      </c>
      <c r="X88" s="62">
        <f t="shared" si="44"/>
        <v>-3.6388657856367161E-3</v>
      </c>
      <c r="Y88" s="28">
        <v>0.153789253681931</v>
      </c>
      <c r="Z88" s="28">
        <v>0.89439724645184204</v>
      </c>
      <c r="AA88" s="62">
        <f t="shared" si="52"/>
        <v>0.62017784012489541</v>
      </c>
      <c r="AB88" s="59">
        <f t="shared" si="45"/>
        <v>0.79327329909269861</v>
      </c>
      <c r="AC88" s="62">
        <f t="shared" si="46"/>
        <v>-1.1699083478026191</v>
      </c>
      <c r="AD88" s="28">
        <v>7.6642910197268099E-2</v>
      </c>
      <c r="AE88" s="28">
        <v>0.88293847953236904</v>
      </c>
      <c r="AF88">
        <v>151.8604</v>
      </c>
      <c r="AG88" s="59">
        <f t="shared" si="47"/>
        <v>0.57787109084931509</v>
      </c>
      <c r="AH88" s="62">
        <f t="shared" si="48"/>
        <v>-2.7156299903517072</v>
      </c>
      <c r="AI88">
        <v>6.5787674558349635E-2</v>
      </c>
      <c r="AJ88" s="28">
        <v>0.75652607287546736</v>
      </c>
      <c r="AK88" s="62">
        <f t="shared" si="56"/>
        <v>-1.296392401313321</v>
      </c>
      <c r="AL88" s="70">
        <v>-1.296392401313321</v>
      </c>
    </row>
    <row r="89" spans="1:38" x14ac:dyDescent="0.25">
      <c r="A89" s="4" t="s">
        <v>182</v>
      </c>
      <c r="B89" s="18">
        <v>17162</v>
      </c>
      <c r="C89" s="4">
        <v>12839</v>
      </c>
      <c r="D89" s="9">
        <f t="shared" si="53"/>
        <v>0.74810628131919354</v>
      </c>
      <c r="E89" s="28">
        <f t="shared" si="57"/>
        <v>0.77124358898885936</v>
      </c>
      <c r="F89" s="28">
        <f t="shared" si="58"/>
        <v>0.78748029612546688</v>
      </c>
      <c r="G89" s="28">
        <f t="shared" si="59"/>
        <v>0.83122920146577062</v>
      </c>
      <c r="H89" s="16">
        <v>19</v>
      </c>
      <c r="I89" s="16">
        <v>20</v>
      </c>
      <c r="J89" s="5">
        <v>858.1</v>
      </c>
      <c r="K89" s="30">
        <f t="shared" si="54"/>
        <v>19.00006642605673</v>
      </c>
      <c r="L89" s="5">
        <v>903.26</v>
      </c>
      <c r="M89">
        <f t="shared" si="55"/>
        <v>17162</v>
      </c>
      <c r="N89" s="28"/>
      <c r="O89" s="28">
        <f t="shared" si="49"/>
        <v>0.82515554768283772</v>
      </c>
      <c r="P89">
        <f t="shared" si="40"/>
        <v>858.09714999950177</v>
      </c>
      <c r="Q89" s="28">
        <f t="shared" si="50"/>
        <v>0.86858463520177498</v>
      </c>
      <c r="R89" s="28">
        <f t="shared" si="41"/>
        <v>4.3429087518937259E-2</v>
      </c>
      <c r="S89" s="46">
        <v>136054</v>
      </c>
      <c r="T89" s="59">
        <f t="shared" si="51"/>
        <v>6.7615757581600822E-3</v>
      </c>
      <c r="U89" s="28">
        <v>0.98960000000000004</v>
      </c>
      <c r="V89" s="59">
        <f t="shared" si="42"/>
        <v>0.95000332130283649</v>
      </c>
      <c r="W89" s="59">
        <f t="shared" si="43"/>
        <v>0.78747754301873285</v>
      </c>
      <c r="X89" s="62">
        <f t="shared" si="44"/>
        <v>-0.69523520579820197</v>
      </c>
      <c r="Y89" s="28">
        <v>0.153789253681931</v>
      </c>
      <c r="Z89" s="28">
        <v>0.89439724645184204</v>
      </c>
      <c r="AA89" s="62">
        <f t="shared" si="52"/>
        <v>1.2614109103738222</v>
      </c>
      <c r="AB89" s="59">
        <f t="shared" si="45"/>
        <v>0.93361018419157094</v>
      </c>
      <c r="AC89" s="62">
        <f t="shared" si="46"/>
        <v>0.66114014367121554</v>
      </c>
      <c r="AD89" s="28">
        <v>7.6642910197268099E-2</v>
      </c>
      <c r="AE89" s="28">
        <v>0.88293847953236904</v>
      </c>
      <c r="AF89">
        <v>69.691299999999998</v>
      </c>
      <c r="AG89" s="59">
        <f t="shared" si="47"/>
        <v>0.80065065621917808</v>
      </c>
      <c r="AH89" s="62">
        <f t="shared" si="48"/>
        <v>0.67071200859326496</v>
      </c>
      <c r="AI89">
        <v>6.5787674558349635E-2</v>
      </c>
      <c r="AJ89" s="28">
        <v>0.75652607287546736</v>
      </c>
      <c r="AK89" s="62">
        <f t="shared" si="56"/>
        <v>0.21220564882209283</v>
      </c>
      <c r="AL89" s="70">
        <v>0.21220564882209283</v>
      </c>
    </row>
    <row r="90" spans="1:38" x14ac:dyDescent="0.25">
      <c r="A90" s="4" t="s">
        <v>184</v>
      </c>
      <c r="B90" s="18">
        <v>2336</v>
      </c>
      <c r="C90" s="4">
        <v>1547</v>
      </c>
      <c r="D90" s="9">
        <f t="shared" si="53"/>
        <v>0.66224315068493156</v>
      </c>
      <c r="E90" s="28">
        <f t="shared" si="57"/>
        <v>0.68272489761333144</v>
      </c>
      <c r="F90" s="28">
        <f t="shared" si="58"/>
        <v>0.69709805335255959</v>
      </c>
      <c r="G90" s="28">
        <f t="shared" si="59"/>
        <v>0.73582572298325721</v>
      </c>
      <c r="H90" s="16">
        <v>4</v>
      </c>
      <c r="I90" s="16">
        <v>4</v>
      </c>
      <c r="J90" s="5">
        <v>584</v>
      </c>
      <c r="K90" s="30">
        <f t="shared" si="54"/>
        <v>2.999987157589223</v>
      </c>
      <c r="L90" s="5">
        <v>778.67</v>
      </c>
      <c r="M90">
        <f t="shared" si="55"/>
        <v>2336</v>
      </c>
      <c r="N90" s="28"/>
      <c r="O90" s="28">
        <f t="shared" si="49"/>
        <v>0.95718340246831146</v>
      </c>
      <c r="P90">
        <f t="shared" si="40"/>
        <v>584.00187499799335</v>
      </c>
      <c r="Q90" s="28">
        <f t="shared" si="50"/>
        <v>1.2762459024683115</v>
      </c>
      <c r="R90" s="28">
        <f t="shared" si="41"/>
        <v>0.31906250000000003</v>
      </c>
      <c r="S90" s="48">
        <v>45726</v>
      </c>
      <c r="T90" s="59">
        <f t="shared" si="51"/>
        <v>2.2724786710984456E-3</v>
      </c>
      <c r="U90" s="28">
        <v>0.98960000000000004</v>
      </c>
      <c r="V90" s="59">
        <f t="shared" si="42"/>
        <v>0.74999678939730574</v>
      </c>
      <c r="W90" s="59">
        <f t="shared" si="43"/>
        <v>0.88299464750656786</v>
      </c>
      <c r="X90" s="62">
        <f t="shared" si="44"/>
        <v>-7.4144315498514524E-2</v>
      </c>
      <c r="Y90" s="28">
        <v>0.153789253681931</v>
      </c>
      <c r="Z90" s="28">
        <v>0.89439724645184204</v>
      </c>
      <c r="AA90" s="62">
        <f t="shared" si="52"/>
        <v>0.51086908979573986</v>
      </c>
      <c r="AB90" s="59">
        <f t="shared" si="45"/>
        <v>0.82970957442155446</v>
      </c>
      <c r="AC90" s="62">
        <f t="shared" si="46"/>
        <v>-0.69450527092213532</v>
      </c>
      <c r="AD90" s="28">
        <v>7.6642910197268099E-2</v>
      </c>
      <c r="AE90" s="28">
        <v>0.88293847953236904</v>
      </c>
      <c r="AF90">
        <v>98.764700000000005</v>
      </c>
      <c r="AG90" s="59">
        <f t="shared" si="47"/>
        <v>0.72182589830136989</v>
      </c>
      <c r="AH90" s="62">
        <f t="shared" si="48"/>
        <v>-0.52745707774365147</v>
      </c>
      <c r="AI90">
        <v>6.5787674558349635E-2</v>
      </c>
      <c r="AJ90" s="28">
        <v>0.75652607287546736</v>
      </c>
      <c r="AK90" s="62">
        <f t="shared" si="56"/>
        <v>-0.43203555472143379</v>
      </c>
      <c r="AL90" s="70">
        <v>-0.43203555472143379</v>
      </c>
    </row>
    <row r="91" spans="1:38" x14ac:dyDescent="0.25">
      <c r="A91" s="4" t="s">
        <v>186</v>
      </c>
      <c r="B91" s="18">
        <v>4453</v>
      </c>
      <c r="C91" s="4">
        <v>3163</v>
      </c>
      <c r="D91" s="9">
        <f t="shared" si="53"/>
        <v>0.71030765775881433</v>
      </c>
      <c r="E91" s="28">
        <f t="shared" si="57"/>
        <v>0.73227593583382922</v>
      </c>
      <c r="F91" s="28">
        <f t="shared" si="58"/>
        <v>0.74769227132506777</v>
      </c>
      <c r="G91" s="28">
        <f t="shared" si="59"/>
        <v>0.78923073084312689</v>
      </c>
      <c r="H91" s="16">
        <v>8</v>
      </c>
      <c r="I91" s="16">
        <v>8</v>
      </c>
      <c r="J91" s="5">
        <v>556.63</v>
      </c>
      <c r="K91" s="30">
        <f t="shared" si="54"/>
        <v>6.0000269480038266</v>
      </c>
      <c r="L91" s="5">
        <v>742.17</v>
      </c>
      <c r="M91">
        <f t="shared" si="55"/>
        <v>4453.04</v>
      </c>
      <c r="N91" s="28"/>
      <c r="O91" s="28">
        <f t="shared" si="49"/>
        <v>1.0042577846046055</v>
      </c>
      <c r="P91">
        <f t="shared" si="40"/>
        <v>636.14612244740829</v>
      </c>
      <c r="Q91" s="28">
        <f t="shared" si="50"/>
        <v>1.1716333302992321</v>
      </c>
      <c r="R91" s="28">
        <f t="shared" si="41"/>
        <v>0.16737554569462665</v>
      </c>
      <c r="S91" s="46">
        <v>105495</v>
      </c>
      <c r="T91" s="59">
        <f t="shared" si="51"/>
        <v>5.2428626472363756E-3</v>
      </c>
      <c r="U91" s="28">
        <v>0.98960000000000004</v>
      </c>
      <c r="V91" s="59">
        <f t="shared" si="42"/>
        <v>0.75000336850047833</v>
      </c>
      <c r="W91" s="59">
        <f t="shared" si="43"/>
        <v>0.94707262339230591</v>
      </c>
      <c r="X91" s="62">
        <f t="shared" si="44"/>
        <v>0.3425166302543336</v>
      </c>
      <c r="Y91" s="28">
        <v>0.153789253681931</v>
      </c>
      <c r="Z91" s="28">
        <v>0.89439724645184204</v>
      </c>
      <c r="AA91" s="62">
        <f t="shared" si="52"/>
        <v>0.42210531304801174</v>
      </c>
      <c r="AB91" s="59">
        <f t="shared" si="45"/>
        <v>0.92964943045990089</v>
      </c>
      <c r="AC91" s="62">
        <f t="shared" si="46"/>
        <v>0.60946212516336373</v>
      </c>
      <c r="AD91" s="28">
        <v>7.6642910197268099E-2</v>
      </c>
      <c r="AE91" s="28">
        <v>0.88293847953236904</v>
      </c>
      <c r="AF91">
        <v>91.127099999999999</v>
      </c>
      <c r="AG91" s="59">
        <f t="shared" si="47"/>
        <v>0.74253321052054788</v>
      </c>
      <c r="AH91" s="62">
        <f t="shared" si="48"/>
        <v>-0.2126973243674796</v>
      </c>
      <c r="AI91">
        <v>6.5787674558349635E-2</v>
      </c>
      <c r="AJ91" s="28">
        <v>0.75652607287546736</v>
      </c>
      <c r="AK91" s="62">
        <f t="shared" si="56"/>
        <v>0.2464271436834059</v>
      </c>
      <c r="AL91" s="70">
        <v>0.2464271436834059</v>
      </c>
    </row>
    <row r="92" spans="1:38" x14ac:dyDescent="0.25">
      <c r="A92" s="4" t="s">
        <v>188</v>
      </c>
      <c r="B92" s="18">
        <v>39411</v>
      </c>
      <c r="C92" s="4">
        <v>23825</v>
      </c>
      <c r="D92" s="9">
        <f t="shared" si="53"/>
        <v>0.60452665499479841</v>
      </c>
      <c r="E92" s="28">
        <f t="shared" si="57"/>
        <v>0.62322335566474063</v>
      </c>
      <c r="F92" s="28">
        <f t="shared" si="58"/>
        <v>0.63634384736294569</v>
      </c>
      <c r="G92" s="28">
        <f t="shared" si="59"/>
        <v>0.67169628332755371</v>
      </c>
      <c r="H92" s="16">
        <v>28</v>
      </c>
      <c r="I92" s="16">
        <v>28</v>
      </c>
      <c r="J92" s="5">
        <v>1407.54</v>
      </c>
      <c r="K92" s="30">
        <f t="shared" si="54"/>
        <v>23.000093375040848</v>
      </c>
      <c r="L92" s="5">
        <v>1713.52</v>
      </c>
      <c r="M92">
        <f t="shared" si="55"/>
        <v>39411.119999999995</v>
      </c>
      <c r="N92" s="28"/>
      <c r="O92" s="28">
        <f t="shared" si="49"/>
        <v>0.43497011998692753</v>
      </c>
      <c r="P92">
        <f t="shared" si="40"/>
        <v>1642.1236111100304</v>
      </c>
      <c r="Q92" s="28">
        <f t="shared" si="50"/>
        <v>0.45388178755689251</v>
      </c>
      <c r="R92" s="28">
        <f t="shared" si="41"/>
        <v>1.8911667569964985E-2</v>
      </c>
      <c r="S92" s="46">
        <v>240507</v>
      </c>
      <c r="T92" s="59">
        <f t="shared" si="51"/>
        <v>1.1952653364603811E-2</v>
      </c>
      <c r="U92" s="28">
        <v>0.98960000000000004</v>
      </c>
      <c r="V92" s="59">
        <f t="shared" si="42"/>
        <v>0.8214319062514589</v>
      </c>
      <c r="W92" s="59">
        <f t="shared" si="43"/>
        <v>0.73594250526925498</v>
      </c>
      <c r="X92" s="62">
        <f t="shared" si="44"/>
        <v>-1.0303368888850015</v>
      </c>
      <c r="Y92" s="28">
        <v>0.153789253681931</v>
      </c>
      <c r="Z92" s="28">
        <v>0.89439724645184204</v>
      </c>
      <c r="AA92" s="62">
        <f>B92*10/S92</f>
        <v>1.6386633237286232</v>
      </c>
      <c r="AB92" s="59">
        <f t="shared" si="45"/>
        <v>0.92875405777670184</v>
      </c>
      <c r="AC92" s="62">
        <f t="shared" si="46"/>
        <v>0.59777973104635418</v>
      </c>
      <c r="AD92" s="28">
        <v>7.6642910197268099E-2</v>
      </c>
      <c r="AE92" s="28">
        <v>0.88293847953236904</v>
      </c>
      <c r="AF92">
        <v>160.88589999999999</v>
      </c>
      <c r="AG92" s="59">
        <f t="shared" si="47"/>
        <v>0.55340085852054799</v>
      </c>
      <c r="AH92" s="62">
        <f t="shared" si="48"/>
        <v>-3.087587693569557</v>
      </c>
      <c r="AI92">
        <v>6.5787674558349635E-2</v>
      </c>
      <c r="AJ92" s="28">
        <v>0.75652607287546736</v>
      </c>
      <c r="AK92" s="62">
        <f t="shared" si="56"/>
        <v>-1.1733816171360683</v>
      </c>
      <c r="AL92" s="70">
        <v>-1.1733816171360683</v>
      </c>
    </row>
    <row r="93" spans="1:38" x14ac:dyDescent="0.25">
      <c r="A93" s="4" t="s">
        <v>190</v>
      </c>
      <c r="B93" s="18">
        <v>2732</v>
      </c>
      <c r="C93" s="4">
        <v>1849</v>
      </c>
      <c r="D93" s="9">
        <f t="shared" si="53"/>
        <v>0.67679355783308937</v>
      </c>
      <c r="E93" s="28">
        <f t="shared" si="57"/>
        <v>0.69772531735370036</v>
      </c>
      <c r="F93" s="28">
        <f t="shared" si="58"/>
        <v>0.71241427140325186</v>
      </c>
      <c r="G93" s="28">
        <f t="shared" si="59"/>
        <v>0.75199284203676586</v>
      </c>
      <c r="H93" s="16">
        <v>3</v>
      </c>
      <c r="I93" s="16">
        <v>3</v>
      </c>
      <c r="J93" s="5">
        <v>910.67</v>
      </c>
      <c r="K93" s="30">
        <f t="shared" si="54"/>
        <v>3</v>
      </c>
      <c r="L93" s="5">
        <v>910.67</v>
      </c>
      <c r="M93">
        <f t="shared" si="55"/>
        <v>2732.0099999999998</v>
      </c>
      <c r="N93" s="28"/>
      <c r="O93" s="28">
        <f t="shared" si="49"/>
        <v>0.8184413673449219</v>
      </c>
      <c r="P93">
        <f t="shared" si="40"/>
        <v>683.00249999999994</v>
      </c>
      <c r="Q93" s="28">
        <f t="shared" si="50"/>
        <v>1.091255156459896</v>
      </c>
      <c r="R93" s="28">
        <f t="shared" si="41"/>
        <v>0.27281378911497411</v>
      </c>
      <c r="S93" s="46">
        <v>36892</v>
      </c>
      <c r="T93" s="59">
        <f t="shared" si="51"/>
        <v>1.833448872286311E-3</v>
      </c>
      <c r="U93" s="28">
        <v>0.98960000000000004</v>
      </c>
      <c r="V93" s="59">
        <f t="shared" si="42"/>
        <v>1</v>
      </c>
      <c r="W93" s="59">
        <f t="shared" si="43"/>
        <v>0.67679355783308937</v>
      </c>
      <c r="X93" s="62">
        <f t="shared" si="44"/>
        <v>-1.4149472957896236</v>
      </c>
      <c r="Y93" s="28">
        <v>0.153789253681931</v>
      </c>
      <c r="Z93" s="28">
        <v>0.89439724645184204</v>
      </c>
      <c r="AA93" s="62">
        <f t="shared" ref="AA93:AA156" si="60">B93*10/S93</f>
        <v>0.74053995446167187</v>
      </c>
      <c r="AB93" s="59">
        <f t="shared" si="45"/>
        <v>0.75315334851277604</v>
      </c>
      <c r="AC93" s="62">
        <f t="shared" si="46"/>
        <v>-1.6933742558254152</v>
      </c>
      <c r="AD93" s="28">
        <v>7.6642910197268099E-2</v>
      </c>
      <c r="AE93" s="28">
        <v>0.88293847953236904</v>
      </c>
      <c r="AF93">
        <v>101.30110000000001</v>
      </c>
      <c r="AG93" s="59">
        <f t="shared" si="47"/>
        <v>0.71494912723287674</v>
      </c>
      <c r="AH93" s="62">
        <f t="shared" si="48"/>
        <v>-0.63198685653061681</v>
      </c>
      <c r="AI93">
        <v>6.5787674558349635E-2</v>
      </c>
      <c r="AJ93" s="28">
        <v>0.75652607287546736</v>
      </c>
      <c r="AK93" s="62">
        <f t="shared" si="56"/>
        <v>-1.2467694693818852</v>
      </c>
      <c r="AL93" s="70">
        <v>-1.2467694693818852</v>
      </c>
    </row>
    <row r="94" spans="1:38" x14ac:dyDescent="0.25">
      <c r="A94" s="4" t="s">
        <v>192</v>
      </c>
      <c r="B94" s="18">
        <v>27763</v>
      </c>
      <c r="C94" s="4">
        <v>21943</v>
      </c>
      <c r="D94" s="9">
        <f t="shared" si="53"/>
        <v>0.79036847602924754</v>
      </c>
      <c r="E94" s="28">
        <f t="shared" si="57"/>
        <v>0.81481286188582225</v>
      </c>
      <c r="F94" s="28">
        <f t="shared" si="58"/>
        <v>0.8319668168728922</v>
      </c>
      <c r="G94" s="28">
        <f t="shared" si="59"/>
        <v>0.8781871955880528</v>
      </c>
      <c r="H94" s="16">
        <v>24</v>
      </c>
      <c r="I94" s="16">
        <v>27</v>
      </c>
      <c r="J94" s="5">
        <v>1028.26</v>
      </c>
      <c r="K94" s="30">
        <f t="shared" si="54"/>
        <v>20.999977307968685</v>
      </c>
      <c r="L94" s="5">
        <v>1322.05</v>
      </c>
      <c r="M94">
        <f t="shared" si="55"/>
        <v>27763.02</v>
      </c>
      <c r="N94" s="28"/>
      <c r="O94" s="28">
        <f t="shared" si="49"/>
        <v>0.56376839000037826</v>
      </c>
      <c r="P94">
        <f t="shared" si="40"/>
        <v>1261.9567561982833</v>
      </c>
      <c r="Q94" s="28">
        <f t="shared" si="50"/>
        <v>0.5906145328191349</v>
      </c>
      <c r="R94" s="28">
        <f t="shared" si="41"/>
        <v>2.6846142818756635E-2</v>
      </c>
      <c r="S94" s="46">
        <v>230468</v>
      </c>
      <c r="T94" s="59">
        <f t="shared" si="51"/>
        <v>1.14537377940497E-2</v>
      </c>
      <c r="U94" s="28">
        <v>0.98960000000000004</v>
      </c>
      <c r="V94" s="59">
        <f t="shared" si="42"/>
        <v>0.77777693733217346</v>
      </c>
      <c r="W94" s="59">
        <f t="shared" si="43"/>
        <v>1.0161891386754973</v>
      </c>
      <c r="X94" s="62">
        <f t="shared" si="44"/>
        <v>0.791940199381856</v>
      </c>
      <c r="Y94" s="28">
        <v>0.153789253681931</v>
      </c>
      <c r="Z94" s="28">
        <v>0.89439724645184204</v>
      </c>
      <c r="AA94" s="62">
        <f t="shared" si="60"/>
        <v>1.2046357845774684</v>
      </c>
      <c r="AB94" s="59">
        <f t="shared" si="45"/>
        <v>0.94263632922496754</v>
      </c>
      <c r="AC94" s="62">
        <f t="shared" si="46"/>
        <v>0.77890896286355271</v>
      </c>
      <c r="AD94" s="28">
        <v>7.6642910197268099E-2</v>
      </c>
      <c r="AE94" s="28">
        <v>0.88293847953236904</v>
      </c>
      <c r="AF94">
        <v>69.104200000000006</v>
      </c>
      <c r="AG94" s="59">
        <f t="shared" si="47"/>
        <v>0.80224242104109589</v>
      </c>
      <c r="AH94" s="62">
        <f t="shared" si="48"/>
        <v>0.69490749555345555</v>
      </c>
      <c r="AI94">
        <v>6.5787674558349635E-2</v>
      </c>
      <c r="AJ94" s="28">
        <v>0.75652607287546736</v>
      </c>
      <c r="AK94" s="62">
        <f t="shared" si="56"/>
        <v>0.75525221926628794</v>
      </c>
      <c r="AL94" s="70">
        <v>0.75525221926628794</v>
      </c>
    </row>
    <row r="95" spans="1:38" x14ac:dyDescent="0.25">
      <c r="A95" s="4" t="s">
        <v>194</v>
      </c>
      <c r="B95" s="18">
        <v>49668</v>
      </c>
      <c r="C95" s="4">
        <v>37323</v>
      </c>
      <c r="D95" s="9">
        <f t="shared" si="53"/>
        <v>0.75144962551340899</v>
      </c>
      <c r="E95" s="28">
        <f t="shared" si="57"/>
        <v>0.77469033558083411</v>
      </c>
      <c r="F95" s="28">
        <f t="shared" si="58"/>
        <v>0.79099960580358852</v>
      </c>
      <c r="G95" s="28">
        <f t="shared" si="59"/>
        <v>0.83494402834823223</v>
      </c>
      <c r="H95" s="16">
        <v>41</v>
      </c>
      <c r="I95" s="16">
        <v>42</v>
      </c>
      <c r="J95" s="5">
        <v>1182.57</v>
      </c>
      <c r="K95" s="30">
        <f t="shared" si="54"/>
        <v>36.999910606534655</v>
      </c>
      <c r="L95" s="5">
        <v>1342.38</v>
      </c>
      <c r="M95">
        <f t="shared" si="55"/>
        <v>49667.939999999995</v>
      </c>
      <c r="N95" s="28"/>
      <c r="O95" s="28">
        <f t="shared" si="49"/>
        <v>0.55523026266779896</v>
      </c>
      <c r="P95">
        <f t="shared" si="40"/>
        <v>1307.0541274236273</v>
      </c>
      <c r="Q95" s="28">
        <f t="shared" si="50"/>
        <v>0.57023652223886234</v>
      </c>
      <c r="R95" s="28">
        <f t="shared" si="41"/>
        <v>1.5006259571063385E-2</v>
      </c>
      <c r="S95" s="46">
        <v>384014</v>
      </c>
      <c r="T95" s="59">
        <f t="shared" si="51"/>
        <v>1.9084626348318211E-2</v>
      </c>
      <c r="U95" s="28">
        <v>0.98960000000000004</v>
      </c>
      <c r="V95" s="59">
        <f t="shared" si="42"/>
        <v>0.88095025253653936</v>
      </c>
      <c r="W95" s="59">
        <f t="shared" si="43"/>
        <v>0.85299893308361463</v>
      </c>
      <c r="X95" s="62">
        <f t="shared" si="44"/>
        <v>-0.26918859658326949</v>
      </c>
      <c r="Y95" s="28">
        <v>0.153789253681931</v>
      </c>
      <c r="Z95" s="28">
        <v>0.89439724645184204</v>
      </c>
      <c r="AA95" s="62">
        <f t="shared" si="60"/>
        <v>1.2933903451436666</v>
      </c>
      <c r="AB95" s="59">
        <f t="shared" si="45"/>
        <v>0.96504341972882401</v>
      </c>
      <c r="AC95" s="62">
        <f t="shared" si="46"/>
        <v>1.0712659525209622</v>
      </c>
      <c r="AD95" s="28">
        <v>7.6642910197268099E-2</v>
      </c>
      <c r="AE95" s="28">
        <v>0.88293847953236904</v>
      </c>
      <c r="AF95">
        <v>69.870199999999997</v>
      </c>
      <c r="AG95" s="59">
        <f t="shared" si="47"/>
        <v>0.80016561665753427</v>
      </c>
      <c r="AH95" s="62">
        <f t="shared" si="48"/>
        <v>0.663339205634352</v>
      </c>
      <c r="AI95">
        <v>6.5787674558349635E-2</v>
      </c>
      <c r="AJ95" s="28">
        <v>0.75652607287546736</v>
      </c>
      <c r="AK95" s="62">
        <f t="shared" si="56"/>
        <v>0.48847218719068158</v>
      </c>
      <c r="AL95" s="70">
        <v>0.48847218719068158</v>
      </c>
    </row>
    <row r="96" spans="1:38" x14ac:dyDescent="0.25">
      <c r="A96" s="50" t="s">
        <v>196</v>
      </c>
      <c r="B96" s="50">
        <v>6160</v>
      </c>
      <c r="C96" s="50">
        <v>2909</v>
      </c>
      <c r="D96" s="63">
        <f t="shared" si="53"/>
        <v>0.47224025974025974</v>
      </c>
      <c r="E96" s="51">
        <f t="shared" si="57"/>
        <v>0.48684562859820596</v>
      </c>
      <c r="F96" s="51">
        <f t="shared" si="58"/>
        <v>0.49709501025290498</v>
      </c>
      <c r="G96" s="51">
        <f t="shared" si="59"/>
        <v>0.52471139971139968</v>
      </c>
      <c r="H96" s="52">
        <v>7</v>
      </c>
      <c r="I96" s="52">
        <v>7</v>
      </c>
      <c r="J96" s="52">
        <v>880</v>
      </c>
      <c r="K96" s="53">
        <f t="shared" si="54"/>
        <v>5.999980519543767</v>
      </c>
      <c r="L96" s="52">
        <v>1026.67</v>
      </c>
      <c r="M96" s="54">
        <f t="shared" si="55"/>
        <v>6160</v>
      </c>
      <c r="N96" s="51"/>
      <c r="O96" s="51">
        <f t="shared" si="49"/>
        <v>0.72596842218044744</v>
      </c>
      <c r="P96" s="54">
        <f t="shared" si="40"/>
        <v>880.00244897845607</v>
      </c>
      <c r="Q96" s="51">
        <f t="shared" si="50"/>
        <v>0.84696355205057727</v>
      </c>
      <c r="R96" s="51">
        <f t="shared" si="41"/>
        <v>0.12099512987012984</v>
      </c>
      <c r="S96" s="64">
        <v>30413</v>
      </c>
      <c r="T96" s="51">
        <f t="shared" si="51"/>
        <v>1.5114572414844296E-3</v>
      </c>
      <c r="U96" s="51">
        <v>0.98960000000000004</v>
      </c>
      <c r="V96" s="51">
        <f t="shared" si="42"/>
        <v>0.85714007422053817</v>
      </c>
      <c r="W96" s="51">
        <f t="shared" si="43"/>
        <v>0.55094875848583236</v>
      </c>
      <c r="X96" s="55">
        <f t="shared" si="44"/>
        <v>-2.2332411383979696</v>
      </c>
      <c r="Y96" s="51">
        <v>0.153789253681931</v>
      </c>
      <c r="Z96" s="51">
        <v>0.89439724645184204</v>
      </c>
      <c r="AA96" s="55">
        <f t="shared" si="60"/>
        <v>2.0254496432446651</v>
      </c>
      <c r="AB96" s="51">
        <f t="shared" si="45"/>
        <v>0.66242396343668819</v>
      </c>
      <c r="AC96" s="55">
        <f t="shared" si="46"/>
        <v>-2.8771678362435273</v>
      </c>
      <c r="AD96" s="51">
        <v>7.6642910197268099E-2</v>
      </c>
      <c r="AE96" s="51">
        <v>0.88293847953236904</v>
      </c>
      <c r="AF96" s="54">
        <v>123.6841</v>
      </c>
      <c r="AG96" s="51">
        <f t="shared" si="47"/>
        <v>0.65426360175342468</v>
      </c>
      <c r="AH96" s="55">
        <f t="shared" si="48"/>
        <v>-1.5544320696628686</v>
      </c>
      <c r="AI96" s="54">
        <v>6.5787674558349635E-2</v>
      </c>
      <c r="AJ96" s="51">
        <v>0.75652607287546736</v>
      </c>
      <c r="AK96" s="55">
        <f t="shared" si="56"/>
        <v>-2.2216136814347887</v>
      </c>
      <c r="AL96" s="55">
        <v>-2.2216136814347887</v>
      </c>
    </row>
    <row r="97" spans="1:38" x14ac:dyDescent="0.25">
      <c r="A97" s="4" t="s">
        <v>198</v>
      </c>
      <c r="B97" s="18">
        <v>23622</v>
      </c>
      <c r="C97" s="4">
        <v>14276</v>
      </c>
      <c r="D97" s="9">
        <f t="shared" si="53"/>
        <v>0.60435187537041746</v>
      </c>
      <c r="E97" s="28">
        <f t="shared" si="57"/>
        <v>0.62304317048496638</v>
      </c>
      <c r="F97" s="28">
        <f t="shared" si="58"/>
        <v>0.63615986881096576</v>
      </c>
      <c r="G97" s="28">
        <f t="shared" si="59"/>
        <v>0.67150208374490827</v>
      </c>
      <c r="H97" s="16">
        <v>14</v>
      </c>
      <c r="I97" s="16">
        <v>17</v>
      </c>
      <c r="J97" s="5">
        <v>1389.53</v>
      </c>
      <c r="K97" s="30">
        <f t="shared" si="54"/>
        <v>12.999983489994937</v>
      </c>
      <c r="L97" s="5">
        <v>1817.08</v>
      </c>
      <c r="M97">
        <f t="shared" si="55"/>
        <v>23622.01</v>
      </c>
      <c r="N97" s="28"/>
      <c r="O97" s="28">
        <f t="shared" si="49"/>
        <v>0.41018006912188792</v>
      </c>
      <c r="P97">
        <f t="shared" si="40"/>
        <v>1687.2884183671663</v>
      </c>
      <c r="Q97" s="28">
        <f t="shared" si="50"/>
        <v>0.4417324222027646</v>
      </c>
      <c r="R97" s="28">
        <f t="shared" si="41"/>
        <v>3.1552353080876672E-2</v>
      </c>
      <c r="S97" s="46">
        <v>206050</v>
      </c>
      <c r="T97" s="59">
        <f t="shared" si="51"/>
        <v>1.0240218479198589E-2</v>
      </c>
      <c r="U97" s="28">
        <v>0.98960000000000004</v>
      </c>
      <c r="V97" s="59">
        <f t="shared" si="42"/>
        <v>0.76470491117617279</v>
      </c>
      <c r="W97" s="59">
        <f t="shared" si="43"/>
        <v>0.79030730225189672</v>
      </c>
      <c r="X97" s="62">
        <f t="shared" si="44"/>
        <v>-0.67683496543409694</v>
      </c>
      <c r="Y97" s="28">
        <v>0.153789253681931</v>
      </c>
      <c r="Z97" s="28">
        <v>0.89439724645184204</v>
      </c>
      <c r="AA97" s="62">
        <f t="shared" si="60"/>
        <v>1.1464207716573647</v>
      </c>
      <c r="AB97" s="59">
        <f t="shared" si="45"/>
        <v>0.91181367479891995</v>
      </c>
      <c r="AC97" s="62">
        <f t="shared" si="46"/>
        <v>0.37674972404140461</v>
      </c>
      <c r="AD97" s="28">
        <v>7.6642910197268099E-2</v>
      </c>
      <c r="AE97" s="28">
        <v>0.88293847953236904</v>
      </c>
      <c r="AF97">
        <v>121.22629999999999</v>
      </c>
      <c r="AG97" s="59">
        <f t="shared" si="47"/>
        <v>0.66092726991780837</v>
      </c>
      <c r="AH97" s="62">
        <f t="shared" si="48"/>
        <v>-1.4531415436012822</v>
      </c>
      <c r="AI97">
        <v>6.5787674558349635E-2</v>
      </c>
      <c r="AJ97" s="28">
        <v>0.75652607287546736</v>
      </c>
      <c r="AK97" s="62">
        <f t="shared" si="56"/>
        <v>-0.58440892833132485</v>
      </c>
      <c r="AL97" s="70">
        <v>-0.58440892833132485</v>
      </c>
    </row>
    <row r="98" spans="1:38" x14ac:dyDescent="0.25">
      <c r="A98" s="4" t="s">
        <v>200</v>
      </c>
      <c r="B98" s="18">
        <v>1925</v>
      </c>
      <c r="C98" s="4">
        <v>1502</v>
      </c>
      <c r="D98" s="9">
        <f t="shared" si="53"/>
        <v>0.78025974025974021</v>
      </c>
      <c r="E98" s="28">
        <f t="shared" si="57"/>
        <v>0.80439148480385592</v>
      </c>
      <c r="F98" s="28">
        <f t="shared" si="58"/>
        <v>0.8213260423786739</v>
      </c>
      <c r="G98" s="28">
        <f t="shared" si="59"/>
        <v>0.86695526695526692</v>
      </c>
      <c r="H98" s="16">
        <v>4</v>
      </c>
      <c r="I98" s="16">
        <v>4</v>
      </c>
      <c r="J98" s="5">
        <v>481.25</v>
      </c>
      <c r="K98" s="30">
        <f t="shared" si="54"/>
        <v>4</v>
      </c>
      <c r="L98" s="5">
        <v>481.25</v>
      </c>
      <c r="M98">
        <f t="shared" si="55"/>
        <v>1925</v>
      </c>
      <c r="N98" s="28"/>
      <c r="O98" s="28">
        <f t="shared" si="49"/>
        <v>1.5487376623376625</v>
      </c>
      <c r="P98">
        <f t="shared" si="40"/>
        <v>385</v>
      </c>
      <c r="Q98" s="28">
        <f t="shared" si="50"/>
        <v>1.935922077922078</v>
      </c>
      <c r="R98" s="28">
        <f t="shared" si="41"/>
        <v>0.38718441558441552</v>
      </c>
      <c r="S98" s="46">
        <v>37213</v>
      </c>
      <c r="T98" s="59">
        <f t="shared" si="51"/>
        <v>1.849401845505543E-3</v>
      </c>
      <c r="U98" s="28">
        <v>0.98960000000000004</v>
      </c>
      <c r="V98" s="59">
        <f t="shared" si="42"/>
        <v>1</v>
      </c>
      <c r="W98" s="59">
        <f t="shared" si="43"/>
        <v>0.78025974025974021</v>
      </c>
      <c r="X98" s="62">
        <f t="shared" si="44"/>
        <v>-0.74216828197997864</v>
      </c>
      <c r="Y98" s="28">
        <v>0.153789253681931</v>
      </c>
      <c r="Z98" s="28">
        <v>0.89439724645184204</v>
      </c>
      <c r="AA98" s="62">
        <f t="shared" si="60"/>
        <v>0.51729234407330771</v>
      </c>
      <c r="AB98" s="59">
        <f t="shared" si="45"/>
        <v>0.87067691398167302</v>
      </c>
      <c r="AC98" s="62">
        <f t="shared" si="46"/>
        <v>-0.15998303716725354</v>
      </c>
      <c r="AD98" s="28">
        <v>7.6642910197268099E-2</v>
      </c>
      <c r="AE98" s="28">
        <v>0.88293847953236904</v>
      </c>
      <c r="AF98">
        <v>105.0458</v>
      </c>
      <c r="AG98" s="59">
        <f t="shared" si="47"/>
        <v>0.70479637347945212</v>
      </c>
      <c r="AH98" s="62">
        <f t="shared" si="48"/>
        <v>-0.78631293389363033</v>
      </c>
      <c r="AI98">
        <v>6.5787674558349635E-2</v>
      </c>
      <c r="AJ98" s="28">
        <v>0.75652607287546736</v>
      </c>
      <c r="AK98" s="62">
        <f t="shared" si="56"/>
        <v>-0.56282141768028748</v>
      </c>
      <c r="AL98" s="70">
        <v>-0.56282141768028748</v>
      </c>
    </row>
    <row r="99" spans="1:38" x14ac:dyDescent="0.25">
      <c r="A99" s="4" t="s">
        <v>202</v>
      </c>
      <c r="B99" s="18">
        <v>45254</v>
      </c>
      <c r="C99" s="4">
        <v>32646</v>
      </c>
      <c r="D99" s="9">
        <f t="shared" si="53"/>
        <v>0.72139479383037963</v>
      </c>
      <c r="E99" s="28">
        <f t="shared" si="57"/>
        <v>0.74370597302100994</v>
      </c>
      <c r="F99" s="28">
        <f t="shared" si="58"/>
        <v>0.75936294087408396</v>
      </c>
      <c r="G99" s="28">
        <f t="shared" si="59"/>
        <v>0.80154977092264412</v>
      </c>
      <c r="H99" s="16">
        <v>26</v>
      </c>
      <c r="I99" s="16">
        <v>28</v>
      </c>
      <c r="J99" s="5">
        <v>1616.21</v>
      </c>
      <c r="K99" s="30">
        <f t="shared" si="54"/>
        <v>18.999945419201527</v>
      </c>
      <c r="L99" s="5">
        <v>2381.79</v>
      </c>
      <c r="M99">
        <f t="shared" si="55"/>
        <v>45253.880000000005</v>
      </c>
      <c r="N99" s="28"/>
      <c r="O99" s="28">
        <f t="shared" si="49"/>
        <v>0.31292851174956654</v>
      </c>
      <c r="P99">
        <f t="shared" si="40"/>
        <v>2262.7001749991132</v>
      </c>
      <c r="Q99" s="28">
        <f t="shared" si="50"/>
        <v>0.32939848073344147</v>
      </c>
      <c r="R99" s="28">
        <f t="shared" si="41"/>
        <v>1.6469968983874927E-2</v>
      </c>
      <c r="S99" s="46">
        <v>250318</v>
      </c>
      <c r="T99" s="59">
        <f t="shared" si="51"/>
        <v>1.2440237851376039E-2</v>
      </c>
      <c r="U99" s="28">
        <v>0.98960000000000004</v>
      </c>
      <c r="V99" s="59">
        <f t="shared" si="42"/>
        <v>0.67856947925719735</v>
      </c>
      <c r="W99" s="59">
        <f t="shared" si="43"/>
        <v>1.0631111711951169</v>
      </c>
      <c r="X99" s="62">
        <f t="shared" si="44"/>
        <v>1.0970462545595758</v>
      </c>
      <c r="Y99" s="28">
        <v>0.153789253681931</v>
      </c>
      <c r="Z99" s="28">
        <v>0.89439724645184204</v>
      </c>
      <c r="AA99" s="62">
        <f t="shared" si="60"/>
        <v>1.8078604015692039</v>
      </c>
      <c r="AB99" s="59">
        <f t="shared" si="45"/>
        <v>0.90484917921173802</v>
      </c>
      <c r="AC99" s="62">
        <f t="shared" si="46"/>
        <v>0.28588031982311107</v>
      </c>
      <c r="AD99" s="28">
        <v>7.6642910197268099E-2</v>
      </c>
      <c r="AE99" s="28">
        <v>0.88293847953236904</v>
      </c>
      <c r="AF99">
        <v>117.5998</v>
      </c>
      <c r="AG99" s="59">
        <f t="shared" si="47"/>
        <v>0.67075955594520553</v>
      </c>
      <c r="AH99" s="62">
        <f t="shared" si="48"/>
        <v>-1.3036867088863611</v>
      </c>
      <c r="AI99">
        <v>6.5787674558349635E-2</v>
      </c>
      <c r="AJ99" s="28">
        <v>0.75652607287546736</v>
      </c>
      <c r="AK99" s="62">
        <f t="shared" si="56"/>
        <v>2.6413288498775261E-2</v>
      </c>
      <c r="AL99" s="70">
        <v>2.6413288498775261E-2</v>
      </c>
    </row>
    <row r="100" spans="1:38" x14ac:dyDescent="0.25">
      <c r="A100" s="4" t="s">
        <v>204</v>
      </c>
      <c r="B100" s="18">
        <v>5301</v>
      </c>
      <c r="C100" s="4">
        <v>4387</v>
      </c>
      <c r="D100" s="9">
        <f t="shared" si="53"/>
        <v>0.82757970194302966</v>
      </c>
      <c r="E100" s="28">
        <f t="shared" si="57"/>
        <v>0.85317495045673153</v>
      </c>
      <c r="F100" s="28">
        <f t="shared" si="58"/>
        <v>0.8711365283610838</v>
      </c>
      <c r="G100" s="28">
        <f t="shared" si="59"/>
        <v>0.91953300215892164</v>
      </c>
      <c r="H100" s="16">
        <v>5</v>
      </c>
      <c r="I100" s="16">
        <v>5</v>
      </c>
      <c r="J100" s="5">
        <v>1060.2</v>
      </c>
      <c r="K100" s="30">
        <f t="shared" si="54"/>
        <v>5</v>
      </c>
      <c r="L100" s="5">
        <v>1060.2</v>
      </c>
      <c r="M100">
        <f t="shared" si="55"/>
        <v>5301</v>
      </c>
      <c r="N100" s="28"/>
      <c r="O100" s="28">
        <f t="shared" si="49"/>
        <v>0.7030088662516506</v>
      </c>
      <c r="P100">
        <f t="shared" si="40"/>
        <v>883.5</v>
      </c>
      <c r="Q100" s="28">
        <f t="shared" si="50"/>
        <v>0.84361063950198079</v>
      </c>
      <c r="R100" s="28">
        <f t="shared" si="41"/>
        <v>0.14060177325033019</v>
      </c>
      <c r="S100" s="46">
        <v>65482</v>
      </c>
      <c r="T100" s="59">
        <f t="shared" si="51"/>
        <v>3.2543071412515509E-3</v>
      </c>
      <c r="U100" s="28">
        <v>0.98960000000000004</v>
      </c>
      <c r="V100" s="59">
        <f t="shared" si="42"/>
        <v>1</v>
      </c>
      <c r="W100" s="59">
        <f t="shared" si="43"/>
        <v>0.82757970194302966</v>
      </c>
      <c r="X100" s="62">
        <f t="shared" si="44"/>
        <v>-0.43447473025004291</v>
      </c>
      <c r="Y100" s="28">
        <v>0.153789253681931</v>
      </c>
      <c r="Z100" s="28">
        <v>0.89439724645184204</v>
      </c>
      <c r="AA100" s="62">
        <f t="shared" si="60"/>
        <v>0.80953544485507467</v>
      </c>
      <c r="AB100" s="59">
        <f t="shared" si="45"/>
        <v>0.83809291102898509</v>
      </c>
      <c r="AC100" s="62">
        <f t="shared" si="46"/>
        <v>-0.5851235083317915</v>
      </c>
      <c r="AD100" s="28">
        <v>7.6642910197268099E-2</v>
      </c>
      <c r="AE100" s="28">
        <v>0.88293847953236904</v>
      </c>
      <c r="AF100">
        <v>58.928899999999999</v>
      </c>
      <c r="AG100" s="59">
        <f t="shared" si="47"/>
        <v>0.82983002893150681</v>
      </c>
      <c r="AH100" s="62">
        <f t="shared" si="48"/>
        <v>1.1142506031433492</v>
      </c>
      <c r="AI100">
        <v>6.5787674558349635E-2</v>
      </c>
      <c r="AJ100" s="28">
        <v>0.75652607287546736</v>
      </c>
      <c r="AK100" s="62">
        <f t="shared" si="56"/>
        <v>3.1550788187171573E-2</v>
      </c>
      <c r="AL100" s="70">
        <v>3.1550788187171573E-2</v>
      </c>
    </row>
    <row r="101" spans="1:38" x14ac:dyDescent="0.25">
      <c r="A101" s="4" t="s">
        <v>206</v>
      </c>
      <c r="B101" s="18">
        <v>8911</v>
      </c>
      <c r="C101" s="4">
        <v>7778</v>
      </c>
      <c r="D101" s="9">
        <f t="shared" si="53"/>
        <v>0.87285377623162386</v>
      </c>
      <c r="E101" s="28">
        <f t="shared" si="57"/>
        <v>0.89984925384703485</v>
      </c>
      <c r="F101" s="28">
        <f t="shared" si="58"/>
        <v>0.91879344866486734</v>
      </c>
      <c r="G101" s="28">
        <f t="shared" si="59"/>
        <v>0.96983752914624866</v>
      </c>
      <c r="H101" s="16">
        <v>11</v>
      </c>
      <c r="I101" s="16">
        <v>12</v>
      </c>
      <c r="J101" s="5">
        <v>742.58</v>
      </c>
      <c r="K101" s="30">
        <f t="shared" si="54"/>
        <v>12</v>
      </c>
      <c r="L101" s="5">
        <v>742.58</v>
      </c>
      <c r="M101">
        <f t="shared" si="55"/>
        <v>8910.9600000000009</v>
      </c>
      <c r="N101" s="28"/>
      <c r="O101" s="28">
        <f t="shared" si="49"/>
        <v>1.0037033046944437</v>
      </c>
      <c r="P101">
        <f t="shared" si="40"/>
        <v>685.45846153846162</v>
      </c>
      <c r="Q101" s="28">
        <f t="shared" si="50"/>
        <v>1.0873452467523139</v>
      </c>
      <c r="R101" s="28">
        <f t="shared" si="41"/>
        <v>8.3641942057870233E-2</v>
      </c>
      <c r="S101" s="46">
        <v>145094</v>
      </c>
      <c r="T101" s="59">
        <f t="shared" si="51"/>
        <v>7.2108432905646216E-3</v>
      </c>
      <c r="U101" s="28">
        <v>0.98960000000000004</v>
      </c>
      <c r="V101" s="59">
        <f t="shared" si="42"/>
        <v>1</v>
      </c>
      <c r="W101" s="59">
        <f t="shared" si="43"/>
        <v>0.87285377623162386</v>
      </c>
      <c r="X101" s="62">
        <f t="shared" si="44"/>
        <v>-0.14008436678400613</v>
      </c>
      <c r="Y101" s="28">
        <v>0.153789253681931</v>
      </c>
      <c r="Z101" s="28">
        <v>0.89439724645184204</v>
      </c>
      <c r="AA101" s="62">
        <f t="shared" si="60"/>
        <v>0.61415358319434299</v>
      </c>
      <c r="AB101" s="59">
        <f t="shared" si="45"/>
        <v>0.94882053473380479</v>
      </c>
      <c r="AC101" s="62">
        <f t="shared" si="46"/>
        <v>0.85959751569798937</v>
      </c>
      <c r="AD101" s="28">
        <v>7.6642910197268099E-2</v>
      </c>
      <c r="AE101" s="28">
        <v>0.88293847953236904</v>
      </c>
      <c r="AF101">
        <v>47.034700000000001</v>
      </c>
      <c r="AG101" s="59">
        <f t="shared" si="47"/>
        <v>0.86207797501369865</v>
      </c>
      <c r="AH101" s="62">
        <f t="shared" si="48"/>
        <v>1.6044327884642469</v>
      </c>
      <c r="AI101">
        <v>6.5787674558349635E-2</v>
      </c>
      <c r="AJ101" s="28">
        <v>0.75652607287546736</v>
      </c>
      <c r="AK101" s="62">
        <f t="shared" si="56"/>
        <v>0.7746486457927434</v>
      </c>
      <c r="AL101" s="70">
        <v>0.7746486457927434</v>
      </c>
    </row>
    <row r="102" spans="1:38" x14ac:dyDescent="0.25">
      <c r="A102" s="4" t="s">
        <v>208</v>
      </c>
      <c r="B102" s="18">
        <v>2586</v>
      </c>
      <c r="C102" s="4">
        <v>2002</v>
      </c>
      <c r="D102" s="9">
        <f t="shared" si="53"/>
        <v>0.77416860015467903</v>
      </c>
      <c r="E102" s="28">
        <f t="shared" si="57"/>
        <v>0.79811195892234954</v>
      </c>
      <c r="F102" s="28">
        <f t="shared" si="58"/>
        <v>0.8149143159522938</v>
      </c>
      <c r="G102" s="28">
        <f t="shared" si="59"/>
        <v>0.86018733350519894</v>
      </c>
      <c r="H102" s="16">
        <v>4</v>
      </c>
      <c r="I102" s="16">
        <v>5</v>
      </c>
      <c r="J102" s="5">
        <v>517.20000000000005</v>
      </c>
      <c r="K102" s="30">
        <f t="shared" si="54"/>
        <v>4</v>
      </c>
      <c r="L102" s="5">
        <v>646.5</v>
      </c>
      <c r="M102">
        <f t="shared" si="55"/>
        <v>2586</v>
      </c>
      <c r="N102" s="28"/>
      <c r="O102" s="28">
        <f t="shared" si="49"/>
        <v>1.1528692962103635</v>
      </c>
      <c r="P102">
        <f t="shared" si="40"/>
        <v>517.20000000000005</v>
      </c>
      <c r="Q102" s="28">
        <f t="shared" si="50"/>
        <v>1.4410866202629544</v>
      </c>
      <c r="R102" s="28">
        <f t="shared" si="41"/>
        <v>0.28821732405259093</v>
      </c>
      <c r="S102" s="46">
        <v>49391</v>
      </c>
      <c r="T102" s="59">
        <f t="shared" si="51"/>
        <v>2.4546208731186488E-3</v>
      </c>
      <c r="U102" s="28">
        <v>0.98960000000000004</v>
      </c>
      <c r="V102" s="59">
        <f t="shared" si="42"/>
        <v>0.8</v>
      </c>
      <c r="W102" s="59">
        <f t="shared" si="43"/>
        <v>0.96771075019334873</v>
      </c>
      <c r="X102" s="62">
        <f t="shared" si="44"/>
        <v>0.47671408753393568</v>
      </c>
      <c r="Y102" s="28">
        <v>0.153789253681931</v>
      </c>
      <c r="Z102" s="28">
        <v>0.89439724645184204</v>
      </c>
      <c r="AA102" s="62">
        <f t="shared" si="60"/>
        <v>0.52357716992974423</v>
      </c>
      <c r="AB102" s="59">
        <f t="shared" si="45"/>
        <v>0.86910570751756389</v>
      </c>
      <c r="AC102" s="62">
        <f t="shared" si="46"/>
        <v>-0.18048338690691071</v>
      </c>
      <c r="AD102" s="28">
        <v>7.6642910197268099E-2</v>
      </c>
      <c r="AE102" s="28">
        <v>0.88293847953236904</v>
      </c>
      <c r="AF102">
        <v>70.3446</v>
      </c>
      <c r="AG102" s="59">
        <f t="shared" si="47"/>
        <v>0.79887940778082189</v>
      </c>
      <c r="AH102" s="62">
        <f t="shared" si="48"/>
        <v>0.64378829605520893</v>
      </c>
      <c r="AI102">
        <v>6.5787674558349635E-2</v>
      </c>
      <c r="AJ102" s="28">
        <v>0.75652607287546736</v>
      </c>
      <c r="AK102" s="62">
        <f t="shared" si="56"/>
        <v>0.31333966556074461</v>
      </c>
      <c r="AL102" s="70">
        <v>0.31333966556074461</v>
      </c>
    </row>
    <row r="103" spans="1:38" x14ac:dyDescent="0.25">
      <c r="A103" s="4" t="s">
        <v>210</v>
      </c>
      <c r="B103" s="18">
        <v>9033</v>
      </c>
      <c r="C103" s="4">
        <v>7038</v>
      </c>
      <c r="D103" s="9">
        <f t="shared" si="53"/>
        <v>0.77914314181335109</v>
      </c>
      <c r="E103" s="28">
        <f t="shared" si="57"/>
        <v>0.80324035238489799</v>
      </c>
      <c r="F103" s="28">
        <f t="shared" si="58"/>
        <v>0.82015067559300103</v>
      </c>
      <c r="G103" s="28">
        <f t="shared" si="59"/>
        <v>0.86571460201483452</v>
      </c>
      <c r="H103" s="16">
        <v>13</v>
      </c>
      <c r="I103" s="16">
        <v>13</v>
      </c>
      <c r="J103" s="5">
        <v>694.85</v>
      </c>
      <c r="K103" s="30">
        <f t="shared" si="54"/>
        <v>13.000000000000002</v>
      </c>
      <c r="L103" s="5">
        <v>694.85</v>
      </c>
      <c r="M103">
        <f t="shared" si="55"/>
        <v>9033.0500000000011</v>
      </c>
      <c r="N103" s="28"/>
      <c r="O103" s="28">
        <f t="shared" si="49"/>
        <v>1.0726487731165</v>
      </c>
      <c r="P103">
        <f t="shared" si="40"/>
        <v>645.21785714285716</v>
      </c>
      <c r="Q103" s="28">
        <f t="shared" si="50"/>
        <v>1.1551602172023847</v>
      </c>
      <c r="R103" s="28">
        <f t="shared" si="41"/>
        <v>8.2511444085884733E-2</v>
      </c>
      <c r="S103" s="46">
        <v>149552</v>
      </c>
      <c r="T103" s="59">
        <f t="shared" si="51"/>
        <v>7.4323957971419927E-3</v>
      </c>
      <c r="U103" s="28">
        <v>0.98960000000000004</v>
      </c>
      <c r="V103" s="59">
        <f t="shared" si="42"/>
        <v>1.0000000000000002</v>
      </c>
      <c r="W103" s="59">
        <f t="shared" si="43"/>
        <v>0.77914314181335087</v>
      </c>
      <c r="X103" s="62">
        <f t="shared" si="44"/>
        <v>-0.74942885721300956</v>
      </c>
      <c r="Y103" s="28">
        <v>0.153789253681931</v>
      </c>
      <c r="Z103" s="28">
        <v>0.89439724645184204</v>
      </c>
      <c r="AA103" s="62">
        <f t="shared" si="60"/>
        <v>0.60400395848935484</v>
      </c>
      <c r="AB103" s="59">
        <f t="shared" si="45"/>
        <v>0.95353815703928035</v>
      </c>
      <c r="AC103" s="62">
        <f t="shared" si="46"/>
        <v>0.92115079301135161</v>
      </c>
      <c r="AD103" s="28">
        <v>7.6642910197268099E-2</v>
      </c>
      <c r="AE103" s="28">
        <v>0.88293847953236904</v>
      </c>
      <c r="AF103">
        <v>69.9696</v>
      </c>
      <c r="AG103" s="59">
        <f t="shared" si="47"/>
        <v>0.7998961201095891</v>
      </c>
      <c r="AH103" s="62">
        <f t="shared" si="48"/>
        <v>0.65924274608088129</v>
      </c>
      <c r="AI103">
        <v>6.5787674558349635E-2</v>
      </c>
      <c r="AJ103" s="28">
        <v>0.75652607287546736</v>
      </c>
      <c r="AK103" s="62">
        <f t="shared" si="56"/>
        <v>0.27698822729307443</v>
      </c>
      <c r="AL103" s="70">
        <v>0.27698822729307443</v>
      </c>
    </row>
    <row r="104" spans="1:38" x14ac:dyDescent="0.25">
      <c r="A104" s="4" t="s">
        <v>212</v>
      </c>
      <c r="B104" s="18">
        <v>5558</v>
      </c>
      <c r="C104" s="4">
        <v>4514</v>
      </c>
      <c r="D104" s="9">
        <f t="shared" si="53"/>
        <v>0.81216264843468877</v>
      </c>
      <c r="E104" s="28">
        <f t="shared" si="57"/>
        <v>0.83728108086050379</v>
      </c>
      <c r="F104" s="28">
        <f t="shared" si="58"/>
        <v>0.85490805098388301</v>
      </c>
      <c r="G104" s="28">
        <f t="shared" si="59"/>
        <v>0.90240294270520971</v>
      </c>
      <c r="H104" s="16">
        <v>12</v>
      </c>
      <c r="I104" s="16">
        <v>12</v>
      </c>
      <c r="J104" s="5">
        <v>463.17</v>
      </c>
      <c r="K104" s="30">
        <f t="shared" si="54"/>
        <v>10.000071968333934</v>
      </c>
      <c r="L104" s="5">
        <v>555.79999999999995</v>
      </c>
      <c r="M104">
        <f t="shared" si="55"/>
        <v>5558.04</v>
      </c>
      <c r="N104" s="28"/>
      <c r="O104" s="28">
        <f t="shared" si="49"/>
        <v>1.3410039582583666</v>
      </c>
      <c r="P104">
        <f t="shared" si="40"/>
        <v>505.27305784907679</v>
      </c>
      <c r="Q104" s="28">
        <f t="shared" si="50"/>
        <v>1.4751033889929421</v>
      </c>
      <c r="R104" s="28">
        <f t="shared" si="41"/>
        <v>0.13409943073457553</v>
      </c>
      <c r="S104" s="46">
        <v>126396</v>
      </c>
      <c r="T104" s="59">
        <f t="shared" si="51"/>
        <v>6.2815950249783302E-3</v>
      </c>
      <c r="U104" s="28">
        <v>0.98960000000000004</v>
      </c>
      <c r="V104" s="59">
        <f t="shared" si="42"/>
        <v>0.83333933069449451</v>
      </c>
      <c r="W104" s="59">
        <f t="shared" si="43"/>
        <v>0.97458816417298177</v>
      </c>
      <c r="X104" s="62">
        <f t="shared" si="44"/>
        <v>0.52143381804161471</v>
      </c>
      <c r="Y104" s="28">
        <v>0.153789253681931</v>
      </c>
      <c r="Z104" s="28">
        <v>0.89439724645184204</v>
      </c>
      <c r="AA104" s="62">
        <f t="shared" si="60"/>
        <v>0.43972910535143517</v>
      </c>
      <c r="AB104" s="59">
        <f t="shared" si="45"/>
        <v>0.95602740592828994</v>
      </c>
      <c r="AC104" s="62">
        <f t="shared" si="46"/>
        <v>0.95362932080475893</v>
      </c>
      <c r="AD104" s="28">
        <v>7.6642910197268099E-2</v>
      </c>
      <c r="AE104" s="28">
        <v>0.88293847953236904</v>
      </c>
      <c r="AF104">
        <v>73.187700000000007</v>
      </c>
      <c r="AG104" s="59">
        <f t="shared" si="47"/>
        <v>0.79117110158904114</v>
      </c>
      <c r="AH104" s="62">
        <f t="shared" si="48"/>
        <v>0.5266188377405826</v>
      </c>
      <c r="AI104">
        <v>6.5787674558349635E-2</v>
      </c>
      <c r="AJ104" s="28">
        <v>0.75652607287546736</v>
      </c>
      <c r="AK104" s="62">
        <f t="shared" si="56"/>
        <v>0.66722732552898545</v>
      </c>
      <c r="AL104" s="70">
        <v>0.66722732552898545</v>
      </c>
    </row>
    <row r="105" spans="1:38" x14ac:dyDescent="0.25">
      <c r="A105" s="4" t="s">
        <v>214</v>
      </c>
      <c r="B105" s="18">
        <v>3629</v>
      </c>
      <c r="C105" s="4">
        <v>2893</v>
      </c>
      <c r="D105" s="9">
        <f t="shared" si="53"/>
        <v>0.7971893083494076</v>
      </c>
      <c r="E105" s="28">
        <f t="shared" si="57"/>
        <v>0.82184464778289434</v>
      </c>
      <c r="F105" s="28">
        <f t="shared" si="58"/>
        <v>0.83914664036779751</v>
      </c>
      <c r="G105" s="28">
        <f t="shared" si="59"/>
        <v>0.88576589816600837</v>
      </c>
      <c r="H105" s="16">
        <v>5</v>
      </c>
      <c r="I105" s="16">
        <v>6</v>
      </c>
      <c r="J105" s="5">
        <v>604.83000000000004</v>
      </c>
      <c r="K105" s="30">
        <f t="shared" si="54"/>
        <v>4.9999724441995053</v>
      </c>
      <c r="L105" s="5">
        <v>725.8</v>
      </c>
      <c r="M105">
        <f t="shared" si="55"/>
        <v>3628.9800000000005</v>
      </c>
      <c r="N105" s="28"/>
      <c r="O105" s="28">
        <f t="shared" si="49"/>
        <v>1.0269082391843485</v>
      </c>
      <c r="P105">
        <f t="shared" si="40"/>
        <v>604.8327777752263</v>
      </c>
      <c r="Q105" s="28">
        <f t="shared" si="50"/>
        <v>1.2322910189185987</v>
      </c>
      <c r="R105" s="28">
        <f t="shared" si="41"/>
        <v>0.20538277973425023</v>
      </c>
      <c r="S105" s="46">
        <v>48664</v>
      </c>
      <c r="T105" s="59">
        <f t="shared" si="51"/>
        <v>2.4184906191299211E-3</v>
      </c>
      <c r="U105" s="28">
        <v>0.98960000000000004</v>
      </c>
      <c r="V105" s="59">
        <f t="shared" si="42"/>
        <v>0.83332874069991758</v>
      </c>
      <c r="W105" s="59">
        <f t="shared" si="43"/>
        <v>0.9566324421738337</v>
      </c>
      <c r="X105" s="62">
        <f t="shared" si="44"/>
        <v>0.40467844294704314</v>
      </c>
      <c r="Y105" s="28">
        <v>0.153789253681931</v>
      </c>
      <c r="Z105" s="28">
        <v>0.89439724645184204</v>
      </c>
      <c r="AA105" s="62">
        <f t="shared" si="60"/>
        <v>0.74572579319414767</v>
      </c>
      <c r="AB105" s="59">
        <f t="shared" si="45"/>
        <v>0.85085401939379324</v>
      </c>
      <c r="AC105" s="62">
        <f t="shared" si="46"/>
        <v>-0.41862267567861006</v>
      </c>
      <c r="AD105" s="28">
        <v>7.6642910197268099E-2</v>
      </c>
      <c r="AE105" s="28">
        <v>0.88293847953236904</v>
      </c>
      <c r="AF105">
        <v>68.419899999999998</v>
      </c>
      <c r="AG105" s="59">
        <f t="shared" si="47"/>
        <v>0.80409771769863014</v>
      </c>
      <c r="AH105" s="62">
        <f t="shared" si="48"/>
        <v>0.7231087759603001</v>
      </c>
      <c r="AI105">
        <v>6.5787674558349635E-2</v>
      </c>
      <c r="AJ105" s="28">
        <v>0.75652607287546736</v>
      </c>
      <c r="AK105" s="62">
        <f t="shared" si="56"/>
        <v>0.2363881810762444</v>
      </c>
      <c r="AL105" s="70">
        <v>0.2363881810762444</v>
      </c>
    </row>
    <row r="106" spans="1:38" x14ac:dyDescent="0.25">
      <c r="A106" s="4" t="s">
        <v>216</v>
      </c>
      <c r="B106" s="18">
        <v>8180</v>
      </c>
      <c r="C106" s="4">
        <v>6659</v>
      </c>
      <c r="D106" s="9">
        <f t="shared" si="53"/>
        <v>0.81405867970660151</v>
      </c>
      <c r="E106" s="28">
        <f t="shared" si="57"/>
        <v>0.83923575227484692</v>
      </c>
      <c r="F106" s="28">
        <f t="shared" si="58"/>
        <v>0.85690387337537</v>
      </c>
      <c r="G106" s="28">
        <f t="shared" si="59"/>
        <v>0.90450964411844603</v>
      </c>
      <c r="H106" s="16">
        <v>13</v>
      </c>
      <c r="I106" s="16">
        <v>13</v>
      </c>
      <c r="J106" s="5">
        <v>629.23</v>
      </c>
      <c r="K106" s="30">
        <f t="shared" si="54"/>
        <v>13</v>
      </c>
      <c r="L106" s="5">
        <v>629.23</v>
      </c>
      <c r="M106">
        <f t="shared" si="55"/>
        <v>8179.99</v>
      </c>
      <c r="N106" s="28"/>
      <c r="O106" s="28">
        <f t="shared" si="49"/>
        <v>1.1845112280088361</v>
      </c>
      <c r="P106">
        <f t="shared" si="40"/>
        <v>584.28499999999997</v>
      </c>
      <c r="Q106" s="28">
        <f t="shared" si="50"/>
        <v>1.2756274763172084</v>
      </c>
      <c r="R106" s="28">
        <f t="shared" si="41"/>
        <v>9.1116248308372283E-2</v>
      </c>
      <c r="S106" s="46">
        <v>112148</v>
      </c>
      <c r="T106" s="59">
        <f t="shared" si="51"/>
        <v>5.573501684082327E-3</v>
      </c>
      <c r="U106" s="28">
        <v>0.98960000000000004</v>
      </c>
      <c r="V106" s="59">
        <f t="shared" si="42"/>
        <v>1</v>
      </c>
      <c r="W106" s="59">
        <f t="shared" si="43"/>
        <v>0.81405867970660151</v>
      </c>
      <c r="X106" s="62">
        <f t="shared" si="44"/>
        <v>-0.5223938917825679</v>
      </c>
      <c r="Y106" s="28">
        <v>0.153789253681931</v>
      </c>
      <c r="Z106" s="28">
        <v>0.89439724645184204</v>
      </c>
      <c r="AA106" s="62">
        <f t="shared" si="60"/>
        <v>0.72939330170845673</v>
      </c>
      <c r="AB106" s="59">
        <f t="shared" si="45"/>
        <v>0.94389282294550336</v>
      </c>
      <c r="AC106" s="62">
        <f t="shared" si="46"/>
        <v>0.79530309139157684</v>
      </c>
      <c r="AD106" s="28">
        <v>7.6642910197268099E-2</v>
      </c>
      <c r="AE106" s="28">
        <v>0.88293847953236904</v>
      </c>
      <c r="AF106">
        <v>72.927499999999995</v>
      </c>
      <c r="AG106" s="59">
        <f t="shared" si="47"/>
        <v>0.79187656438356169</v>
      </c>
      <c r="AH106" s="62">
        <f t="shared" si="48"/>
        <v>0.53734216546506153</v>
      </c>
      <c r="AI106">
        <v>6.5787674558349635E-2</v>
      </c>
      <c r="AJ106" s="28">
        <v>0.75652607287546736</v>
      </c>
      <c r="AK106" s="62">
        <f t="shared" si="56"/>
        <v>0.27008378835802349</v>
      </c>
      <c r="AL106" s="70">
        <v>0.27008378835802349</v>
      </c>
    </row>
    <row r="107" spans="1:38" x14ac:dyDescent="0.25">
      <c r="A107" s="4" t="s">
        <v>218</v>
      </c>
      <c r="B107" s="18">
        <v>7347</v>
      </c>
      <c r="C107" s="4">
        <v>6142</v>
      </c>
      <c r="D107" s="9">
        <f t="shared" si="53"/>
        <v>0.83598747788212879</v>
      </c>
      <c r="E107" s="28">
        <f t="shared" si="57"/>
        <v>0.86184276070322552</v>
      </c>
      <c r="F107" s="28">
        <f t="shared" si="58"/>
        <v>0.87998681882329344</v>
      </c>
      <c r="G107" s="28">
        <f t="shared" si="59"/>
        <v>0.92887497542458752</v>
      </c>
      <c r="H107" s="16">
        <v>8</v>
      </c>
      <c r="I107" s="16">
        <v>8</v>
      </c>
      <c r="J107" s="5">
        <v>918.38</v>
      </c>
      <c r="K107" s="30">
        <f t="shared" si="54"/>
        <v>7.0000476385567429</v>
      </c>
      <c r="L107" s="5">
        <v>1049.57</v>
      </c>
      <c r="M107">
        <f t="shared" si="55"/>
        <v>7347.04</v>
      </c>
      <c r="N107" s="28"/>
      <c r="O107" s="28">
        <f t="shared" si="49"/>
        <v>0.71012890993454469</v>
      </c>
      <c r="P107">
        <f t="shared" si="40"/>
        <v>918.37453124534761</v>
      </c>
      <c r="Q107" s="28">
        <f t="shared" si="50"/>
        <v>0.81157520667445648</v>
      </c>
      <c r="R107" s="28">
        <f t="shared" si="41"/>
        <v>0.10144629673991179</v>
      </c>
      <c r="S107" s="46">
        <v>102518</v>
      </c>
      <c r="T107" s="59">
        <f t="shared" si="51"/>
        <v>5.0949124875053677E-3</v>
      </c>
      <c r="U107" s="28">
        <v>0.98960000000000004</v>
      </c>
      <c r="V107" s="59">
        <f t="shared" si="42"/>
        <v>0.87500595481959287</v>
      </c>
      <c r="W107" s="59">
        <f t="shared" si="43"/>
        <v>0.95540775840147418</v>
      </c>
      <c r="X107" s="62">
        <f t="shared" si="44"/>
        <v>0.39671505315849248</v>
      </c>
      <c r="Y107" s="28">
        <v>0.153789253681931</v>
      </c>
      <c r="Z107" s="28">
        <v>0.89439724645184204</v>
      </c>
      <c r="AA107" s="62">
        <f t="shared" si="60"/>
        <v>0.71665463625899839</v>
      </c>
      <c r="AB107" s="59">
        <f t="shared" si="45"/>
        <v>0.89762146298667811</v>
      </c>
      <c r="AC107" s="62">
        <f t="shared" si="46"/>
        <v>0.1915765387368138</v>
      </c>
      <c r="AD107" s="28">
        <v>7.6642910197268099E-2</v>
      </c>
      <c r="AE107" s="28">
        <v>0.88293847953236904</v>
      </c>
      <c r="AF107">
        <v>61.708599999999997</v>
      </c>
      <c r="AG107" s="59">
        <f t="shared" si="47"/>
        <v>0.82229361490410957</v>
      </c>
      <c r="AH107" s="62">
        <f t="shared" si="48"/>
        <v>0.99969397717972885</v>
      </c>
      <c r="AI107">
        <v>6.5787674558349635E-2</v>
      </c>
      <c r="AJ107" s="28">
        <v>0.75652607287546736</v>
      </c>
      <c r="AK107" s="62">
        <f t="shared" si="56"/>
        <v>0.52932852302501165</v>
      </c>
      <c r="AL107" s="70">
        <v>0.52932852302501165</v>
      </c>
    </row>
    <row r="108" spans="1:38" x14ac:dyDescent="0.25">
      <c r="A108" s="4" t="s">
        <v>220</v>
      </c>
      <c r="B108" s="18">
        <v>4559</v>
      </c>
      <c r="C108" s="4">
        <v>3373</v>
      </c>
      <c r="D108" s="9">
        <f t="shared" si="53"/>
        <v>0.739855231410397</v>
      </c>
      <c r="E108" s="28">
        <f t="shared" si="57"/>
        <v>0.76273735196948156</v>
      </c>
      <c r="F108" s="28">
        <f t="shared" si="58"/>
        <v>0.7787949804319968</v>
      </c>
      <c r="G108" s="28">
        <f t="shared" si="59"/>
        <v>0.8220613682337744</v>
      </c>
      <c r="H108" s="16">
        <v>5</v>
      </c>
      <c r="I108" s="16">
        <v>6</v>
      </c>
      <c r="J108" s="5">
        <v>759.83</v>
      </c>
      <c r="K108" s="30">
        <f t="shared" si="54"/>
        <v>4.9999780653652124</v>
      </c>
      <c r="L108" s="5">
        <v>911.8</v>
      </c>
      <c r="M108">
        <f t="shared" si="55"/>
        <v>4558.9800000000005</v>
      </c>
      <c r="N108" s="28"/>
      <c r="O108" s="28">
        <f t="shared" si="49"/>
        <v>0.81742706733932891</v>
      </c>
      <c r="P108">
        <f t="shared" si="40"/>
        <v>759.83277777574676</v>
      </c>
      <c r="Q108" s="28">
        <f t="shared" si="50"/>
        <v>0.98091319800890853</v>
      </c>
      <c r="R108" s="28">
        <f t="shared" si="41"/>
        <v>0.16348613066957962</v>
      </c>
      <c r="S108" s="46">
        <v>85249</v>
      </c>
      <c r="T108" s="59">
        <f t="shared" si="51"/>
        <v>4.2366822864993966E-3</v>
      </c>
      <c r="U108" s="28">
        <v>0.98960000000000004</v>
      </c>
      <c r="V108" s="59">
        <f t="shared" si="42"/>
        <v>0.83332967756086873</v>
      </c>
      <c r="W108" s="59">
        <f t="shared" si="43"/>
        <v>0.88783017253859398</v>
      </c>
      <c r="X108" s="62">
        <f t="shared" si="44"/>
        <v>-4.2701773732709426E-2</v>
      </c>
      <c r="Y108" s="28">
        <v>0.153789253681931</v>
      </c>
      <c r="Z108" s="28">
        <v>0.89439724645184204</v>
      </c>
      <c r="AA108" s="62">
        <f t="shared" si="60"/>
        <v>0.53478633180447865</v>
      </c>
      <c r="AB108" s="59">
        <f t="shared" si="45"/>
        <v>0.89304226442333079</v>
      </c>
      <c r="AC108" s="62">
        <f t="shared" si="46"/>
        <v>0.13182934814134833</v>
      </c>
      <c r="AD108" s="28">
        <v>7.6642910197268099E-2</v>
      </c>
      <c r="AE108" s="28">
        <v>0.88293847953236904</v>
      </c>
      <c r="AF108">
        <v>81.997500000000002</v>
      </c>
      <c r="AG108" s="59">
        <f t="shared" si="47"/>
        <v>0.76728568219178084</v>
      </c>
      <c r="AH108" s="62">
        <f t="shared" si="48"/>
        <v>0.16355053417749801</v>
      </c>
      <c r="AI108">
        <v>6.5787674558349635E-2</v>
      </c>
      <c r="AJ108" s="28">
        <v>0.75652607287546736</v>
      </c>
      <c r="AK108" s="62">
        <f t="shared" si="56"/>
        <v>8.4226036195378981E-2</v>
      </c>
      <c r="AL108" s="70">
        <v>8.4226036195378981E-2</v>
      </c>
    </row>
    <row r="109" spans="1:38" x14ac:dyDescent="0.25">
      <c r="A109" s="4" t="s">
        <v>222</v>
      </c>
      <c r="B109" s="18">
        <v>1890</v>
      </c>
      <c r="C109" s="4">
        <v>1628</v>
      </c>
      <c r="D109" s="9">
        <f t="shared" si="53"/>
        <v>0.86137566137566135</v>
      </c>
      <c r="E109" s="28">
        <f t="shared" si="57"/>
        <v>0.8880161457481045</v>
      </c>
      <c r="F109" s="28">
        <f t="shared" si="58"/>
        <v>0.90671122250069613</v>
      </c>
      <c r="G109" s="28">
        <f t="shared" si="59"/>
        <v>0.95708406819517933</v>
      </c>
      <c r="H109" s="16">
        <v>2</v>
      </c>
      <c r="I109" s="16">
        <v>2</v>
      </c>
      <c r="J109" s="5">
        <v>945</v>
      </c>
      <c r="K109" s="30">
        <f t="shared" si="54"/>
        <v>2</v>
      </c>
      <c r="L109" s="5">
        <v>945</v>
      </c>
      <c r="M109">
        <f t="shared" si="55"/>
        <v>1890</v>
      </c>
      <c r="N109" s="28"/>
      <c r="O109" s="28">
        <f t="shared" si="49"/>
        <v>0.7887089947089948</v>
      </c>
      <c r="P109">
        <f t="shared" si="40"/>
        <v>630</v>
      </c>
      <c r="Q109" s="28">
        <f t="shared" si="50"/>
        <v>1.1830634920634922</v>
      </c>
      <c r="R109" s="28">
        <f t="shared" si="41"/>
        <v>0.39435449735449735</v>
      </c>
      <c r="S109" s="46">
        <v>49144</v>
      </c>
      <c r="T109" s="59">
        <f t="shared" si="51"/>
        <v>2.4423455323549408E-3</v>
      </c>
      <c r="U109" s="28">
        <v>0.98960000000000004</v>
      </c>
      <c r="V109" s="59">
        <f t="shared" si="42"/>
        <v>1</v>
      </c>
      <c r="W109" s="59">
        <f t="shared" si="43"/>
        <v>0.86137566137566135</v>
      </c>
      <c r="X109" s="62">
        <f t="shared" si="44"/>
        <v>-0.21471971731182452</v>
      </c>
      <c r="Y109" s="28">
        <v>0.153789253681931</v>
      </c>
      <c r="Z109" s="28">
        <v>0.89439724645184204</v>
      </c>
      <c r="AA109" s="62">
        <f t="shared" si="60"/>
        <v>0.38458407944001305</v>
      </c>
      <c r="AB109" s="59">
        <f t="shared" si="45"/>
        <v>0.80770796027999348</v>
      </c>
      <c r="AC109" s="62">
        <f t="shared" si="46"/>
        <v>-0.98157179912326864</v>
      </c>
      <c r="AD109" s="28">
        <v>7.6642910197268099E-2</v>
      </c>
      <c r="AE109" s="28">
        <v>0.88293847953236904</v>
      </c>
      <c r="AF109">
        <v>51.1387</v>
      </c>
      <c r="AG109" s="59">
        <f t="shared" si="47"/>
        <v>0.85095107528767122</v>
      </c>
      <c r="AH109" s="62">
        <f t="shared" si="48"/>
        <v>1.4352992873833026</v>
      </c>
      <c r="AI109">
        <v>6.5787674558349635E-2</v>
      </c>
      <c r="AJ109" s="28">
        <v>0.75652607287546736</v>
      </c>
      <c r="AK109" s="62">
        <f t="shared" si="56"/>
        <v>7.9669256982736483E-2</v>
      </c>
      <c r="AL109" s="70">
        <v>7.9669256982736483E-2</v>
      </c>
    </row>
    <row r="110" spans="1:38" x14ac:dyDescent="0.25">
      <c r="A110" s="4" t="s">
        <v>224</v>
      </c>
      <c r="B110" s="18">
        <v>38580</v>
      </c>
      <c r="C110" s="4">
        <v>29068</v>
      </c>
      <c r="D110" s="9">
        <f t="shared" si="53"/>
        <v>0.75344738206324524</v>
      </c>
      <c r="E110" s="28">
        <f t="shared" si="57"/>
        <v>0.77674987841571674</v>
      </c>
      <c r="F110" s="28">
        <f t="shared" si="58"/>
        <v>0.793102507434995</v>
      </c>
      <c r="G110" s="28">
        <f t="shared" si="59"/>
        <v>0.83716375784805019</v>
      </c>
      <c r="H110" s="16">
        <v>43</v>
      </c>
      <c r="I110" s="16">
        <v>45</v>
      </c>
      <c r="J110" s="5">
        <v>857.33</v>
      </c>
      <c r="K110" s="30">
        <f t="shared" si="54"/>
        <v>41.999902021620557</v>
      </c>
      <c r="L110" s="5">
        <v>918.57</v>
      </c>
      <c r="M110">
        <f t="shared" si="55"/>
        <v>38579.85</v>
      </c>
      <c r="N110" s="28"/>
      <c r="O110" s="28">
        <f t="shared" si="49"/>
        <v>0.81140250606921627</v>
      </c>
      <c r="P110">
        <f t="shared" si="40"/>
        <v>897.20785830167392</v>
      </c>
      <c r="Q110" s="28">
        <f t="shared" si="50"/>
        <v>0.83072165842465573</v>
      </c>
      <c r="R110" s="28">
        <f t="shared" si="41"/>
        <v>1.9319152355439462E-2</v>
      </c>
      <c r="S110" s="46">
        <v>402777</v>
      </c>
      <c r="T110" s="59">
        <f t="shared" si="51"/>
        <v>2.0017104966737056E-2</v>
      </c>
      <c r="U110" s="28">
        <v>0.98960000000000004</v>
      </c>
      <c r="V110" s="59">
        <f t="shared" si="42"/>
        <v>0.93333115603601235</v>
      </c>
      <c r="W110" s="59">
        <f t="shared" si="43"/>
        <v>0.80726693541790828</v>
      </c>
      <c r="X110" s="62">
        <f t="shared" si="44"/>
        <v>-0.56655656327026493</v>
      </c>
      <c r="Y110" s="28">
        <v>0.153789253681931</v>
      </c>
      <c r="Z110" s="28">
        <v>0.89439724645184204</v>
      </c>
      <c r="AA110" s="62">
        <f t="shared" si="60"/>
        <v>0.95785012550369064</v>
      </c>
      <c r="AB110" s="59">
        <f t="shared" si="45"/>
        <v>0.97719399142858443</v>
      </c>
      <c r="AC110" s="62">
        <f t="shared" si="46"/>
        <v>1.2298007950587331</v>
      </c>
      <c r="AD110" s="28">
        <v>7.6642910197268099E-2</v>
      </c>
      <c r="AE110" s="28">
        <v>0.88293847953236904</v>
      </c>
      <c r="AF110">
        <v>67.085400000000007</v>
      </c>
      <c r="AG110" s="59">
        <f t="shared" si="47"/>
        <v>0.8077158579726027</v>
      </c>
      <c r="AH110" s="62">
        <f t="shared" si="48"/>
        <v>0.77810601211832076</v>
      </c>
      <c r="AI110">
        <v>6.5787674558349635E-2</v>
      </c>
      <c r="AJ110" s="28">
        <v>0.75652607287546736</v>
      </c>
      <c r="AK110" s="62">
        <f t="shared" si="56"/>
        <v>0.48045008130226297</v>
      </c>
      <c r="AL110" s="70">
        <v>0.48045008130226297</v>
      </c>
    </row>
    <row r="111" spans="1:38" x14ac:dyDescent="0.25">
      <c r="A111" s="4" t="s">
        <v>226</v>
      </c>
      <c r="B111" s="18">
        <v>50245</v>
      </c>
      <c r="C111" s="4">
        <v>37571</v>
      </c>
      <c r="D111" s="9">
        <f t="shared" si="53"/>
        <v>0.74775599562145489</v>
      </c>
      <c r="E111" s="28">
        <f t="shared" si="57"/>
        <v>0.77088246971284002</v>
      </c>
      <c r="F111" s="28">
        <f t="shared" si="58"/>
        <v>0.78711157433837353</v>
      </c>
      <c r="G111" s="28">
        <f t="shared" si="59"/>
        <v>0.83083999513494988</v>
      </c>
      <c r="H111" s="16">
        <v>57</v>
      </c>
      <c r="I111" s="16">
        <v>58</v>
      </c>
      <c r="J111" s="5">
        <v>866.29</v>
      </c>
      <c r="K111" s="30">
        <f t="shared" si="54"/>
        <v>43.999912428957991</v>
      </c>
      <c r="L111" s="5">
        <v>1141.93</v>
      </c>
      <c r="M111">
        <f t="shared" si="55"/>
        <v>50244.82</v>
      </c>
      <c r="N111" s="28"/>
      <c r="O111" s="28">
        <f t="shared" si="49"/>
        <v>0.65269324739695078</v>
      </c>
      <c r="P111">
        <f t="shared" si="40"/>
        <v>1116.5537283949657</v>
      </c>
      <c r="Q111" s="28">
        <f t="shared" si="50"/>
        <v>0.66752721436110751</v>
      </c>
      <c r="R111" s="28">
        <f t="shared" si="41"/>
        <v>1.4833966964156731E-2</v>
      </c>
      <c r="S111" s="46">
        <v>434815</v>
      </c>
      <c r="T111" s="59">
        <f t="shared" si="51"/>
        <v>2.1609321029035355E-2</v>
      </c>
      <c r="U111" s="28">
        <v>0.98960000000000004</v>
      </c>
      <c r="V111" s="59">
        <f t="shared" si="42"/>
        <v>0.75861917980962057</v>
      </c>
      <c r="W111" s="59">
        <f t="shared" si="43"/>
        <v>0.98568031961584224</v>
      </c>
      <c r="X111" s="62">
        <f t="shared" si="44"/>
        <v>0.59355950418221726</v>
      </c>
      <c r="Y111" s="28">
        <v>0.153789253681931</v>
      </c>
      <c r="Z111" s="28">
        <v>0.89439724645184204</v>
      </c>
      <c r="AA111" s="62">
        <f t="shared" si="60"/>
        <v>1.1555489116060853</v>
      </c>
      <c r="AB111" s="59">
        <f t="shared" si="45"/>
        <v>0.97373747246720488</v>
      </c>
      <c r="AC111" s="62">
        <f t="shared" si="46"/>
        <v>1.1847017904347834</v>
      </c>
      <c r="AD111" s="28">
        <v>7.6642910197268099E-2</v>
      </c>
      <c r="AE111" s="28">
        <v>0.88293847953236904</v>
      </c>
      <c r="AF111">
        <v>84.311700000000002</v>
      </c>
      <c r="AG111" s="59">
        <f t="shared" si="47"/>
        <v>0.76101134706849316</v>
      </c>
      <c r="AH111" s="62">
        <f t="shared" si="48"/>
        <v>6.8178032179076919E-2</v>
      </c>
      <c r="AI111">
        <v>6.5787674558349635E-2</v>
      </c>
      <c r="AJ111" s="28">
        <v>0.75652607287546736</v>
      </c>
      <c r="AK111" s="62">
        <f t="shared" si="56"/>
        <v>0.61547977559869249</v>
      </c>
      <c r="AL111" s="70">
        <v>0.61547977559869249</v>
      </c>
    </row>
    <row r="112" spans="1:38" x14ac:dyDescent="0.25">
      <c r="A112" s="4" t="s">
        <v>228</v>
      </c>
      <c r="B112" s="18">
        <v>3196</v>
      </c>
      <c r="C112" s="4">
        <v>2273</v>
      </c>
      <c r="D112" s="9">
        <f t="shared" si="53"/>
        <v>0.71120150187734665</v>
      </c>
      <c r="E112" s="28">
        <f t="shared" si="57"/>
        <v>0.73319742461582138</v>
      </c>
      <c r="F112" s="28">
        <f t="shared" si="58"/>
        <v>0.7486331598708913</v>
      </c>
      <c r="G112" s="28">
        <f t="shared" si="59"/>
        <v>0.79022389097482959</v>
      </c>
      <c r="H112" s="16">
        <v>5</v>
      </c>
      <c r="I112" s="16">
        <v>5</v>
      </c>
      <c r="J112" s="5">
        <v>639.20000000000005</v>
      </c>
      <c r="K112" s="30">
        <f t="shared" si="54"/>
        <v>4</v>
      </c>
      <c r="L112" s="5">
        <v>799</v>
      </c>
      <c r="M112">
        <f t="shared" si="55"/>
        <v>3196</v>
      </c>
      <c r="N112" s="28"/>
      <c r="O112" s="28">
        <f t="shared" si="49"/>
        <v>0.93282853566958701</v>
      </c>
      <c r="P112">
        <f t="shared" si="40"/>
        <v>639.20000000000005</v>
      </c>
      <c r="Q112" s="28">
        <f t="shared" si="50"/>
        <v>1.1660356695869838</v>
      </c>
      <c r="R112" s="28">
        <f t="shared" si="41"/>
        <v>0.23320713391739678</v>
      </c>
      <c r="S112" s="46">
        <v>74445</v>
      </c>
      <c r="T112" s="59">
        <f t="shared" si="51"/>
        <v>3.6997479479929096E-3</v>
      </c>
      <c r="U112" s="28">
        <v>0.98960000000000004</v>
      </c>
      <c r="V112" s="59">
        <f t="shared" si="42"/>
        <v>0.8</v>
      </c>
      <c r="W112" s="59">
        <f t="shared" si="43"/>
        <v>0.88900187734668323</v>
      </c>
      <c r="X112" s="62">
        <f t="shared" si="44"/>
        <v>-3.5082874622160427E-2</v>
      </c>
      <c r="Y112" s="28">
        <v>0.153789253681931</v>
      </c>
      <c r="Z112" s="28">
        <v>0.89439724645184204</v>
      </c>
      <c r="AA112" s="62">
        <f t="shared" si="60"/>
        <v>0.42931022902814159</v>
      </c>
      <c r="AB112" s="59">
        <f t="shared" si="45"/>
        <v>0.89267244274296464</v>
      </c>
      <c r="AC112" s="62">
        <f t="shared" si="46"/>
        <v>0.12700409190545808</v>
      </c>
      <c r="AD112" s="28">
        <v>7.6642910197268099E-2</v>
      </c>
      <c r="AE112" s="28">
        <v>0.88293847953236904</v>
      </c>
      <c r="AF112">
        <v>98.135000000000005</v>
      </c>
      <c r="AG112" s="59">
        <f t="shared" si="47"/>
        <v>0.72353316164383574</v>
      </c>
      <c r="AH112" s="62">
        <f t="shared" si="48"/>
        <v>-0.50150596526054325</v>
      </c>
      <c r="AI112">
        <v>6.5787674558349635E-2</v>
      </c>
      <c r="AJ112" s="28">
        <v>0.75652607287546736</v>
      </c>
      <c r="AK112" s="62">
        <f t="shared" si="56"/>
        <v>-0.13652824932574853</v>
      </c>
      <c r="AL112" s="70">
        <v>-0.13652824932574853</v>
      </c>
    </row>
    <row r="113" spans="1:38" x14ac:dyDescent="0.25">
      <c r="A113" s="4" t="s">
        <v>230</v>
      </c>
      <c r="B113" s="18">
        <v>18040</v>
      </c>
      <c r="C113" s="4">
        <v>13269</v>
      </c>
      <c r="D113" s="9">
        <f t="shared" si="53"/>
        <v>0.73553215077605316</v>
      </c>
      <c r="E113" s="28">
        <f t="shared" si="57"/>
        <v>0.75828056781036413</v>
      </c>
      <c r="F113" s="28">
        <f t="shared" si="58"/>
        <v>0.7742443692379507</v>
      </c>
      <c r="G113" s="28">
        <f t="shared" si="59"/>
        <v>0.8172579453067258</v>
      </c>
      <c r="H113" s="16">
        <v>16</v>
      </c>
      <c r="I113" s="16">
        <v>16</v>
      </c>
      <c r="J113" s="5">
        <v>1127.5</v>
      </c>
      <c r="K113" s="30">
        <f t="shared" si="54"/>
        <v>12.0000266075978</v>
      </c>
      <c r="L113" s="5">
        <v>1503.33</v>
      </c>
      <c r="M113">
        <f t="shared" si="55"/>
        <v>18040</v>
      </c>
      <c r="N113" s="28"/>
      <c r="O113" s="28">
        <f t="shared" si="49"/>
        <v>0.49578602169849606</v>
      </c>
      <c r="P113">
        <f t="shared" si="40"/>
        <v>1387.6894674551368</v>
      </c>
      <c r="Q113" s="28">
        <f t="shared" si="50"/>
        <v>0.53710143189805259</v>
      </c>
      <c r="R113" s="28">
        <f t="shared" si="41"/>
        <v>4.1315410199556535E-2</v>
      </c>
      <c r="S113" s="46">
        <v>182688</v>
      </c>
      <c r="T113" s="59">
        <f t="shared" si="51"/>
        <v>9.0791799734425242E-3</v>
      </c>
      <c r="U113" s="28">
        <v>0.98960000000000004</v>
      </c>
      <c r="V113" s="59">
        <f t="shared" si="42"/>
        <v>0.75000166297486248</v>
      </c>
      <c r="W113" s="59">
        <f t="shared" si="43"/>
        <v>0.98070735984582169</v>
      </c>
      <c r="X113" s="62">
        <f t="shared" si="44"/>
        <v>0.56122330609970572</v>
      </c>
      <c r="Y113" s="28">
        <v>0.153789253681931</v>
      </c>
      <c r="Z113" s="28">
        <v>0.89439724645184204</v>
      </c>
      <c r="AA113" s="62">
        <f t="shared" si="60"/>
        <v>0.98747591522157996</v>
      </c>
      <c r="AB113" s="59">
        <f t="shared" si="45"/>
        <v>0.9177105228586443</v>
      </c>
      <c r="AC113" s="62">
        <f t="shared" si="46"/>
        <v>0.45368897445017287</v>
      </c>
      <c r="AD113" s="28">
        <v>7.6642910197268099E-2</v>
      </c>
      <c r="AE113" s="28">
        <v>0.88293847953236904</v>
      </c>
      <c r="AF113">
        <v>120.517</v>
      </c>
      <c r="AG113" s="59">
        <f t="shared" si="47"/>
        <v>0.66285034739726034</v>
      </c>
      <c r="AH113" s="62">
        <f t="shared" si="48"/>
        <v>-1.4239099665260608</v>
      </c>
      <c r="AI113">
        <v>6.5787674558349635E-2</v>
      </c>
      <c r="AJ113" s="28">
        <v>0.75652607287546736</v>
      </c>
      <c r="AK113" s="62">
        <f t="shared" si="56"/>
        <v>-0.1363325619920607</v>
      </c>
      <c r="AL113" s="70">
        <v>-0.1363325619920607</v>
      </c>
    </row>
    <row r="114" spans="1:38" x14ac:dyDescent="0.25">
      <c r="A114" s="4" t="s">
        <v>232</v>
      </c>
      <c r="B114" s="18">
        <v>4818</v>
      </c>
      <c r="C114" s="4">
        <v>4027</v>
      </c>
      <c r="D114" s="9">
        <f t="shared" si="53"/>
        <v>0.83582399335823998</v>
      </c>
      <c r="E114" s="28">
        <f t="shared" si="57"/>
        <v>0.86167421995694837</v>
      </c>
      <c r="F114" s="28">
        <f t="shared" si="58"/>
        <v>0.87981472985077902</v>
      </c>
      <c r="G114" s="28">
        <f t="shared" si="59"/>
        <v>0.92869332595359999</v>
      </c>
      <c r="H114" s="16">
        <v>6</v>
      </c>
      <c r="I114" s="16">
        <v>6</v>
      </c>
      <c r="J114" s="5">
        <v>803</v>
      </c>
      <c r="K114" s="30">
        <f t="shared" si="54"/>
        <v>6</v>
      </c>
      <c r="L114" s="5">
        <v>803</v>
      </c>
      <c r="M114">
        <f t="shared" si="55"/>
        <v>4818</v>
      </c>
      <c r="N114" s="28"/>
      <c r="O114" s="28">
        <f t="shared" si="49"/>
        <v>0.92818181818181822</v>
      </c>
      <c r="P114">
        <f t="shared" si="40"/>
        <v>688.28571428571433</v>
      </c>
      <c r="Q114" s="28">
        <f t="shared" si="50"/>
        <v>1.0828787878787878</v>
      </c>
      <c r="R114" s="28">
        <f t="shared" si="41"/>
        <v>0.15469696969696956</v>
      </c>
      <c r="S114" s="46">
        <v>66960</v>
      </c>
      <c r="T114" s="59">
        <f t="shared" si="51"/>
        <v>3.3277603948902576E-3</v>
      </c>
      <c r="U114" s="28">
        <v>0.98960000000000004</v>
      </c>
      <c r="V114" s="59">
        <f t="shared" si="42"/>
        <v>1</v>
      </c>
      <c r="W114" s="59">
        <f t="shared" si="43"/>
        <v>0.83582399335823998</v>
      </c>
      <c r="X114" s="62">
        <f t="shared" si="44"/>
        <v>-0.38086700917831395</v>
      </c>
      <c r="Y114" s="28">
        <v>0.153789253681931</v>
      </c>
      <c r="Z114" s="28">
        <v>0.89439724645184204</v>
      </c>
      <c r="AA114" s="62">
        <f t="shared" si="60"/>
        <v>0.71953405017921146</v>
      </c>
      <c r="AB114" s="59">
        <f t="shared" si="45"/>
        <v>0.88007765830346474</v>
      </c>
      <c r="AC114" s="62">
        <f t="shared" si="46"/>
        <v>-3.732662579671029E-2</v>
      </c>
      <c r="AD114" s="28">
        <v>7.6642910197268099E-2</v>
      </c>
      <c r="AE114" s="28">
        <v>0.88293847953236904</v>
      </c>
      <c r="AF114">
        <v>63.640099999999997</v>
      </c>
      <c r="AG114" s="59">
        <f t="shared" si="47"/>
        <v>0.81705686860273974</v>
      </c>
      <c r="AH114" s="62">
        <f t="shared" si="48"/>
        <v>0.92009325658083985</v>
      </c>
      <c r="AI114">
        <v>6.5787674558349635E-2</v>
      </c>
      <c r="AJ114" s="28">
        <v>0.75652607287546736</v>
      </c>
      <c r="AK114" s="62">
        <f t="shared" si="56"/>
        <v>0.1672998738686052</v>
      </c>
      <c r="AL114" s="70">
        <v>0.1672998738686052</v>
      </c>
    </row>
    <row r="115" spans="1:38" x14ac:dyDescent="0.25">
      <c r="A115" s="4" t="s">
        <v>234</v>
      </c>
      <c r="B115" s="18">
        <v>58349</v>
      </c>
      <c r="C115" s="4">
        <v>45681</v>
      </c>
      <c r="D115" s="9">
        <f t="shared" si="53"/>
        <v>0.78289259456031812</v>
      </c>
      <c r="E115" s="28">
        <f t="shared" si="57"/>
        <v>0.80710576758795682</v>
      </c>
      <c r="F115" s="28">
        <f t="shared" si="58"/>
        <v>0.82409746795822958</v>
      </c>
      <c r="G115" s="28">
        <f t="shared" si="59"/>
        <v>0.86988066062257563</v>
      </c>
      <c r="H115" s="16">
        <v>53</v>
      </c>
      <c r="I115" s="16">
        <v>54</v>
      </c>
      <c r="J115" s="5">
        <v>1080.54</v>
      </c>
      <c r="K115" s="30">
        <f t="shared" si="54"/>
        <v>53.000363332485549</v>
      </c>
      <c r="L115" s="5">
        <v>1100.92</v>
      </c>
      <c r="M115">
        <f t="shared" si="55"/>
        <v>58349.159999999996</v>
      </c>
      <c r="N115" s="28"/>
      <c r="O115" s="28">
        <f t="shared" si="49"/>
        <v>0.67700650365149151</v>
      </c>
      <c r="P115">
        <f t="shared" si="40"/>
        <v>1080.532729765881</v>
      </c>
      <c r="Q115" s="28">
        <f t="shared" si="50"/>
        <v>0.68978012370017772</v>
      </c>
      <c r="R115" s="28">
        <f t="shared" si="41"/>
        <v>1.2773620048686207E-2</v>
      </c>
      <c r="S115" s="46">
        <v>447051</v>
      </c>
      <c r="T115" s="59">
        <f t="shared" si="51"/>
        <v>2.2217422525329818E-2</v>
      </c>
      <c r="U115" s="28">
        <v>0.98960000000000004</v>
      </c>
      <c r="V115" s="59">
        <f t="shared" si="42"/>
        <v>0.98148820986084351</v>
      </c>
      <c r="W115" s="59">
        <f t="shared" si="43"/>
        <v>0.79765868473480439</v>
      </c>
      <c r="X115" s="62">
        <f t="shared" si="44"/>
        <v>-0.62903329979813571</v>
      </c>
      <c r="Y115" s="28">
        <v>0.153789253681931</v>
      </c>
      <c r="Z115" s="28">
        <v>0.89439724645184204</v>
      </c>
      <c r="AA115" s="62">
        <f t="shared" si="60"/>
        <v>1.3051978409622169</v>
      </c>
      <c r="AB115" s="59">
        <f t="shared" si="45"/>
        <v>0.97537379446298589</v>
      </c>
      <c r="AC115" s="62">
        <f t="shared" si="46"/>
        <v>1.2060517364580927</v>
      </c>
      <c r="AD115" s="28">
        <v>7.6642910197268099E-2</v>
      </c>
      <c r="AE115" s="28">
        <v>0.88293847953236904</v>
      </c>
      <c r="AF115">
        <v>65.390600000000006</v>
      </c>
      <c r="AG115" s="59">
        <f t="shared" si="47"/>
        <v>0.81231085545205484</v>
      </c>
      <c r="AH115" s="62">
        <f t="shared" si="48"/>
        <v>0.84795188386100795</v>
      </c>
      <c r="AI115">
        <v>6.5787674558349635E-2</v>
      </c>
      <c r="AJ115" s="28">
        <v>0.75652607287546736</v>
      </c>
      <c r="AK115" s="62">
        <f t="shared" si="56"/>
        <v>0.47499010684032167</v>
      </c>
      <c r="AL115" s="70">
        <v>0.47499010684032167</v>
      </c>
    </row>
    <row r="116" spans="1:38" x14ac:dyDescent="0.25">
      <c r="A116" s="4" t="s">
        <v>236</v>
      </c>
      <c r="B116" s="18">
        <v>4793</v>
      </c>
      <c r="C116" s="4">
        <v>3880</v>
      </c>
      <c r="D116" s="9">
        <f t="shared" si="53"/>
        <v>0.80951387440016687</v>
      </c>
      <c r="E116" s="28">
        <f t="shared" si="57"/>
        <v>0.83455038597955356</v>
      </c>
      <c r="F116" s="28">
        <f t="shared" si="58"/>
        <v>0.85211986778964943</v>
      </c>
      <c r="G116" s="28">
        <f t="shared" si="59"/>
        <v>0.89945986044462989</v>
      </c>
      <c r="H116" s="16">
        <v>8</v>
      </c>
      <c r="I116" s="16">
        <v>8</v>
      </c>
      <c r="J116" s="5">
        <v>599.13</v>
      </c>
      <c r="K116" s="30">
        <f t="shared" si="54"/>
        <v>8</v>
      </c>
      <c r="L116" s="5">
        <v>599.13</v>
      </c>
      <c r="M116">
        <f t="shared" si="55"/>
        <v>4793.04</v>
      </c>
      <c r="N116" s="28"/>
      <c r="O116" s="28">
        <f t="shared" si="49"/>
        <v>1.244020496386427</v>
      </c>
      <c r="P116">
        <f t="shared" si="40"/>
        <v>532.55999999999995</v>
      </c>
      <c r="Q116" s="28">
        <f t="shared" si="50"/>
        <v>1.3995230584347307</v>
      </c>
      <c r="R116" s="28">
        <f t="shared" si="41"/>
        <v>0.15550256204830371</v>
      </c>
      <c r="S116" s="46">
        <v>92520</v>
      </c>
      <c r="T116" s="59">
        <f t="shared" si="51"/>
        <v>4.5980345241225604E-3</v>
      </c>
      <c r="U116" s="28">
        <v>0.98960000000000004</v>
      </c>
      <c r="V116" s="59">
        <f t="shared" si="42"/>
        <v>1</v>
      </c>
      <c r="W116" s="59">
        <f t="shared" si="43"/>
        <v>0.80951387440016687</v>
      </c>
      <c r="X116" s="62">
        <f t="shared" si="44"/>
        <v>-0.55194605617393855</v>
      </c>
      <c r="Y116" s="28">
        <v>0.153789253681931</v>
      </c>
      <c r="Z116" s="28">
        <v>0.89439724645184204</v>
      </c>
      <c r="AA116" s="62">
        <f t="shared" si="60"/>
        <v>0.51805015131863386</v>
      </c>
      <c r="AB116" s="59">
        <f t="shared" si="45"/>
        <v>0.93524373108517078</v>
      </c>
      <c r="AC116" s="62">
        <f t="shared" si="46"/>
        <v>0.68245388148982555</v>
      </c>
      <c r="AD116" s="28">
        <v>7.6642910197268099E-2</v>
      </c>
      <c r="AE116" s="28">
        <v>0.88293847953236904</v>
      </c>
      <c r="AF116">
        <v>77.960099999999997</v>
      </c>
      <c r="AG116" s="59">
        <f t="shared" si="47"/>
        <v>0.77823201380821927</v>
      </c>
      <c r="AH116" s="62">
        <f t="shared" si="48"/>
        <v>0.32993932493388367</v>
      </c>
      <c r="AI116">
        <v>6.5787674558349635E-2</v>
      </c>
      <c r="AJ116" s="28">
        <v>0.75652607287546736</v>
      </c>
      <c r="AK116" s="62">
        <f t="shared" si="56"/>
        <v>0.15348238341659023</v>
      </c>
      <c r="AL116" s="70">
        <v>0.15348238341659023</v>
      </c>
    </row>
    <row r="117" spans="1:38" x14ac:dyDescent="0.25">
      <c r="A117" s="4" t="s">
        <v>238</v>
      </c>
      <c r="B117" s="18">
        <v>3586</v>
      </c>
      <c r="C117" s="4">
        <v>2810</v>
      </c>
      <c r="D117" s="9">
        <f t="shared" si="53"/>
        <v>0.78360290016731737</v>
      </c>
      <c r="E117" s="28">
        <f t="shared" si="57"/>
        <v>0.80783804140960547</v>
      </c>
      <c r="F117" s="28">
        <f t="shared" si="58"/>
        <v>0.82484515807086045</v>
      </c>
      <c r="G117" s="28">
        <f t="shared" si="59"/>
        <v>0.87066988907479703</v>
      </c>
      <c r="H117" s="16">
        <v>4</v>
      </c>
      <c r="I117" s="16">
        <v>4</v>
      </c>
      <c r="J117" s="5">
        <v>896.5</v>
      </c>
      <c r="K117" s="30">
        <f t="shared" si="54"/>
        <v>4</v>
      </c>
      <c r="L117" s="5">
        <v>896.5</v>
      </c>
      <c r="M117">
        <f t="shared" si="55"/>
        <v>3586</v>
      </c>
      <c r="N117" s="28"/>
      <c r="O117" s="28">
        <f t="shared" si="49"/>
        <v>0.83137757947573898</v>
      </c>
      <c r="P117">
        <f t="shared" si="40"/>
        <v>717.2</v>
      </c>
      <c r="Q117" s="28">
        <f t="shared" si="50"/>
        <v>1.0392219743446738</v>
      </c>
      <c r="R117" s="28">
        <f t="shared" si="41"/>
        <v>0.2078443948689348</v>
      </c>
      <c r="S117" s="46">
        <v>42521</v>
      </c>
      <c r="T117" s="59">
        <f t="shared" si="51"/>
        <v>2.1131974275855532E-3</v>
      </c>
      <c r="U117" s="28">
        <v>0.98960000000000004</v>
      </c>
      <c r="V117" s="59">
        <f t="shared" si="42"/>
        <v>1</v>
      </c>
      <c r="W117" s="59">
        <f t="shared" si="43"/>
        <v>0.78360290016731737</v>
      </c>
      <c r="X117" s="62">
        <f t="shared" si="44"/>
        <v>-0.7204297025439178</v>
      </c>
      <c r="Y117" s="28">
        <v>0.153789253681931</v>
      </c>
      <c r="Z117" s="28">
        <v>0.89439724645184204</v>
      </c>
      <c r="AA117" s="62">
        <f t="shared" si="60"/>
        <v>0.84334799275652028</v>
      </c>
      <c r="AB117" s="59">
        <f t="shared" si="45"/>
        <v>0.78916300181086996</v>
      </c>
      <c r="AC117" s="62">
        <f t="shared" si="46"/>
        <v>-1.223537538960018</v>
      </c>
      <c r="AD117" s="28">
        <v>7.6642910197268099E-2</v>
      </c>
      <c r="AE117" s="28">
        <v>0.88293847953236904</v>
      </c>
      <c r="AF117">
        <v>134.83959999999999</v>
      </c>
      <c r="AG117" s="59">
        <f t="shared" si="47"/>
        <v>0.62401844339726031</v>
      </c>
      <c r="AH117" s="62">
        <f t="shared" si="48"/>
        <v>-2.0141710490265301</v>
      </c>
      <c r="AI117">
        <v>6.5787674558349635E-2</v>
      </c>
      <c r="AJ117" s="28">
        <v>0.75652607287546736</v>
      </c>
      <c r="AK117" s="62">
        <f t="shared" si="56"/>
        <v>-1.319379430176822</v>
      </c>
      <c r="AL117" s="70">
        <v>-1.319379430176822</v>
      </c>
    </row>
    <row r="118" spans="1:38" x14ac:dyDescent="0.25">
      <c r="A118" s="4" t="s">
        <v>240</v>
      </c>
      <c r="B118" s="18">
        <v>3548</v>
      </c>
      <c r="C118" s="4">
        <v>2960</v>
      </c>
      <c r="D118" s="9">
        <f t="shared" si="53"/>
        <v>0.8342728297632469</v>
      </c>
      <c r="E118" s="28">
        <f t="shared" si="57"/>
        <v>0.8600750822301515</v>
      </c>
      <c r="F118" s="28">
        <f t="shared" si="58"/>
        <v>0.87818192606657575</v>
      </c>
      <c r="G118" s="28">
        <f t="shared" si="59"/>
        <v>0.92696981084805208</v>
      </c>
      <c r="H118" s="16">
        <v>6</v>
      </c>
      <c r="I118" s="16">
        <v>6</v>
      </c>
      <c r="J118" s="5">
        <v>591.33000000000004</v>
      </c>
      <c r="K118" s="30">
        <f t="shared" si="54"/>
        <v>6</v>
      </c>
      <c r="L118" s="5">
        <v>591.33000000000004</v>
      </c>
      <c r="M118">
        <f t="shared" si="55"/>
        <v>3547.9800000000005</v>
      </c>
      <c r="N118" s="28"/>
      <c r="O118" s="28">
        <f t="shared" si="49"/>
        <v>1.2604298784096866</v>
      </c>
      <c r="P118">
        <f t="shared" si="40"/>
        <v>506.85428571428577</v>
      </c>
      <c r="Q118" s="28">
        <f t="shared" si="50"/>
        <v>1.4705015248113009</v>
      </c>
      <c r="R118" s="28">
        <f t="shared" si="41"/>
        <v>0.21007164640161435</v>
      </c>
      <c r="S118" s="46">
        <v>59430</v>
      </c>
      <c r="T118" s="59">
        <f t="shared" si="51"/>
        <v>2.9535364436727601E-3</v>
      </c>
      <c r="U118" s="28">
        <v>0.98960000000000004</v>
      </c>
      <c r="V118" s="59">
        <f t="shared" si="42"/>
        <v>1</v>
      </c>
      <c r="W118" s="59">
        <f t="shared" si="43"/>
        <v>0.8342728297632469</v>
      </c>
      <c r="X118" s="62">
        <f t="shared" si="44"/>
        <v>-0.39095330297229525</v>
      </c>
      <c r="Y118" s="28">
        <v>0.153789253681931</v>
      </c>
      <c r="Z118" s="28">
        <v>0.89439724645184204</v>
      </c>
      <c r="AA118" s="62">
        <f t="shared" si="60"/>
        <v>0.59700487969039207</v>
      </c>
      <c r="AB118" s="59">
        <f t="shared" si="45"/>
        <v>0.90049918671826801</v>
      </c>
      <c r="AC118" s="62">
        <f t="shared" si="46"/>
        <v>0.22912370029661158</v>
      </c>
      <c r="AD118" s="28">
        <v>7.6642910197268099E-2</v>
      </c>
      <c r="AE118" s="28">
        <v>0.88293847953236904</v>
      </c>
      <c r="AF118">
        <v>76.671099999999996</v>
      </c>
      <c r="AG118" s="59">
        <f t="shared" si="47"/>
        <v>0.78172679298630143</v>
      </c>
      <c r="AH118" s="62">
        <f t="shared" si="48"/>
        <v>0.38306142115545638</v>
      </c>
      <c r="AI118">
        <v>6.5787674558349635E-2</v>
      </c>
      <c r="AJ118" s="28">
        <v>0.75652607287546736</v>
      </c>
      <c r="AK118" s="62">
        <f t="shared" si="56"/>
        <v>7.3743939493257568E-2</v>
      </c>
      <c r="AL118" s="70">
        <v>7.3743939493257568E-2</v>
      </c>
    </row>
    <row r="119" spans="1:38" x14ac:dyDescent="0.25">
      <c r="A119" s="4" t="s">
        <v>242</v>
      </c>
      <c r="B119" s="18">
        <v>2715</v>
      </c>
      <c r="C119" s="4">
        <v>2283</v>
      </c>
      <c r="D119" s="9">
        <f t="shared" si="53"/>
        <v>0.84088397790055247</v>
      </c>
      <c r="E119" s="28">
        <f t="shared" si="57"/>
        <v>0.86689069886654901</v>
      </c>
      <c r="F119" s="28">
        <f t="shared" si="58"/>
        <v>0.88514102936900263</v>
      </c>
      <c r="G119" s="28">
        <f t="shared" si="59"/>
        <v>0.93431553100061382</v>
      </c>
      <c r="H119" s="16">
        <v>4</v>
      </c>
      <c r="I119" s="16">
        <v>4</v>
      </c>
      <c r="J119" s="5">
        <v>678.75</v>
      </c>
      <c r="K119" s="30">
        <f t="shared" si="54"/>
        <v>4</v>
      </c>
      <c r="L119" s="5">
        <v>678.75</v>
      </c>
      <c r="M119">
        <f t="shared" si="55"/>
        <v>2715</v>
      </c>
      <c r="N119" s="28"/>
      <c r="O119" s="28">
        <f t="shared" si="49"/>
        <v>1.0980920810313075</v>
      </c>
      <c r="P119">
        <f t="shared" si="40"/>
        <v>543</v>
      </c>
      <c r="Q119" s="28">
        <f t="shared" si="50"/>
        <v>1.3726151012891346</v>
      </c>
      <c r="R119" s="28">
        <f t="shared" si="41"/>
        <v>0.27452302025782704</v>
      </c>
      <c r="S119" s="46">
        <v>49467</v>
      </c>
      <c r="T119" s="59">
        <f t="shared" si="51"/>
        <v>2.4583979010459433E-3</v>
      </c>
      <c r="U119" s="28">
        <v>0.98960000000000004</v>
      </c>
      <c r="V119" s="59">
        <f t="shared" si="42"/>
        <v>1</v>
      </c>
      <c r="W119" s="59">
        <f t="shared" si="43"/>
        <v>0.84088397790055247</v>
      </c>
      <c r="X119" s="62">
        <f t="shared" si="44"/>
        <v>-0.34796494078816737</v>
      </c>
      <c r="Y119" s="28">
        <v>0.153789253681931</v>
      </c>
      <c r="Z119" s="28">
        <v>0.89439724645184204</v>
      </c>
      <c r="AA119" s="62">
        <f t="shared" si="60"/>
        <v>0.5488507489841713</v>
      </c>
      <c r="AB119" s="59">
        <f t="shared" si="45"/>
        <v>0.86278731275395715</v>
      </c>
      <c r="AC119" s="62">
        <f t="shared" si="46"/>
        <v>-0.26292277689541815</v>
      </c>
      <c r="AD119" s="28">
        <v>7.6642910197268099E-2</v>
      </c>
      <c r="AE119" s="28">
        <v>0.88293847953236904</v>
      </c>
      <c r="AF119">
        <v>60.370100000000001</v>
      </c>
      <c r="AG119" s="59">
        <f t="shared" si="47"/>
        <v>0.82592260010958907</v>
      </c>
      <c r="AH119" s="62">
        <f t="shared" si="48"/>
        <v>1.0548560608046913</v>
      </c>
      <c r="AI119">
        <v>6.5787674558349635E-2</v>
      </c>
      <c r="AJ119" s="28">
        <v>0.75652607287546736</v>
      </c>
      <c r="AK119" s="62">
        <f t="shared" si="56"/>
        <v>0.14798944770703526</v>
      </c>
      <c r="AL119" s="70">
        <v>0.14798944770703526</v>
      </c>
    </row>
    <row r="120" spans="1:38" x14ac:dyDescent="0.25">
      <c r="A120" s="4" t="s">
        <v>244</v>
      </c>
      <c r="B120" s="18">
        <v>15120</v>
      </c>
      <c r="C120" s="4">
        <v>12309</v>
      </c>
      <c r="D120" s="9">
        <f t="shared" si="53"/>
        <v>0.81408730158730158</v>
      </c>
      <c r="E120" s="28">
        <f t="shared" si="57"/>
        <v>0.83926525936835217</v>
      </c>
      <c r="F120" s="28">
        <f t="shared" si="58"/>
        <v>0.85693400167084377</v>
      </c>
      <c r="G120" s="28">
        <f t="shared" si="59"/>
        <v>0.90454144620811283</v>
      </c>
      <c r="H120" s="16">
        <v>17</v>
      </c>
      <c r="I120" s="16">
        <v>19</v>
      </c>
      <c r="J120" s="5">
        <v>795.79</v>
      </c>
      <c r="K120" s="30">
        <f t="shared" si="54"/>
        <v>16.000010582010582</v>
      </c>
      <c r="L120" s="5">
        <v>945</v>
      </c>
      <c r="M120">
        <f t="shared" si="55"/>
        <v>15120.009999999998</v>
      </c>
      <c r="N120" s="28"/>
      <c r="O120" s="28">
        <f t="shared" si="49"/>
        <v>0.7887089947089948</v>
      </c>
      <c r="P120">
        <f t="shared" si="40"/>
        <v>889.41179930793692</v>
      </c>
      <c r="Q120" s="28">
        <f t="shared" si="50"/>
        <v>0.83800327427627019</v>
      </c>
      <c r="R120" s="28">
        <f t="shared" si="41"/>
        <v>4.929427956727539E-2</v>
      </c>
      <c r="S120" s="46">
        <v>109135</v>
      </c>
      <c r="T120" s="59">
        <f t="shared" si="51"/>
        <v>5.4237624058594428E-3</v>
      </c>
      <c r="U120" s="28">
        <v>0.98960000000000004</v>
      </c>
      <c r="V120" s="59">
        <f t="shared" si="42"/>
        <v>0.84210582010582014</v>
      </c>
      <c r="W120" s="59">
        <f t="shared" si="43"/>
        <v>0.96672803126452955</v>
      </c>
      <c r="X120" s="62">
        <f t="shared" si="44"/>
        <v>0.47032405113482773</v>
      </c>
      <c r="Y120" s="28">
        <v>0.153789253681931</v>
      </c>
      <c r="Z120" s="28">
        <v>0.89439724645184204</v>
      </c>
      <c r="AA120" s="62">
        <f t="shared" si="60"/>
        <v>1.3854400513125944</v>
      </c>
      <c r="AB120" s="59">
        <f t="shared" si="45"/>
        <v>0.9134100540614456</v>
      </c>
      <c r="AC120" s="62">
        <f t="shared" si="46"/>
        <v>0.39757851640350039</v>
      </c>
      <c r="AD120" s="28">
        <v>7.6642910197268099E-2</v>
      </c>
      <c r="AE120" s="28">
        <v>0.88293847953236904</v>
      </c>
      <c r="AF120">
        <v>65.971299999999999</v>
      </c>
      <c r="AG120" s="59">
        <f t="shared" si="47"/>
        <v>0.81073644252054788</v>
      </c>
      <c r="AH120" s="62">
        <f t="shared" si="48"/>
        <v>0.82402015284792063</v>
      </c>
      <c r="AI120">
        <v>6.5787674558349635E-2</v>
      </c>
      <c r="AJ120" s="28">
        <v>0.75652607287546736</v>
      </c>
      <c r="AK120" s="62">
        <f t="shared" si="56"/>
        <v>0.56397424012874964</v>
      </c>
      <c r="AL120" s="70">
        <v>0.56397424012874964</v>
      </c>
    </row>
    <row r="121" spans="1:38" x14ac:dyDescent="0.25">
      <c r="A121" s="4" t="s">
        <v>246</v>
      </c>
      <c r="B121" s="18">
        <v>5569</v>
      </c>
      <c r="C121" s="4">
        <v>4639</v>
      </c>
      <c r="D121" s="9">
        <f t="shared" si="53"/>
        <v>0.83300413000538698</v>
      </c>
      <c r="E121" s="28">
        <f t="shared" si="57"/>
        <v>0.85876714433545043</v>
      </c>
      <c r="F121" s="28">
        <f t="shared" si="58"/>
        <v>0.87684645263724936</v>
      </c>
      <c r="G121" s="28">
        <f t="shared" si="59"/>
        <v>0.92556014445042989</v>
      </c>
      <c r="H121" s="16">
        <v>5</v>
      </c>
      <c r="I121" s="16">
        <v>6</v>
      </c>
      <c r="J121" s="5">
        <v>928.17</v>
      </c>
      <c r="K121" s="30">
        <f t="shared" si="54"/>
        <v>6</v>
      </c>
      <c r="L121" s="5">
        <v>928.17</v>
      </c>
      <c r="M121">
        <f t="shared" si="55"/>
        <v>5569.0199999999995</v>
      </c>
      <c r="N121" s="28"/>
      <c r="O121" s="28">
        <f t="shared" si="49"/>
        <v>0.80301022442009551</v>
      </c>
      <c r="P121">
        <f t="shared" si="40"/>
        <v>795.57428571428568</v>
      </c>
      <c r="Q121" s="28">
        <f t="shared" si="50"/>
        <v>0.93684526182344474</v>
      </c>
      <c r="R121" s="28">
        <f t="shared" si="41"/>
        <v>0.13383503740334923</v>
      </c>
      <c r="S121" s="46">
        <v>72085</v>
      </c>
      <c r="T121" s="59">
        <f t="shared" si="51"/>
        <v>3.5824612913032293E-3</v>
      </c>
      <c r="U121" s="28">
        <v>0.98960000000000004</v>
      </c>
      <c r="V121" s="59">
        <f t="shared" si="42"/>
        <v>1</v>
      </c>
      <c r="W121" s="59">
        <f t="shared" si="43"/>
        <v>0.83300413000538698</v>
      </c>
      <c r="X121" s="62">
        <f t="shared" si="44"/>
        <v>-0.39920290252158408</v>
      </c>
      <c r="Y121" s="28">
        <v>0.153789253681931</v>
      </c>
      <c r="Z121" s="28">
        <v>0.89439724645184204</v>
      </c>
      <c r="AA121" s="62">
        <f t="shared" si="60"/>
        <v>0.77256017201914406</v>
      </c>
      <c r="AB121" s="59">
        <f t="shared" si="45"/>
        <v>0.87123997133014264</v>
      </c>
      <c r="AC121" s="62">
        <f t="shared" si="46"/>
        <v>-0.15263653444416553</v>
      </c>
      <c r="AD121" s="28">
        <v>7.6642910197268099E-2</v>
      </c>
      <c r="AE121" s="28">
        <v>0.88293847953236904</v>
      </c>
      <c r="AF121">
        <v>88.506600000000006</v>
      </c>
      <c r="AG121" s="59">
        <f t="shared" si="47"/>
        <v>0.74963799627397265</v>
      </c>
      <c r="AH121" s="62">
        <f t="shared" si="48"/>
        <v>-0.10470162758808881</v>
      </c>
      <c r="AI121">
        <v>6.5787674558349635E-2</v>
      </c>
      <c r="AJ121" s="28">
        <v>0.75652607287546736</v>
      </c>
      <c r="AK121" s="62">
        <f t="shared" si="56"/>
        <v>-0.21884702151794611</v>
      </c>
      <c r="AL121" s="70">
        <v>-0.21884702151794611</v>
      </c>
    </row>
    <row r="122" spans="1:38" x14ac:dyDescent="0.25">
      <c r="A122" s="4" t="s">
        <v>248</v>
      </c>
      <c r="B122" s="18">
        <v>5649</v>
      </c>
      <c r="C122" s="4">
        <v>4161</v>
      </c>
      <c r="D122" s="9">
        <f t="shared" si="53"/>
        <v>0.73659054699946891</v>
      </c>
      <c r="E122" s="28">
        <f t="shared" si="57"/>
        <v>0.75937169793759685</v>
      </c>
      <c r="F122" s="28">
        <f t="shared" si="58"/>
        <v>0.77535847052575679</v>
      </c>
      <c r="G122" s="28">
        <f t="shared" si="59"/>
        <v>0.81843394111052092</v>
      </c>
      <c r="H122" s="16">
        <v>10</v>
      </c>
      <c r="I122" s="16">
        <v>11</v>
      </c>
      <c r="J122" s="5">
        <v>513.54999999999995</v>
      </c>
      <c r="K122" s="30">
        <f t="shared" si="54"/>
        <v>10.000088511240927</v>
      </c>
      <c r="L122" s="5">
        <v>564.9</v>
      </c>
      <c r="M122">
        <f t="shared" si="55"/>
        <v>5649.0499999999993</v>
      </c>
      <c r="N122" s="28"/>
      <c r="O122" s="28">
        <f t="shared" si="49"/>
        <v>1.3194016640113295</v>
      </c>
      <c r="P122">
        <f t="shared" si="40"/>
        <v>513.54586776527003</v>
      </c>
      <c r="Q122" s="28">
        <f t="shared" si="50"/>
        <v>1.4513406626040133</v>
      </c>
      <c r="R122" s="28">
        <f t="shared" si="41"/>
        <v>0.13193899859268376</v>
      </c>
      <c r="S122" s="46">
        <v>60782</v>
      </c>
      <c r="T122" s="59">
        <f t="shared" si="51"/>
        <v>3.0207277825898991E-3</v>
      </c>
      <c r="U122" s="28">
        <v>0.98960000000000004</v>
      </c>
      <c r="V122" s="59">
        <f t="shared" si="42"/>
        <v>0.90909895556735698</v>
      </c>
      <c r="W122" s="59">
        <f t="shared" si="43"/>
        <v>0.81024243014312147</v>
      </c>
      <c r="X122" s="62">
        <f t="shared" si="44"/>
        <v>-0.54720869172543551</v>
      </c>
      <c r="Y122" s="28">
        <v>0.153789253681931</v>
      </c>
      <c r="Z122" s="28">
        <v>0.89439724645184204</v>
      </c>
      <c r="AA122" s="62">
        <f t="shared" si="60"/>
        <v>0.92938698956928034</v>
      </c>
      <c r="AB122" s="59">
        <f t="shared" si="45"/>
        <v>0.90706212364774852</v>
      </c>
      <c r="AC122" s="62">
        <f t="shared" si="46"/>
        <v>0.31475375939259886</v>
      </c>
      <c r="AD122" s="28">
        <v>7.6642910197268099E-2</v>
      </c>
      <c r="AE122" s="28">
        <v>0.88293847953236904</v>
      </c>
      <c r="AF122">
        <v>103.53879999999999</v>
      </c>
      <c r="AG122" s="59">
        <f t="shared" si="47"/>
        <v>0.70888220142465752</v>
      </c>
      <c r="AH122" s="62">
        <f t="shared" si="48"/>
        <v>-0.72420665072380153</v>
      </c>
      <c r="AI122">
        <v>6.5787674558349635E-2</v>
      </c>
      <c r="AJ122" s="28">
        <v>0.75652607287546736</v>
      </c>
      <c r="AK122" s="62">
        <f t="shared" si="56"/>
        <v>-0.31888719435221274</v>
      </c>
      <c r="AL122" s="70">
        <v>-0.31888719435221274</v>
      </c>
    </row>
    <row r="123" spans="1:38" x14ac:dyDescent="0.25">
      <c r="A123" s="4" t="s">
        <v>250</v>
      </c>
      <c r="B123" s="18">
        <v>1800</v>
      </c>
      <c r="C123" s="4">
        <v>1592</v>
      </c>
      <c r="D123" s="9">
        <f t="shared" si="53"/>
        <v>0.88444444444444448</v>
      </c>
      <c r="E123" s="28">
        <f t="shared" si="57"/>
        <v>0.91179839633447879</v>
      </c>
      <c r="F123" s="28">
        <f t="shared" si="58"/>
        <v>0.9309941520467836</v>
      </c>
      <c r="G123" s="28">
        <f t="shared" si="59"/>
        <v>0.98271604938271606</v>
      </c>
      <c r="H123" s="16">
        <v>2</v>
      </c>
      <c r="I123" s="16">
        <v>3</v>
      </c>
      <c r="J123" s="5">
        <v>600</v>
      </c>
      <c r="K123" s="30">
        <f t="shared" si="54"/>
        <v>2</v>
      </c>
      <c r="L123" s="5">
        <v>900</v>
      </c>
      <c r="M123">
        <f t="shared" si="55"/>
        <v>1800</v>
      </c>
      <c r="N123" s="28"/>
      <c r="O123" s="28">
        <f t="shared" si="49"/>
        <v>0.82814444444444446</v>
      </c>
      <c r="P123">
        <f t="shared" si="40"/>
        <v>600</v>
      </c>
      <c r="Q123" s="28">
        <f t="shared" si="50"/>
        <v>1.2422166666666667</v>
      </c>
      <c r="R123" s="28">
        <f t="shared" si="41"/>
        <v>0.41407222222222229</v>
      </c>
      <c r="S123" s="46">
        <v>31874</v>
      </c>
      <c r="T123" s="59">
        <f t="shared" si="51"/>
        <v>1.5840656336130836E-3</v>
      </c>
      <c r="U123" s="28">
        <v>0.98960000000000004</v>
      </c>
      <c r="V123" s="59">
        <f t="shared" si="42"/>
        <v>0.66666666666666663</v>
      </c>
      <c r="W123" s="59">
        <f t="shared" si="43"/>
        <v>1.3266666666666669</v>
      </c>
      <c r="X123" s="62">
        <f t="shared" si="44"/>
        <v>2.8107908053761044</v>
      </c>
      <c r="Y123" s="28">
        <v>0.153789253681931</v>
      </c>
      <c r="Z123" s="28">
        <v>0.89439724645184204</v>
      </c>
      <c r="AA123" s="62">
        <f t="shared" si="60"/>
        <v>0.56472359917173875</v>
      </c>
      <c r="AB123" s="59">
        <f t="shared" si="45"/>
        <v>0.71763820041413062</v>
      </c>
      <c r="AC123" s="62">
        <f t="shared" si="46"/>
        <v>-2.1567589055892928</v>
      </c>
      <c r="AD123" s="28">
        <v>7.6642910197268099E-2</v>
      </c>
      <c r="AE123" s="28">
        <v>0.88293847953236904</v>
      </c>
      <c r="AF123">
        <v>36.933100000000003</v>
      </c>
      <c r="AG123" s="59">
        <f t="shared" si="47"/>
        <v>0.88946576504109587</v>
      </c>
      <c r="AH123" s="62">
        <f t="shared" si="48"/>
        <v>2.0207385814757619</v>
      </c>
      <c r="AI123">
        <v>6.5787674558349635E-2</v>
      </c>
      <c r="AJ123" s="28">
        <v>0.75652607287546736</v>
      </c>
      <c r="AK123" s="62">
        <f t="shared" si="56"/>
        <v>0.89159016042085781</v>
      </c>
      <c r="AL123" s="70">
        <v>0.89159016042085781</v>
      </c>
    </row>
    <row r="124" spans="1:38" x14ac:dyDescent="0.25">
      <c r="A124" s="4" t="s">
        <v>252</v>
      </c>
      <c r="B124" s="18">
        <v>21616</v>
      </c>
      <c r="C124" s="4">
        <v>17968</v>
      </c>
      <c r="D124" s="9">
        <f t="shared" si="53"/>
        <v>0.83123612139156178</v>
      </c>
      <c r="E124" s="28">
        <f t="shared" si="57"/>
        <v>0.85694445504284722</v>
      </c>
      <c r="F124" s="28">
        <f t="shared" si="58"/>
        <v>0.87498539093848604</v>
      </c>
      <c r="G124" s="28">
        <f t="shared" si="59"/>
        <v>0.92359569043506862</v>
      </c>
      <c r="H124" s="16">
        <v>21</v>
      </c>
      <c r="I124" s="16">
        <v>27</v>
      </c>
      <c r="J124" s="5">
        <v>800.59</v>
      </c>
      <c r="K124" s="30">
        <f t="shared" si="54"/>
        <v>24.999919041450777</v>
      </c>
      <c r="L124" s="5">
        <v>864.64</v>
      </c>
      <c r="M124">
        <f t="shared" si="55"/>
        <v>21615.93</v>
      </c>
      <c r="N124" s="28"/>
      <c r="O124" s="28">
        <f t="shared" si="49"/>
        <v>0.86201193560325695</v>
      </c>
      <c r="P124">
        <f t="shared" si="40"/>
        <v>831.38451183399707</v>
      </c>
      <c r="Q124" s="28">
        <f t="shared" si="50"/>
        <v>0.89649252468732599</v>
      </c>
      <c r="R124" s="28">
        <f t="shared" si="41"/>
        <v>3.4480589084069035E-2</v>
      </c>
      <c r="S124" s="46">
        <v>136655</v>
      </c>
      <c r="T124" s="59">
        <f t="shared" si="51"/>
        <v>6.7914440974272423E-3</v>
      </c>
      <c r="U124" s="28">
        <v>0.98960000000000004</v>
      </c>
      <c r="V124" s="59">
        <f t="shared" si="42"/>
        <v>0.92592292746113991</v>
      </c>
      <c r="W124" s="59">
        <f t="shared" si="43"/>
        <v>0.89773791828526461</v>
      </c>
      <c r="X124" s="62">
        <f t="shared" si="44"/>
        <v>2.1722400970433167E-2</v>
      </c>
      <c r="Y124" s="28">
        <v>0.153789253681931</v>
      </c>
      <c r="Z124" s="28">
        <v>0.89439724645184204</v>
      </c>
      <c r="AA124" s="62">
        <f t="shared" si="60"/>
        <v>1.5817935677435879</v>
      </c>
      <c r="AB124" s="59">
        <f t="shared" si="45"/>
        <v>0.9367280523940531</v>
      </c>
      <c r="AC124" s="62">
        <f t="shared" si="46"/>
        <v>0.70182059531973995</v>
      </c>
      <c r="AD124" s="28">
        <v>7.6642910197268099E-2</v>
      </c>
      <c r="AE124" s="28">
        <v>0.88293847953236904</v>
      </c>
      <c r="AF124">
        <v>60.640599999999999</v>
      </c>
      <c r="AG124" s="59">
        <f t="shared" si="47"/>
        <v>0.82518921161643843</v>
      </c>
      <c r="AH124" s="62">
        <f t="shared" si="48"/>
        <v>1.0437082508528415</v>
      </c>
      <c r="AI124">
        <v>6.5787674558349635E-2</v>
      </c>
      <c r="AJ124" s="28">
        <v>0.75652607287546736</v>
      </c>
      <c r="AK124" s="62">
        <f t="shared" si="56"/>
        <v>0.58908374904767158</v>
      </c>
      <c r="AL124" s="70">
        <v>0.58908374904767158</v>
      </c>
    </row>
    <row r="125" spans="1:38" x14ac:dyDescent="0.25">
      <c r="A125" s="4" t="s">
        <v>254</v>
      </c>
      <c r="B125" s="18">
        <v>7666</v>
      </c>
      <c r="C125" s="4">
        <v>5682</v>
      </c>
      <c r="D125" s="9">
        <f t="shared" si="53"/>
        <v>0.7411948865118706</v>
      </c>
      <c r="E125" s="28">
        <f t="shared" si="57"/>
        <v>0.76411843970295945</v>
      </c>
      <c r="F125" s="28">
        <f t="shared" si="58"/>
        <v>0.78020514369670591</v>
      </c>
      <c r="G125" s="28">
        <f t="shared" si="59"/>
        <v>0.82354987390207834</v>
      </c>
      <c r="H125" s="16">
        <v>9</v>
      </c>
      <c r="I125" s="16">
        <v>9</v>
      </c>
      <c r="J125" s="5">
        <v>851.78</v>
      </c>
      <c r="K125" s="30">
        <f t="shared" si="54"/>
        <v>9</v>
      </c>
      <c r="L125" s="5">
        <v>851.78</v>
      </c>
      <c r="M125">
        <f t="shared" si="55"/>
        <v>7666.0199999999995</v>
      </c>
      <c r="N125" s="28"/>
      <c r="O125" s="28">
        <f t="shared" si="49"/>
        <v>0.87502641527154912</v>
      </c>
      <c r="P125">
        <f t="shared" si="40"/>
        <v>766.60199999999998</v>
      </c>
      <c r="Q125" s="28">
        <f t="shared" si="50"/>
        <v>0.97225157252394345</v>
      </c>
      <c r="R125" s="28">
        <f t="shared" si="41"/>
        <v>9.7225157252394334E-2</v>
      </c>
      <c r="S125" s="46">
        <v>72406</v>
      </c>
      <c r="T125" s="59">
        <f t="shared" si="51"/>
        <v>3.5984142645224611E-3</v>
      </c>
      <c r="U125" s="28">
        <v>0.98960000000000004</v>
      </c>
      <c r="V125" s="59">
        <f t="shared" si="42"/>
        <v>1</v>
      </c>
      <c r="W125" s="59">
        <f t="shared" si="43"/>
        <v>0.7411948865118706</v>
      </c>
      <c r="X125" s="62">
        <f t="shared" si="44"/>
        <v>-0.99618377924394264</v>
      </c>
      <c r="Y125" s="28">
        <v>0.153789253681931</v>
      </c>
      <c r="Z125" s="28">
        <v>0.89439724645184204</v>
      </c>
      <c r="AA125" s="62">
        <f t="shared" si="60"/>
        <v>1.0587520371239953</v>
      </c>
      <c r="AB125" s="59">
        <f t="shared" si="45"/>
        <v>0.88236088476400054</v>
      </c>
      <c r="AC125" s="62">
        <f t="shared" si="46"/>
        <v>-7.5361800182410432E-3</v>
      </c>
      <c r="AD125" s="28">
        <v>7.6642910197268099E-2</v>
      </c>
      <c r="AE125" s="28">
        <v>0.88293847953236904</v>
      </c>
      <c r="AF125">
        <v>78.210899999999995</v>
      </c>
      <c r="AG125" s="59">
        <f t="shared" si="47"/>
        <v>0.77755203660273975</v>
      </c>
      <c r="AH125" s="62">
        <f t="shared" si="48"/>
        <v>0.31960338875671385</v>
      </c>
      <c r="AI125">
        <v>6.5787674558349635E-2</v>
      </c>
      <c r="AJ125" s="28">
        <v>0.75652607287546736</v>
      </c>
      <c r="AK125" s="62">
        <f t="shared" si="56"/>
        <v>-0.22803885683515665</v>
      </c>
      <c r="AL125" s="70">
        <v>-0.22803885683515665</v>
      </c>
    </row>
    <row r="126" spans="1:38" x14ac:dyDescent="0.25">
      <c r="A126" s="4" t="s">
        <v>256</v>
      </c>
      <c r="B126" s="18">
        <v>1323</v>
      </c>
      <c r="C126" s="4">
        <v>1080</v>
      </c>
      <c r="D126" s="9">
        <f t="shared" si="53"/>
        <v>0.81632653061224492</v>
      </c>
      <c r="E126" s="28">
        <f t="shared" si="57"/>
        <v>0.8415737428992216</v>
      </c>
      <c r="F126" s="28">
        <f t="shared" si="58"/>
        <v>0.85929108485499472</v>
      </c>
      <c r="G126" s="28">
        <f t="shared" si="59"/>
        <v>0.90702947845804982</v>
      </c>
      <c r="H126" s="16">
        <v>5</v>
      </c>
      <c r="I126" s="16">
        <v>5</v>
      </c>
      <c r="J126" s="5">
        <v>264.60000000000002</v>
      </c>
      <c r="K126" s="30">
        <f t="shared" si="54"/>
        <v>5</v>
      </c>
      <c r="L126" s="5">
        <v>264.60000000000002</v>
      </c>
      <c r="M126">
        <f t="shared" si="55"/>
        <v>1323</v>
      </c>
      <c r="N126" s="28"/>
      <c r="O126" s="28">
        <f t="shared" si="49"/>
        <v>2.8168178382464095</v>
      </c>
      <c r="P126">
        <f t="shared" si="40"/>
        <v>220.5</v>
      </c>
      <c r="Q126" s="28">
        <f t="shared" si="50"/>
        <v>3.3801814058956916</v>
      </c>
      <c r="R126" s="28">
        <f t="shared" si="41"/>
        <v>0.56336356764928208</v>
      </c>
      <c r="S126" s="46">
        <v>25620</v>
      </c>
      <c r="T126" s="59">
        <f t="shared" si="51"/>
        <v>1.2732559933854302E-3</v>
      </c>
      <c r="U126" s="28">
        <v>0.98960000000000004</v>
      </c>
      <c r="V126" s="59">
        <f t="shared" si="42"/>
        <v>1</v>
      </c>
      <c r="W126" s="59">
        <f t="shared" si="43"/>
        <v>0.81632653061224492</v>
      </c>
      <c r="X126" s="62">
        <f t="shared" si="44"/>
        <v>-0.50764740689270804</v>
      </c>
      <c r="Y126" s="28">
        <v>0.153789253681931</v>
      </c>
      <c r="Z126" s="28">
        <v>0.89439724645184204</v>
      </c>
      <c r="AA126" s="62">
        <f t="shared" si="60"/>
        <v>0.51639344262295084</v>
      </c>
      <c r="AB126" s="59">
        <f t="shared" si="45"/>
        <v>0.89672131147540979</v>
      </c>
      <c r="AC126" s="62">
        <f t="shared" si="46"/>
        <v>0.17983179275898678</v>
      </c>
      <c r="AD126" s="28">
        <v>7.6642910197268099E-2</v>
      </c>
      <c r="AE126" s="28">
        <v>0.88293847953236904</v>
      </c>
      <c r="AF126">
        <v>89.341300000000004</v>
      </c>
      <c r="AG126" s="59">
        <f t="shared" si="47"/>
        <v>0.74737493019178081</v>
      </c>
      <c r="AH126" s="62">
        <f t="shared" si="48"/>
        <v>-0.13910117275189671</v>
      </c>
      <c r="AI126">
        <v>6.5787674558349635E-2</v>
      </c>
      <c r="AJ126" s="28">
        <v>0.75652607287546736</v>
      </c>
      <c r="AK126" s="62">
        <f t="shared" si="56"/>
        <v>-0.15563892896187267</v>
      </c>
      <c r="AL126" s="70">
        <v>-0.15563892896187267</v>
      </c>
    </row>
    <row r="127" spans="1:38" x14ac:dyDescent="0.25">
      <c r="A127" s="4" t="s">
        <v>258</v>
      </c>
      <c r="B127" s="18">
        <v>5797</v>
      </c>
      <c r="C127" s="4">
        <v>4683</v>
      </c>
      <c r="D127" s="9">
        <f t="shared" si="53"/>
        <v>0.80783163705364847</v>
      </c>
      <c r="E127" s="28">
        <f t="shared" si="57"/>
        <v>0.83281612067386435</v>
      </c>
      <c r="F127" s="28">
        <f t="shared" si="58"/>
        <v>0.8503490916354195</v>
      </c>
      <c r="G127" s="28">
        <f t="shared" si="59"/>
        <v>0.89759070783738715</v>
      </c>
      <c r="H127" s="16">
        <v>8</v>
      </c>
      <c r="I127" s="16">
        <v>8</v>
      </c>
      <c r="J127" s="5">
        <v>724.63</v>
      </c>
      <c r="K127" s="30">
        <f t="shared" si="54"/>
        <v>7.000072451517859</v>
      </c>
      <c r="L127" s="5">
        <v>828.14</v>
      </c>
      <c r="M127">
        <f t="shared" si="55"/>
        <v>5797.04</v>
      </c>
      <c r="N127" s="28"/>
      <c r="O127" s="28">
        <f t="shared" si="49"/>
        <v>0.9000048301011907</v>
      </c>
      <c r="P127">
        <f t="shared" si="40"/>
        <v>724.62343749150966</v>
      </c>
      <c r="Q127" s="28">
        <f t="shared" si="50"/>
        <v>1.028575617951542</v>
      </c>
      <c r="R127" s="28">
        <f t="shared" si="41"/>
        <v>0.12857078785035125</v>
      </c>
      <c r="S127" s="46">
        <v>111917</v>
      </c>
      <c r="T127" s="59">
        <f t="shared" si="51"/>
        <v>5.5620215070927865E-3</v>
      </c>
      <c r="U127" s="28">
        <v>0.98960000000000004</v>
      </c>
      <c r="V127" s="59">
        <f t="shared" si="42"/>
        <v>0.87500905643973237</v>
      </c>
      <c r="W127" s="59">
        <f t="shared" si="43"/>
        <v>0.92322660103723064</v>
      </c>
      <c r="X127" s="62">
        <f t="shared" si="44"/>
        <v>0.18746013713685</v>
      </c>
      <c r="Y127" s="28">
        <v>0.153789253681931</v>
      </c>
      <c r="Z127" s="28">
        <v>0.89439724645184204</v>
      </c>
      <c r="AA127" s="62">
        <f t="shared" si="60"/>
        <v>0.51797314080970724</v>
      </c>
      <c r="AB127" s="59">
        <f t="shared" si="45"/>
        <v>0.92600460289558961</v>
      </c>
      <c r="AC127" s="62">
        <f t="shared" si="46"/>
        <v>0.56190616003977945</v>
      </c>
      <c r="AD127" s="28">
        <v>7.6642910197268099E-2</v>
      </c>
      <c r="AE127" s="28">
        <v>0.88293847953236904</v>
      </c>
      <c r="AF127">
        <v>70.4285</v>
      </c>
      <c r="AG127" s="59">
        <f t="shared" si="47"/>
        <v>0.7986519353424657</v>
      </c>
      <c r="AH127" s="62">
        <f t="shared" si="48"/>
        <v>0.64033062043613176</v>
      </c>
      <c r="AI127">
        <v>6.5787674558349635E-2</v>
      </c>
      <c r="AJ127" s="28">
        <v>0.75652607287546736</v>
      </c>
      <c r="AK127" s="62">
        <f t="shared" si="56"/>
        <v>0.4632323058709204</v>
      </c>
      <c r="AL127" s="70">
        <v>0.4632323058709204</v>
      </c>
    </row>
    <row r="128" spans="1:38" x14ac:dyDescent="0.25">
      <c r="A128" s="4" t="s">
        <v>260</v>
      </c>
      <c r="B128" s="18">
        <v>2426</v>
      </c>
      <c r="C128" s="4">
        <v>2049</v>
      </c>
      <c r="D128" s="9">
        <f t="shared" si="53"/>
        <v>0.84460016488046163</v>
      </c>
      <c r="E128" s="28">
        <f t="shared" si="57"/>
        <v>0.87072181946439353</v>
      </c>
      <c r="F128" s="28">
        <f t="shared" si="58"/>
        <v>0.88905280513732809</v>
      </c>
      <c r="G128" s="28">
        <f t="shared" si="59"/>
        <v>0.9384446276449574</v>
      </c>
      <c r="H128" s="16">
        <v>2</v>
      </c>
      <c r="I128" s="16">
        <v>3</v>
      </c>
      <c r="J128" s="5">
        <v>808.67</v>
      </c>
      <c r="K128" s="30">
        <f t="shared" si="54"/>
        <v>2.0000082440230829</v>
      </c>
      <c r="L128" s="5">
        <v>1213</v>
      </c>
      <c r="M128">
        <f t="shared" si="55"/>
        <v>2426.0099999999998</v>
      </c>
      <c r="N128" s="28"/>
      <c r="O128" s="28">
        <f t="shared" si="49"/>
        <v>0.61445177246496296</v>
      </c>
      <c r="P128">
        <f t="shared" si="40"/>
        <v>808.66777777472453</v>
      </c>
      <c r="Q128" s="28">
        <f t="shared" si="50"/>
        <v>0.92167639231401544</v>
      </c>
      <c r="R128" s="28">
        <f t="shared" si="41"/>
        <v>0.30722461984905247</v>
      </c>
      <c r="S128" s="46">
        <v>50965</v>
      </c>
      <c r="T128" s="59">
        <f t="shared" si="51"/>
        <v>2.5328451094023593E-3</v>
      </c>
      <c r="U128" s="28">
        <v>0.98960000000000004</v>
      </c>
      <c r="V128" s="59">
        <f t="shared" si="42"/>
        <v>0.66666941467436092</v>
      </c>
      <c r="W128" s="59">
        <f t="shared" si="43"/>
        <v>1.266895025164777</v>
      </c>
      <c r="X128" s="62">
        <f t="shared" si="44"/>
        <v>2.4221313895139898</v>
      </c>
      <c r="Y128" s="28">
        <v>0.153789253681931</v>
      </c>
      <c r="Z128" s="28">
        <v>0.89439724645184204</v>
      </c>
      <c r="AA128" s="62">
        <f t="shared" si="60"/>
        <v>0.47601295006376926</v>
      </c>
      <c r="AB128" s="59">
        <f t="shared" si="45"/>
        <v>0.76199450602950847</v>
      </c>
      <c r="AC128" s="62">
        <f t="shared" si="46"/>
        <v>-1.5780190651890402</v>
      </c>
      <c r="AD128" s="28">
        <v>7.6642910197268099E-2</v>
      </c>
      <c r="AE128" s="28">
        <v>0.88293847953236904</v>
      </c>
      <c r="AF128">
        <v>83.119799999999998</v>
      </c>
      <c r="AG128" s="59">
        <f t="shared" si="47"/>
        <v>0.76424286553424658</v>
      </c>
      <c r="AH128" s="62">
        <f t="shared" si="48"/>
        <v>0.11729845614066969</v>
      </c>
      <c r="AI128">
        <v>6.5787674558349635E-2</v>
      </c>
      <c r="AJ128" s="28">
        <v>0.75652607287546736</v>
      </c>
      <c r="AK128" s="62">
        <f t="shared" si="56"/>
        <v>0.32047026015520641</v>
      </c>
      <c r="AL128" s="70">
        <v>0.32047026015520641</v>
      </c>
    </row>
    <row r="129" spans="1:38" x14ac:dyDescent="0.25">
      <c r="A129" s="4" t="s">
        <v>262</v>
      </c>
      <c r="B129" s="18">
        <v>8655</v>
      </c>
      <c r="C129" s="4">
        <v>6752</v>
      </c>
      <c r="D129" s="9">
        <f t="shared" si="53"/>
        <v>0.78012709416522241</v>
      </c>
      <c r="E129" s="28">
        <f t="shared" si="57"/>
        <v>0.80425473625280652</v>
      </c>
      <c r="F129" s="28">
        <f t="shared" si="58"/>
        <v>0.82118641491076039</v>
      </c>
      <c r="G129" s="28">
        <f t="shared" si="59"/>
        <v>0.86680788240580264</v>
      </c>
      <c r="H129" s="16">
        <v>6</v>
      </c>
      <c r="I129" s="16">
        <v>8</v>
      </c>
      <c r="J129" s="5">
        <v>1081.8800000000001</v>
      </c>
      <c r="K129" s="30">
        <f t="shared" si="54"/>
        <v>6.0000277296360487</v>
      </c>
      <c r="L129" s="5">
        <v>1442.5</v>
      </c>
      <c r="M129">
        <f t="shared" si="55"/>
        <v>8655.0400000000009</v>
      </c>
      <c r="N129" s="28"/>
      <c r="O129" s="28">
        <f t="shared" si="49"/>
        <v>0.51669324090121316</v>
      </c>
      <c r="P129">
        <f t="shared" si="40"/>
        <v>1236.4293877518683</v>
      </c>
      <c r="Q129" s="28">
        <f t="shared" si="50"/>
        <v>0.60280838306115703</v>
      </c>
      <c r="R129" s="28">
        <f t="shared" si="41"/>
        <v>8.6115142159943869E-2</v>
      </c>
      <c r="S129" s="46">
        <v>75554</v>
      </c>
      <c r="T129" s="59">
        <f t="shared" si="51"/>
        <v>3.7548627370898825E-3</v>
      </c>
      <c r="U129" s="28">
        <v>0.98960000000000004</v>
      </c>
      <c r="V129" s="59">
        <f t="shared" si="42"/>
        <v>0.75000346620450609</v>
      </c>
      <c r="W129" s="59">
        <f t="shared" si="43"/>
        <v>1.0401646516557597</v>
      </c>
      <c r="X129" s="62">
        <f t="shared" si="44"/>
        <v>0.94783869297783141</v>
      </c>
      <c r="Y129" s="28">
        <v>0.153789253681931</v>
      </c>
      <c r="Z129" s="28">
        <v>0.89439724645184204</v>
      </c>
      <c r="AA129" s="62">
        <f t="shared" si="60"/>
        <v>1.145538290494216</v>
      </c>
      <c r="AB129" s="59">
        <f t="shared" si="45"/>
        <v>0.80907783395132704</v>
      </c>
      <c r="AC129" s="62">
        <f t="shared" si="46"/>
        <v>-0.96369834327708925</v>
      </c>
      <c r="AD129" s="28">
        <v>7.6642910197268099E-2</v>
      </c>
      <c r="AE129" s="28">
        <v>0.88293847953236904</v>
      </c>
      <c r="AF129">
        <v>124.79470000000001</v>
      </c>
      <c r="AG129" s="59">
        <f t="shared" si="47"/>
        <v>0.65125250652054789</v>
      </c>
      <c r="AH129" s="62">
        <f t="shared" si="48"/>
        <v>-1.6002019688588973</v>
      </c>
      <c r="AI129">
        <v>6.5787674558349635E-2</v>
      </c>
      <c r="AJ129" s="28">
        <v>0.75652607287546736</v>
      </c>
      <c r="AK129" s="62">
        <f t="shared" si="56"/>
        <v>-0.53868720638605172</v>
      </c>
      <c r="AL129" s="70">
        <v>-0.53868720638605172</v>
      </c>
    </row>
    <row r="130" spans="1:38" x14ac:dyDescent="0.25">
      <c r="A130" s="4" t="s">
        <v>264</v>
      </c>
      <c r="B130" s="18">
        <v>2537</v>
      </c>
      <c r="C130" s="4">
        <v>2068</v>
      </c>
      <c r="D130" s="9">
        <f t="shared" si="53"/>
        <v>0.81513598738667714</v>
      </c>
      <c r="E130" s="28">
        <f t="shared" si="57"/>
        <v>0.84034637874915175</v>
      </c>
      <c r="F130" s="28">
        <f t="shared" si="58"/>
        <v>0.8580378814596602</v>
      </c>
      <c r="G130" s="28">
        <f t="shared" si="59"/>
        <v>0.90570665265186345</v>
      </c>
      <c r="H130" s="16">
        <v>3</v>
      </c>
      <c r="I130" s="16">
        <v>3</v>
      </c>
      <c r="J130" s="5">
        <v>845.67</v>
      </c>
      <c r="K130" s="30">
        <f t="shared" si="54"/>
        <v>3</v>
      </c>
      <c r="L130" s="5">
        <v>845.67</v>
      </c>
      <c r="M130">
        <f t="shared" si="55"/>
        <v>2537.0099999999998</v>
      </c>
      <c r="N130" s="28"/>
      <c r="O130" s="28">
        <f t="shared" si="49"/>
        <v>0.88134851656083346</v>
      </c>
      <c r="P130">
        <f t="shared" si="40"/>
        <v>634.25249999999994</v>
      </c>
      <c r="Q130" s="28">
        <f t="shared" si="50"/>
        <v>1.1751313554144447</v>
      </c>
      <c r="R130" s="28">
        <f t="shared" si="41"/>
        <v>0.29378283885361123</v>
      </c>
      <c r="S130" s="46">
        <v>38648</v>
      </c>
      <c r="T130" s="59">
        <f t="shared" si="51"/>
        <v>1.920718096501175E-3</v>
      </c>
      <c r="U130" s="28">
        <v>0.98960000000000004</v>
      </c>
      <c r="V130" s="59">
        <f t="shared" si="42"/>
        <v>1</v>
      </c>
      <c r="W130" s="59">
        <f t="shared" si="43"/>
        <v>0.81513598738667714</v>
      </c>
      <c r="X130" s="62">
        <f t="shared" si="44"/>
        <v>-0.51538880102178075</v>
      </c>
      <c r="Y130" s="28">
        <v>0.153789253681931</v>
      </c>
      <c r="Z130" s="28">
        <v>0.89439724645184204</v>
      </c>
      <c r="AA130" s="62">
        <f t="shared" si="60"/>
        <v>0.65643759056096052</v>
      </c>
      <c r="AB130" s="59">
        <f t="shared" si="45"/>
        <v>0.78118746981301312</v>
      </c>
      <c r="AC130" s="62">
        <f t="shared" si="46"/>
        <v>-1.3275984622382304</v>
      </c>
      <c r="AD130" s="28">
        <v>7.6642910197268099E-2</v>
      </c>
      <c r="AE130" s="28">
        <v>0.88293847953236904</v>
      </c>
      <c r="AF130">
        <v>86.727999999999994</v>
      </c>
      <c r="AG130" s="59">
        <f t="shared" si="47"/>
        <v>0.75446019506849327</v>
      </c>
      <c r="AH130" s="62">
        <f t="shared" si="48"/>
        <v>-3.1402201412998501E-2</v>
      </c>
      <c r="AI130">
        <v>6.5787674558349635E-2</v>
      </c>
      <c r="AJ130" s="28">
        <v>0.75652607287546736</v>
      </c>
      <c r="AK130" s="62">
        <f t="shared" si="56"/>
        <v>-0.62479648822433653</v>
      </c>
      <c r="AL130" s="70">
        <v>-0.62479648822433653</v>
      </c>
    </row>
    <row r="131" spans="1:38" x14ac:dyDescent="0.25">
      <c r="A131" s="4" t="s">
        <v>266</v>
      </c>
      <c r="B131" s="18">
        <v>21466</v>
      </c>
      <c r="C131" s="4">
        <v>15194</v>
      </c>
      <c r="D131" s="9">
        <f t="shared" si="53"/>
        <v>0.70781701295071275</v>
      </c>
      <c r="E131" s="28">
        <f t="shared" si="57"/>
        <v>0.72970826077393069</v>
      </c>
      <c r="F131" s="28">
        <f t="shared" si="58"/>
        <v>0.74507053994811867</v>
      </c>
      <c r="G131" s="28">
        <f t="shared" si="59"/>
        <v>0.78646334772301407</v>
      </c>
      <c r="H131" s="16">
        <v>24</v>
      </c>
      <c r="I131" s="16">
        <v>27</v>
      </c>
      <c r="J131" s="5">
        <v>795.04</v>
      </c>
      <c r="K131" s="30">
        <f t="shared" si="54"/>
        <v>19.000061958417049</v>
      </c>
      <c r="L131" s="5">
        <v>1129.79</v>
      </c>
      <c r="M131">
        <f t="shared" si="55"/>
        <v>21466.079999999998</v>
      </c>
      <c r="N131" s="28"/>
      <c r="O131" s="28">
        <f t="shared" si="49"/>
        <v>0.6597066711512759</v>
      </c>
      <c r="P131">
        <f t="shared" si="40"/>
        <v>1073.3006749994579</v>
      </c>
      <c r="Q131" s="28">
        <f t="shared" si="50"/>
        <v>0.69442796167101684</v>
      </c>
      <c r="R131" s="28">
        <f t="shared" si="41"/>
        <v>3.4721290519740933E-2</v>
      </c>
      <c r="S131" s="46">
        <v>251215</v>
      </c>
      <c r="T131" s="59">
        <f t="shared" si="51"/>
        <v>1.2484816720465294E-2</v>
      </c>
      <c r="U131" s="28">
        <v>0.98960000000000004</v>
      </c>
      <c r="V131" s="59">
        <f t="shared" si="42"/>
        <v>0.70370599845989068</v>
      </c>
      <c r="W131" s="59">
        <f t="shared" si="43"/>
        <v>1.0058419489102257</v>
      </c>
      <c r="X131" s="62">
        <f t="shared" si="44"/>
        <v>0.72465858172948228</v>
      </c>
      <c r="Y131" s="28">
        <v>0.153789253681931</v>
      </c>
      <c r="Z131" s="28">
        <v>0.89439724645184204</v>
      </c>
      <c r="AA131" s="62">
        <f t="shared" si="60"/>
        <v>0.85448719224568592</v>
      </c>
      <c r="AB131" s="59">
        <f t="shared" si="45"/>
        <v>0.95502713653693394</v>
      </c>
      <c r="AC131" s="62">
        <f t="shared" si="46"/>
        <v>0.94057828465827842</v>
      </c>
      <c r="AD131" s="28">
        <v>7.6642910197268099E-2</v>
      </c>
      <c r="AE131" s="28">
        <v>0.88293847953236904</v>
      </c>
      <c r="AF131">
        <v>109.592</v>
      </c>
      <c r="AG131" s="59">
        <f t="shared" si="47"/>
        <v>0.69247056657534245</v>
      </c>
      <c r="AH131" s="62">
        <f t="shared" si="48"/>
        <v>-0.97367032244484641</v>
      </c>
      <c r="AI131">
        <v>6.5787674558349635E-2</v>
      </c>
      <c r="AJ131" s="28">
        <v>0.75652607287546736</v>
      </c>
      <c r="AK131" s="62">
        <f t="shared" si="56"/>
        <v>0.2305221813143048</v>
      </c>
      <c r="AL131" s="70">
        <v>0.2305221813143048</v>
      </c>
    </row>
    <row r="132" spans="1:38" x14ac:dyDescent="0.25">
      <c r="A132" s="4" t="s">
        <v>268</v>
      </c>
      <c r="B132" s="18">
        <v>6876</v>
      </c>
      <c r="C132" s="4">
        <v>5442</v>
      </c>
      <c r="D132" s="9">
        <f t="shared" si="53"/>
        <v>0.79144851657940662</v>
      </c>
      <c r="E132" s="28">
        <f t="shared" si="57"/>
        <v>0.81592630575196556</v>
      </c>
      <c r="F132" s="28">
        <f t="shared" si="58"/>
        <v>0.83310370166253334</v>
      </c>
      <c r="G132" s="28">
        <f t="shared" si="59"/>
        <v>0.87938724064378504</v>
      </c>
      <c r="H132" s="16">
        <v>8</v>
      </c>
      <c r="I132" s="16">
        <v>8</v>
      </c>
      <c r="J132" s="5">
        <v>859.5</v>
      </c>
      <c r="K132" s="30">
        <f t="shared" si="54"/>
        <v>8</v>
      </c>
      <c r="L132" s="5">
        <v>859.5</v>
      </c>
      <c r="M132">
        <f t="shared" si="55"/>
        <v>6876</v>
      </c>
      <c r="N132" s="28"/>
      <c r="O132" s="28">
        <f t="shared" si="49"/>
        <v>0.86716695753344974</v>
      </c>
      <c r="P132">
        <f t="shared" si="40"/>
        <v>764</v>
      </c>
      <c r="Q132" s="28">
        <f t="shared" si="50"/>
        <v>0.97556282722513099</v>
      </c>
      <c r="R132" s="28">
        <f t="shared" si="41"/>
        <v>0.10839586969168125</v>
      </c>
      <c r="S132" s="46">
        <v>93118</v>
      </c>
      <c r="T132" s="59">
        <f t="shared" si="51"/>
        <v>4.627753770182064E-3</v>
      </c>
      <c r="U132" s="28">
        <v>0.98960000000000004</v>
      </c>
      <c r="V132" s="59">
        <f t="shared" si="42"/>
        <v>1</v>
      </c>
      <c r="W132" s="59">
        <f t="shared" si="43"/>
        <v>0.79144851657940662</v>
      </c>
      <c r="X132" s="62">
        <f t="shared" si="44"/>
        <v>-0.66941432777452292</v>
      </c>
      <c r="Y132" s="28">
        <v>0.153789253681931</v>
      </c>
      <c r="Z132" s="28">
        <v>0.89439724645184204</v>
      </c>
      <c r="AA132" s="62">
        <f t="shared" si="60"/>
        <v>0.73841792134710793</v>
      </c>
      <c r="AB132" s="59">
        <f t="shared" si="45"/>
        <v>0.90769775983161149</v>
      </c>
      <c r="AC132" s="62">
        <f t="shared" si="46"/>
        <v>0.3230472360132926</v>
      </c>
      <c r="AD132" s="28">
        <v>7.6642910197268099E-2</v>
      </c>
      <c r="AE132" s="28">
        <v>0.88293847953236904</v>
      </c>
      <c r="AF132">
        <v>107.01479999999999</v>
      </c>
      <c r="AG132" s="59">
        <f t="shared" si="47"/>
        <v>0.69945795594520555</v>
      </c>
      <c r="AH132" s="62">
        <f t="shared" si="48"/>
        <v>-0.86745909949508693</v>
      </c>
      <c r="AI132">
        <v>6.5787674558349635E-2</v>
      </c>
      <c r="AJ132" s="28">
        <v>0.75652607287546736</v>
      </c>
      <c r="AK132" s="62">
        <f t="shared" si="56"/>
        <v>-0.40460873041877243</v>
      </c>
      <c r="AL132" s="70">
        <v>-0.40460873041877243</v>
      </c>
    </row>
    <row r="133" spans="1:38" x14ac:dyDescent="0.25">
      <c r="A133" s="4" t="s">
        <v>270</v>
      </c>
      <c r="B133" s="18">
        <v>38303</v>
      </c>
      <c r="C133" s="4">
        <v>25060</v>
      </c>
      <c r="D133" s="9">
        <f t="shared" si="53"/>
        <v>0.65425684672218887</v>
      </c>
      <c r="E133" s="28">
        <f t="shared" si="57"/>
        <v>0.67449159455895769</v>
      </c>
      <c r="F133" s="28">
        <f t="shared" si="58"/>
        <v>0.68869141760230412</v>
      </c>
      <c r="G133" s="28">
        <f t="shared" si="59"/>
        <v>0.72695205191354306</v>
      </c>
      <c r="H133" s="16">
        <v>33</v>
      </c>
      <c r="I133" s="16">
        <v>36</v>
      </c>
      <c r="J133" s="5">
        <v>1063.97</v>
      </c>
      <c r="K133" s="30">
        <f t="shared" si="54"/>
        <v>25.999986424018623</v>
      </c>
      <c r="L133" s="5">
        <v>1473.19</v>
      </c>
      <c r="M133">
        <f t="shared" si="55"/>
        <v>38302.92</v>
      </c>
      <c r="N133" s="28"/>
      <c r="O133" s="28">
        <f t="shared" si="49"/>
        <v>0.50592930986498685</v>
      </c>
      <c r="P133">
        <f t="shared" si="40"/>
        <v>1418.6273799725516</v>
      </c>
      <c r="Q133" s="28">
        <f t="shared" si="50"/>
        <v>0.52538813963566744</v>
      </c>
      <c r="R133" s="28">
        <f t="shared" si="41"/>
        <v>1.9458829770680586E-2</v>
      </c>
      <c r="S133" s="46">
        <v>304837</v>
      </c>
      <c r="T133" s="59">
        <f t="shared" si="51"/>
        <v>1.5149708714115315E-2</v>
      </c>
      <c r="U133" s="28">
        <v>0.98960000000000004</v>
      </c>
      <c r="V133" s="59">
        <f t="shared" si="42"/>
        <v>0.72222184511162846</v>
      </c>
      <c r="W133" s="59">
        <f t="shared" si="43"/>
        <v>0.90589456847717653</v>
      </c>
      <c r="X133" s="62">
        <f t="shared" si="44"/>
        <v>7.4760243320468961E-2</v>
      </c>
      <c r="Y133" s="28">
        <v>0.153789253681931</v>
      </c>
      <c r="Z133" s="28">
        <v>0.89439724645184204</v>
      </c>
      <c r="AA133" s="62">
        <f t="shared" si="60"/>
        <v>1.2565075761800568</v>
      </c>
      <c r="AB133" s="59">
        <f t="shared" si="45"/>
        <v>0.95167276029731684</v>
      </c>
      <c r="AC133" s="62">
        <f t="shared" si="46"/>
        <v>0.89681198936777595</v>
      </c>
      <c r="AD133" s="28">
        <v>7.6642910197268099E-2</v>
      </c>
      <c r="AE133" s="28">
        <v>0.88293847953236904</v>
      </c>
      <c r="AF133">
        <v>114.0813</v>
      </c>
      <c r="AG133" s="59">
        <f t="shared" si="47"/>
        <v>0.68029902882191795</v>
      </c>
      <c r="AH133" s="62">
        <f t="shared" si="48"/>
        <v>-1.1586827557788304</v>
      </c>
      <c r="AI133">
        <v>6.5787674558349635E-2</v>
      </c>
      <c r="AJ133" s="28">
        <v>0.75652607287546736</v>
      </c>
      <c r="AK133" s="62">
        <f t="shared" si="56"/>
        <v>-6.2370174363528506E-2</v>
      </c>
      <c r="AL133" s="70">
        <v>-6.2370174363528506E-2</v>
      </c>
    </row>
    <row r="134" spans="1:38" x14ac:dyDescent="0.25">
      <c r="A134" s="4" t="s">
        <v>272</v>
      </c>
      <c r="B134" s="18">
        <v>2755</v>
      </c>
      <c r="C134" s="4">
        <v>2172</v>
      </c>
      <c r="D134" s="9">
        <f t="shared" si="53"/>
        <v>0.78838475499092564</v>
      </c>
      <c r="E134" s="28">
        <f t="shared" si="57"/>
        <v>0.81276778865043875</v>
      </c>
      <c r="F134" s="28">
        <f t="shared" si="58"/>
        <v>0.82987868946413224</v>
      </c>
      <c r="G134" s="28">
        <f t="shared" si="59"/>
        <v>0.87598306110102842</v>
      </c>
      <c r="H134" s="16">
        <v>3</v>
      </c>
      <c r="I134" s="16">
        <v>5</v>
      </c>
      <c r="J134" s="5">
        <v>551</v>
      </c>
      <c r="K134" s="30">
        <f t="shared" si="54"/>
        <v>4</v>
      </c>
      <c r="L134" s="5">
        <v>688.75</v>
      </c>
      <c r="M134">
        <f t="shared" si="55"/>
        <v>2755</v>
      </c>
      <c r="N134" s="28"/>
      <c r="O134" s="28">
        <f t="shared" si="49"/>
        <v>1.0821488203266789</v>
      </c>
      <c r="P134">
        <f t="shared" ref="P134:P197" si="61">M134/(K134+1)</f>
        <v>551</v>
      </c>
      <c r="Q134" s="28">
        <f t="shared" si="50"/>
        <v>1.3526860254083486</v>
      </c>
      <c r="R134" s="28">
        <f t="shared" ref="R134:R197" si="62">Q134-O134</f>
        <v>0.27053720508166967</v>
      </c>
      <c r="S134" s="46">
        <v>50356</v>
      </c>
      <c r="T134" s="59">
        <f t="shared" si="51"/>
        <v>2.5025791882481154E-3</v>
      </c>
      <c r="U134" s="28">
        <v>0.98960000000000004</v>
      </c>
      <c r="V134" s="59">
        <f t="shared" ref="V134:V197" si="63">K134/I134</f>
        <v>0.8</v>
      </c>
      <c r="W134" s="59">
        <f t="shared" ref="W134:W197" si="64">D134/V134</f>
        <v>0.98548094373865702</v>
      </c>
      <c r="X134" s="62">
        <f t="shared" ref="X134:X197" si="65">(W134-Z134)/Y134</f>
        <v>0.59226308149719942</v>
      </c>
      <c r="Y134" s="28">
        <v>0.153789253681931</v>
      </c>
      <c r="Z134" s="28">
        <v>0.89439724645184204</v>
      </c>
      <c r="AA134" s="62">
        <f t="shared" si="60"/>
        <v>0.54710461514020181</v>
      </c>
      <c r="AB134" s="59">
        <f t="shared" ref="AB134:AB197" si="66">(1-AA134/K134)</f>
        <v>0.86322384621494952</v>
      </c>
      <c r="AC134" s="62">
        <f t="shared" ref="AC134:AC197" si="67">(AB134-AE134)/AD134</f>
        <v>-0.2572270972837124</v>
      </c>
      <c r="AD134" s="28">
        <v>7.6642910197268099E-2</v>
      </c>
      <c r="AE134" s="28">
        <v>0.88293847953236904</v>
      </c>
      <c r="AF134">
        <v>71.713300000000004</v>
      </c>
      <c r="AG134" s="59">
        <f t="shared" ref="AG134:AG197" si="68">(1-AF134/365)*U134</f>
        <v>0.79516854334246578</v>
      </c>
      <c r="AH134" s="62">
        <f t="shared" ref="AH134:AH197" si="69">(AG134-AJ134)/AI134</f>
        <v>0.58738161405484735</v>
      </c>
      <c r="AI134">
        <v>6.5787674558349635E-2</v>
      </c>
      <c r="AJ134" s="28">
        <v>0.75652607287546736</v>
      </c>
      <c r="AK134" s="62">
        <f t="shared" si="56"/>
        <v>0.30747253275611147</v>
      </c>
      <c r="AL134" s="70">
        <v>0.30747253275611147</v>
      </c>
    </row>
    <row r="135" spans="1:38" x14ac:dyDescent="0.25">
      <c r="A135" s="4" t="s">
        <v>274</v>
      </c>
      <c r="B135" s="18">
        <v>5114</v>
      </c>
      <c r="C135" s="4">
        <v>3940</v>
      </c>
      <c r="D135" s="9">
        <f t="shared" si="53"/>
        <v>0.77043410246382482</v>
      </c>
      <c r="E135" s="28">
        <f t="shared" si="57"/>
        <v>0.79426196130291216</v>
      </c>
      <c r="F135" s="28">
        <f t="shared" si="58"/>
        <v>0.81098326575139446</v>
      </c>
      <c r="G135" s="28">
        <f t="shared" si="59"/>
        <v>0.85603789162647193</v>
      </c>
      <c r="H135" s="16">
        <v>10</v>
      </c>
      <c r="I135" s="16">
        <v>10</v>
      </c>
      <c r="J135" s="5">
        <v>511.4</v>
      </c>
      <c r="K135" s="30">
        <f t="shared" si="54"/>
        <v>10</v>
      </c>
      <c r="L135" s="5">
        <v>511.4</v>
      </c>
      <c r="M135">
        <f t="shared" si="55"/>
        <v>5114</v>
      </c>
      <c r="N135" s="28"/>
      <c r="O135" s="28">
        <f t="shared" ref="O135:O198" si="70">$J$245/L135</f>
        <v>1.4574305827141183</v>
      </c>
      <c r="P135">
        <f t="shared" si="61"/>
        <v>464.90909090909093</v>
      </c>
      <c r="Q135" s="28">
        <f t="shared" ref="Q135:Q198" si="71">$J$245/P135</f>
        <v>1.6031736409855299</v>
      </c>
      <c r="R135" s="28">
        <f t="shared" si="62"/>
        <v>0.14574305827141165</v>
      </c>
      <c r="S135" s="46">
        <v>62677</v>
      </c>
      <c r="T135" s="59">
        <f t="shared" ref="T135:T198" si="72">S135/20121641</f>
        <v>3.1149049920928418E-3</v>
      </c>
      <c r="U135" s="28">
        <v>0.98960000000000004</v>
      </c>
      <c r="V135" s="59">
        <f t="shared" si="63"/>
        <v>1</v>
      </c>
      <c r="W135" s="59">
        <f t="shared" si="64"/>
        <v>0.77043410246382482</v>
      </c>
      <c r="X135" s="62">
        <f t="shared" si="65"/>
        <v>-0.80605855754004418</v>
      </c>
      <c r="Y135" s="28">
        <v>0.153789253681931</v>
      </c>
      <c r="Z135" s="28">
        <v>0.89439724645184204</v>
      </c>
      <c r="AA135" s="62">
        <f t="shared" si="60"/>
        <v>0.81592928825566002</v>
      </c>
      <c r="AB135" s="59">
        <f t="shared" si="66"/>
        <v>0.91840707117443399</v>
      </c>
      <c r="AC135" s="62">
        <f t="shared" si="67"/>
        <v>0.46277720340699185</v>
      </c>
      <c r="AD135" s="28">
        <v>7.6642910197268099E-2</v>
      </c>
      <c r="AE135" s="28">
        <v>0.88293847953236904</v>
      </c>
      <c r="AF135">
        <v>66.581400000000002</v>
      </c>
      <c r="AG135" s="59">
        <f t="shared" si="68"/>
        <v>0.80908231934246577</v>
      </c>
      <c r="AH135" s="62">
        <f t="shared" si="69"/>
        <v>0.79887679295282343</v>
      </c>
      <c r="AI135">
        <v>6.5787674558349635E-2</v>
      </c>
      <c r="AJ135" s="28">
        <v>0.75652607287546736</v>
      </c>
      <c r="AK135" s="62">
        <f t="shared" si="56"/>
        <v>0.15186514627325703</v>
      </c>
      <c r="AL135" s="70">
        <v>0.15186514627325703</v>
      </c>
    </row>
    <row r="136" spans="1:38" x14ac:dyDescent="0.25">
      <c r="A136" s="4" t="s">
        <v>276</v>
      </c>
      <c r="B136" s="18">
        <v>25098</v>
      </c>
      <c r="C136" s="4">
        <v>20611</v>
      </c>
      <c r="D136" s="9">
        <f t="shared" si="53"/>
        <v>0.82122081440752248</v>
      </c>
      <c r="E136" s="28">
        <f t="shared" si="57"/>
        <v>0.84661939629641503</v>
      </c>
      <c r="F136" s="28">
        <f t="shared" si="58"/>
        <v>0.86444296253423425</v>
      </c>
      <c r="G136" s="28">
        <f t="shared" si="59"/>
        <v>0.91246757156391389</v>
      </c>
      <c r="H136" s="16">
        <v>20</v>
      </c>
      <c r="I136" s="16">
        <v>20</v>
      </c>
      <c r="J136" s="5">
        <v>1254.9000000000001</v>
      </c>
      <c r="K136" s="30">
        <f t="shared" si="54"/>
        <v>15.999949000082873</v>
      </c>
      <c r="L136" s="5">
        <v>1568.63</v>
      </c>
      <c r="M136">
        <f t="shared" si="55"/>
        <v>25098</v>
      </c>
      <c r="N136" s="28"/>
      <c r="O136" s="28">
        <f t="shared" si="70"/>
        <v>0.47514710288595779</v>
      </c>
      <c r="P136">
        <f t="shared" si="61"/>
        <v>1476.3573702413844</v>
      </c>
      <c r="Q136" s="28">
        <f t="shared" si="71"/>
        <v>0.50484389147468989</v>
      </c>
      <c r="R136" s="28">
        <f t="shared" si="62"/>
        <v>2.9696788588732093E-2</v>
      </c>
      <c r="S136" s="46">
        <v>175927</v>
      </c>
      <c r="T136" s="59">
        <f t="shared" si="72"/>
        <v>8.7431735811209429E-3</v>
      </c>
      <c r="U136" s="28">
        <v>0.98960000000000004</v>
      </c>
      <c r="V136" s="59">
        <f t="shared" si="63"/>
        <v>0.79999745000414368</v>
      </c>
      <c r="W136" s="59">
        <f t="shared" si="64"/>
        <v>1.0265292900661982</v>
      </c>
      <c r="X136" s="62">
        <f t="shared" si="65"/>
        <v>0.85917605067278258</v>
      </c>
      <c r="Y136" s="28">
        <v>0.153789253681931</v>
      </c>
      <c r="Z136" s="28">
        <v>0.89439724645184204</v>
      </c>
      <c r="AA136" s="62">
        <f t="shared" si="60"/>
        <v>1.4266144480381067</v>
      </c>
      <c r="AB136" s="59">
        <f t="shared" si="66"/>
        <v>0.91083631278882715</v>
      </c>
      <c r="AC136" s="62">
        <f t="shared" si="67"/>
        <v>0.36399757243889885</v>
      </c>
      <c r="AD136" s="28">
        <v>7.6642910197268099E-2</v>
      </c>
      <c r="AE136" s="28">
        <v>0.88293847953236904</v>
      </c>
      <c r="AF136">
        <v>78.928700000000006</v>
      </c>
      <c r="AG136" s="59">
        <f t="shared" si="68"/>
        <v>0.77560591364383558</v>
      </c>
      <c r="AH136" s="62">
        <f t="shared" si="69"/>
        <v>0.29002151081424177</v>
      </c>
      <c r="AI136">
        <v>6.5787674558349635E-2</v>
      </c>
      <c r="AJ136" s="28">
        <v>0.75652607287546736</v>
      </c>
      <c r="AK136" s="62">
        <f t="shared" si="56"/>
        <v>0.50439837797530773</v>
      </c>
      <c r="AL136" s="70">
        <v>0.50439837797530773</v>
      </c>
    </row>
    <row r="137" spans="1:38" x14ac:dyDescent="0.25">
      <c r="A137" s="4" t="s">
        <v>278</v>
      </c>
      <c r="B137" s="18">
        <v>1443</v>
      </c>
      <c r="C137" s="4">
        <v>1281</v>
      </c>
      <c r="D137" s="9">
        <f t="shared" ref="D137:D200" si="73">C137/B137</f>
        <v>0.88773388773388773</v>
      </c>
      <c r="E137" s="28">
        <f t="shared" si="57"/>
        <v>0.91518957498338938</v>
      </c>
      <c r="F137" s="28">
        <f t="shared" si="58"/>
        <v>0.93445672393040824</v>
      </c>
      <c r="G137" s="28">
        <f t="shared" si="59"/>
        <v>0.9863709863709863</v>
      </c>
      <c r="H137" s="16">
        <v>2</v>
      </c>
      <c r="I137" s="16">
        <v>3</v>
      </c>
      <c r="J137" s="5">
        <v>481</v>
      </c>
      <c r="K137" s="30">
        <f t="shared" ref="K137:K200" si="74">M137/L137</f>
        <v>2</v>
      </c>
      <c r="L137" s="5">
        <v>721.5</v>
      </c>
      <c r="M137">
        <f t="shared" ref="M137:M200" si="75">J137*I137</f>
        <v>1443</v>
      </c>
      <c r="N137" s="28"/>
      <c r="O137" s="28">
        <f t="shared" si="70"/>
        <v>1.0330284130284131</v>
      </c>
      <c r="P137">
        <f t="shared" si="61"/>
        <v>481</v>
      </c>
      <c r="Q137" s="28">
        <f t="shared" si="71"/>
        <v>1.5495426195426196</v>
      </c>
      <c r="R137" s="28">
        <f t="shared" si="62"/>
        <v>0.51651420651420654</v>
      </c>
      <c r="S137" s="46">
        <v>34139</v>
      </c>
      <c r="T137" s="59">
        <f t="shared" si="72"/>
        <v>1.6966310053936455E-3</v>
      </c>
      <c r="U137" s="28">
        <v>0.98960000000000004</v>
      </c>
      <c r="V137" s="59">
        <f t="shared" si="63"/>
        <v>0.66666666666666663</v>
      </c>
      <c r="W137" s="59">
        <f t="shared" si="64"/>
        <v>1.3316008316008316</v>
      </c>
      <c r="X137" s="62">
        <f t="shared" si="65"/>
        <v>2.8428747437270223</v>
      </c>
      <c r="Y137" s="28">
        <v>0.153789253681931</v>
      </c>
      <c r="Z137" s="28">
        <v>0.89439724645184204</v>
      </c>
      <c r="AA137" s="62">
        <f t="shared" si="60"/>
        <v>0.42268373414569849</v>
      </c>
      <c r="AB137" s="59">
        <f t="shared" si="66"/>
        <v>0.7886581329271507</v>
      </c>
      <c r="AC137" s="62">
        <f t="shared" si="67"/>
        <v>-1.2301248264523614</v>
      </c>
      <c r="AD137" s="28">
        <v>7.6642910197268099E-2</v>
      </c>
      <c r="AE137" s="28">
        <v>0.88293847953236904</v>
      </c>
      <c r="AF137">
        <v>59.023200000000003</v>
      </c>
      <c r="AG137" s="59">
        <f t="shared" si="68"/>
        <v>0.82957435967123294</v>
      </c>
      <c r="AH137" s="62">
        <f t="shared" si="69"/>
        <v>1.1103643241102288</v>
      </c>
      <c r="AI137">
        <v>6.5787674558349635E-2</v>
      </c>
      <c r="AJ137" s="28">
        <v>0.75652607287546736</v>
      </c>
      <c r="AK137" s="62">
        <f t="shared" si="56"/>
        <v>0.90770474712829652</v>
      </c>
      <c r="AL137" s="70">
        <v>0.90770474712829652</v>
      </c>
    </row>
    <row r="138" spans="1:38" x14ac:dyDescent="0.25">
      <c r="A138" s="4" t="s">
        <v>280</v>
      </c>
      <c r="B138" s="18">
        <v>3308</v>
      </c>
      <c r="C138" s="4">
        <v>2661</v>
      </c>
      <c r="D138" s="9">
        <f t="shared" si="73"/>
        <v>0.80441354292623946</v>
      </c>
      <c r="E138" s="28">
        <f t="shared" si="57"/>
        <v>0.82929231229509226</v>
      </c>
      <c r="F138" s="28">
        <f t="shared" si="58"/>
        <v>0.84675109781709412</v>
      </c>
      <c r="G138" s="28">
        <f t="shared" si="59"/>
        <v>0.89379282547359928</v>
      </c>
      <c r="H138" s="16">
        <v>6</v>
      </c>
      <c r="I138" s="16">
        <v>6</v>
      </c>
      <c r="J138" s="5">
        <v>551.33000000000004</v>
      </c>
      <c r="K138" s="30">
        <f t="shared" si="74"/>
        <v>6</v>
      </c>
      <c r="L138" s="5">
        <v>551.33000000000004</v>
      </c>
      <c r="M138">
        <f t="shared" si="75"/>
        <v>3307.9800000000005</v>
      </c>
      <c r="N138" s="28"/>
      <c r="O138" s="28">
        <f t="shared" si="70"/>
        <v>1.3518763716830211</v>
      </c>
      <c r="P138">
        <f t="shared" si="61"/>
        <v>472.56857142857149</v>
      </c>
      <c r="Q138" s="28">
        <f t="shared" si="71"/>
        <v>1.5771891002968579</v>
      </c>
      <c r="R138" s="28">
        <f t="shared" si="62"/>
        <v>0.22531272861383678</v>
      </c>
      <c r="S138" s="46">
        <v>54338</v>
      </c>
      <c r="T138" s="59">
        <f t="shared" si="72"/>
        <v>2.7004755725440087E-3</v>
      </c>
      <c r="U138" s="28">
        <v>0.98960000000000004</v>
      </c>
      <c r="V138" s="59">
        <f t="shared" si="63"/>
        <v>1</v>
      </c>
      <c r="W138" s="59">
        <f t="shared" si="64"/>
        <v>0.80441354292623946</v>
      </c>
      <c r="X138" s="62">
        <f t="shared" si="65"/>
        <v>-0.58511047665078142</v>
      </c>
      <c r="Y138" s="28">
        <v>0.153789253681931</v>
      </c>
      <c r="Z138" s="28">
        <v>0.89439724645184204</v>
      </c>
      <c r="AA138" s="62">
        <f t="shared" si="60"/>
        <v>0.60878206779785782</v>
      </c>
      <c r="AB138" s="59">
        <f t="shared" si="66"/>
        <v>0.89853632203369038</v>
      </c>
      <c r="AC138" s="62">
        <f t="shared" si="67"/>
        <v>0.20351318159989865</v>
      </c>
      <c r="AD138" s="28">
        <v>7.6642910197268099E-2</v>
      </c>
      <c r="AE138" s="28">
        <v>0.88293847953236904</v>
      </c>
      <c r="AF138">
        <v>84.222300000000004</v>
      </c>
      <c r="AG138" s="59">
        <f t="shared" si="68"/>
        <v>0.76125373128767126</v>
      </c>
      <c r="AH138" s="62">
        <f t="shared" si="69"/>
        <v>7.186237306519723E-2</v>
      </c>
      <c r="AI138">
        <v>6.5787674558349635E-2</v>
      </c>
      <c r="AJ138" s="28">
        <v>0.75652607287546736</v>
      </c>
      <c r="AK138" s="62">
        <f t="shared" si="56"/>
        <v>-0.10324497399522853</v>
      </c>
      <c r="AL138" s="70">
        <v>-0.10324497399522853</v>
      </c>
    </row>
    <row r="139" spans="1:38" x14ac:dyDescent="0.25">
      <c r="A139" s="4" t="s">
        <v>282</v>
      </c>
      <c r="B139" s="18">
        <v>3020</v>
      </c>
      <c r="C139" s="4">
        <v>2153</v>
      </c>
      <c r="D139" s="9">
        <f t="shared" si="73"/>
        <v>0.71291390728476822</v>
      </c>
      <c r="E139" s="28">
        <f t="shared" si="57"/>
        <v>0.73496279101522499</v>
      </c>
      <c r="F139" s="28">
        <f t="shared" si="58"/>
        <v>0.7504356918787034</v>
      </c>
      <c r="G139" s="28">
        <f t="shared" si="59"/>
        <v>0.79212656364974243</v>
      </c>
      <c r="H139" s="16">
        <v>5</v>
      </c>
      <c r="I139" s="16">
        <v>5</v>
      </c>
      <c r="J139" s="5">
        <v>604</v>
      </c>
      <c r="K139" s="30">
        <f t="shared" si="74"/>
        <v>5</v>
      </c>
      <c r="L139" s="5">
        <v>604</v>
      </c>
      <c r="M139">
        <f t="shared" si="75"/>
        <v>3020</v>
      </c>
      <c r="N139" s="28"/>
      <c r="O139" s="28">
        <f t="shared" si="70"/>
        <v>1.2339900662251657</v>
      </c>
      <c r="P139">
        <f t="shared" si="61"/>
        <v>503.33333333333331</v>
      </c>
      <c r="Q139" s="28">
        <f t="shared" si="71"/>
        <v>1.4807880794701989</v>
      </c>
      <c r="R139" s="28">
        <f t="shared" si="62"/>
        <v>0.24679801324503314</v>
      </c>
      <c r="S139" s="46">
        <v>78036</v>
      </c>
      <c r="T139" s="59">
        <f t="shared" si="72"/>
        <v>3.878212517557589E-3</v>
      </c>
      <c r="U139" s="28">
        <v>0.98960000000000004</v>
      </c>
      <c r="V139" s="59">
        <f t="shared" si="63"/>
        <v>1</v>
      </c>
      <c r="W139" s="59">
        <f t="shared" si="64"/>
        <v>0.71291390728476822</v>
      </c>
      <c r="X139" s="62">
        <f t="shared" si="65"/>
        <v>-1.1800781577522972</v>
      </c>
      <c r="Y139" s="28">
        <v>0.153789253681931</v>
      </c>
      <c r="Z139" s="28">
        <v>0.89439724645184204</v>
      </c>
      <c r="AA139" s="62">
        <f t="shared" si="60"/>
        <v>0.38700087139269057</v>
      </c>
      <c r="AB139" s="59">
        <f t="shared" si="66"/>
        <v>0.92259982572146193</v>
      </c>
      <c r="AC139" s="62">
        <f t="shared" si="67"/>
        <v>0.51748225748487564</v>
      </c>
      <c r="AD139" s="28">
        <v>7.6642910197268099E-2</v>
      </c>
      <c r="AE139" s="28">
        <v>0.88293847953236904</v>
      </c>
      <c r="AF139">
        <v>110.2573</v>
      </c>
      <c r="AG139" s="59">
        <f t="shared" si="68"/>
        <v>0.69066678334246578</v>
      </c>
      <c r="AH139" s="62">
        <f t="shared" si="69"/>
        <v>-1.0010885773837228</v>
      </c>
      <c r="AI139">
        <v>6.5787674558349635E-2</v>
      </c>
      <c r="AJ139" s="28">
        <v>0.75652607287546736</v>
      </c>
      <c r="AK139" s="62">
        <f t="shared" si="56"/>
        <v>-0.55456149255038145</v>
      </c>
      <c r="AL139" s="70">
        <v>-0.55456149255038145</v>
      </c>
    </row>
    <row r="140" spans="1:38" x14ac:dyDescent="0.25">
      <c r="A140" s="4" t="s">
        <v>284</v>
      </c>
      <c r="B140" s="18">
        <v>1225</v>
      </c>
      <c r="C140" s="4">
        <v>986</v>
      </c>
      <c r="D140" s="9">
        <f t="shared" si="73"/>
        <v>0.80489795918367346</v>
      </c>
      <c r="E140" s="28">
        <f t="shared" si="57"/>
        <v>0.82979171049863243</v>
      </c>
      <c r="F140" s="28">
        <f t="shared" si="58"/>
        <v>0.84726100966702467</v>
      </c>
      <c r="G140" s="28">
        <f t="shared" si="59"/>
        <v>0.89433106575963717</v>
      </c>
      <c r="H140" s="16">
        <v>2</v>
      </c>
      <c r="I140" s="16">
        <v>2</v>
      </c>
      <c r="J140" s="5">
        <v>612.5</v>
      </c>
      <c r="K140" s="30">
        <f t="shared" si="74"/>
        <v>2</v>
      </c>
      <c r="L140" s="5">
        <v>612.5</v>
      </c>
      <c r="M140">
        <f t="shared" si="75"/>
        <v>1225</v>
      </c>
      <c r="N140" s="28"/>
      <c r="O140" s="28">
        <f t="shared" si="70"/>
        <v>1.216865306122449</v>
      </c>
      <c r="P140">
        <f t="shared" si="61"/>
        <v>408.33333333333331</v>
      </c>
      <c r="Q140" s="28">
        <f t="shared" si="71"/>
        <v>1.8252979591836735</v>
      </c>
      <c r="R140" s="28">
        <f t="shared" si="62"/>
        <v>0.60843265306122452</v>
      </c>
      <c r="S140" s="46">
        <v>25817</v>
      </c>
      <c r="T140" s="59">
        <f t="shared" si="72"/>
        <v>1.2830464473548653E-3</v>
      </c>
      <c r="U140" s="28">
        <v>0.98960000000000004</v>
      </c>
      <c r="V140" s="59">
        <f t="shared" si="63"/>
        <v>1</v>
      </c>
      <c r="W140" s="59">
        <f t="shared" si="64"/>
        <v>0.80489795918367346</v>
      </c>
      <c r="X140" s="62">
        <f t="shared" si="65"/>
        <v>-0.58196060599443578</v>
      </c>
      <c r="Y140" s="28">
        <v>0.153789253681931</v>
      </c>
      <c r="Z140" s="28">
        <v>0.89439724645184204</v>
      </c>
      <c r="AA140" s="62">
        <f t="shared" si="60"/>
        <v>0.47449355076112637</v>
      </c>
      <c r="AB140" s="59">
        <f t="shared" si="66"/>
        <v>0.76275322461943684</v>
      </c>
      <c r="AC140" s="62">
        <f t="shared" si="67"/>
        <v>-1.568119668258841</v>
      </c>
      <c r="AD140" s="28">
        <v>7.6642910197268099E-2</v>
      </c>
      <c r="AE140" s="28">
        <v>0.88293847953236904</v>
      </c>
      <c r="AF140">
        <v>83.8172</v>
      </c>
      <c r="AG140" s="59">
        <f t="shared" si="68"/>
        <v>0.76235205172602749</v>
      </c>
      <c r="AH140" s="62">
        <f t="shared" si="69"/>
        <v>8.8557300279596379E-2</v>
      </c>
      <c r="AI140">
        <v>6.5787674558349635E-2</v>
      </c>
      <c r="AJ140" s="28">
        <v>0.75652607287546736</v>
      </c>
      <c r="AK140" s="62">
        <f t="shared" si="56"/>
        <v>-0.68717432465789352</v>
      </c>
      <c r="AL140" s="70">
        <v>-0.68717432465789352</v>
      </c>
    </row>
    <row r="141" spans="1:38" x14ac:dyDescent="0.25">
      <c r="A141" s="4" t="s">
        <v>286</v>
      </c>
      <c r="B141" s="18">
        <v>1783</v>
      </c>
      <c r="C141" s="4">
        <v>1186</v>
      </c>
      <c r="D141" s="9">
        <f t="shared" si="73"/>
        <v>0.66517106001121706</v>
      </c>
      <c r="E141" s="28">
        <f t="shared" si="57"/>
        <v>0.68574336083630627</v>
      </c>
      <c r="F141" s="28">
        <f t="shared" si="58"/>
        <v>0.70018006316970216</v>
      </c>
      <c r="G141" s="28">
        <f t="shared" si="59"/>
        <v>0.73907895556801895</v>
      </c>
      <c r="H141" s="16">
        <v>3</v>
      </c>
      <c r="I141" s="16">
        <v>3</v>
      </c>
      <c r="J141" s="5">
        <v>594.33000000000004</v>
      </c>
      <c r="K141" s="30">
        <f t="shared" si="74"/>
        <v>3</v>
      </c>
      <c r="L141" s="5">
        <v>594.33000000000004</v>
      </c>
      <c r="M141">
        <f t="shared" si="75"/>
        <v>1782.9900000000002</v>
      </c>
      <c r="N141" s="28"/>
      <c r="O141" s="28">
        <f t="shared" si="70"/>
        <v>1.2540676055390103</v>
      </c>
      <c r="P141">
        <f t="shared" si="61"/>
        <v>445.74750000000006</v>
      </c>
      <c r="Q141" s="28">
        <f t="shared" si="71"/>
        <v>1.6720901407186803</v>
      </c>
      <c r="R141" s="28">
        <f t="shared" si="62"/>
        <v>0.41802253517967003</v>
      </c>
      <c r="S141" s="46">
        <v>33417</v>
      </c>
      <c r="T141" s="59">
        <f t="shared" si="72"/>
        <v>1.660749240084345E-3</v>
      </c>
      <c r="U141" s="28">
        <v>0.98960000000000004</v>
      </c>
      <c r="V141" s="59">
        <f t="shared" si="63"/>
        <v>1</v>
      </c>
      <c r="W141" s="59">
        <f t="shared" si="64"/>
        <v>0.66517106001121706</v>
      </c>
      <c r="X141" s="62">
        <f t="shared" si="65"/>
        <v>-1.4905214828255404</v>
      </c>
      <c r="Y141" s="28">
        <v>0.153789253681931</v>
      </c>
      <c r="Z141" s="28">
        <v>0.89439724645184204</v>
      </c>
      <c r="AA141" s="62">
        <f t="shared" si="60"/>
        <v>0.53356076248615969</v>
      </c>
      <c r="AB141" s="59">
        <f t="shared" si="66"/>
        <v>0.8221464125046134</v>
      </c>
      <c r="AC141" s="62">
        <f t="shared" si="67"/>
        <v>-0.79318578680383334</v>
      </c>
      <c r="AD141" s="28">
        <v>7.6642910197268099E-2</v>
      </c>
      <c r="AE141" s="28">
        <v>0.88293847953236904</v>
      </c>
      <c r="AF141">
        <v>128.1002</v>
      </c>
      <c r="AG141" s="59">
        <f t="shared" si="68"/>
        <v>0.64229052624657534</v>
      </c>
      <c r="AH141" s="62">
        <f t="shared" si="69"/>
        <v>-1.7364277943518445</v>
      </c>
      <c r="AI141">
        <v>6.5787674558349635E-2</v>
      </c>
      <c r="AJ141" s="28">
        <v>0.75652607287546736</v>
      </c>
      <c r="AK141" s="62">
        <f t="shared" si="56"/>
        <v>-1.3400450213270727</v>
      </c>
      <c r="AL141" s="70">
        <v>-1.3400450213270727</v>
      </c>
    </row>
    <row r="142" spans="1:38" x14ac:dyDescent="0.25">
      <c r="A142" s="4" t="s">
        <v>288</v>
      </c>
      <c r="B142" s="18">
        <v>3889</v>
      </c>
      <c r="C142" s="4">
        <v>2441</v>
      </c>
      <c r="D142" s="9">
        <f t="shared" si="73"/>
        <v>0.62766778092054509</v>
      </c>
      <c r="E142" s="28">
        <f t="shared" si="57"/>
        <v>0.64708018651602595</v>
      </c>
      <c r="F142" s="28">
        <f t="shared" si="58"/>
        <v>0.66070292728478441</v>
      </c>
      <c r="G142" s="28">
        <f t="shared" si="59"/>
        <v>0.69740864546727244</v>
      </c>
      <c r="H142" s="16">
        <v>6</v>
      </c>
      <c r="I142" s="16">
        <v>7</v>
      </c>
      <c r="J142" s="5">
        <v>555.57000000000005</v>
      </c>
      <c r="K142" s="30">
        <f t="shared" si="74"/>
        <v>4.9999871432244802</v>
      </c>
      <c r="L142" s="5">
        <v>777.8</v>
      </c>
      <c r="M142">
        <f t="shared" si="75"/>
        <v>3888.9900000000002</v>
      </c>
      <c r="N142" s="28"/>
      <c r="O142" s="28">
        <f t="shared" si="70"/>
        <v>0.95825404988428908</v>
      </c>
      <c r="P142">
        <f t="shared" si="61"/>
        <v>648.16638888829357</v>
      </c>
      <c r="Q142" s="28">
        <f t="shared" si="71"/>
        <v>1.1499053526647027</v>
      </c>
      <c r="R142" s="28">
        <f t="shared" si="62"/>
        <v>0.19165130278041365</v>
      </c>
      <c r="S142" s="46">
        <v>70049</v>
      </c>
      <c r="T142" s="59">
        <f t="shared" si="72"/>
        <v>3.4812767010404368E-3</v>
      </c>
      <c r="U142" s="28">
        <v>0.98960000000000004</v>
      </c>
      <c r="V142" s="59">
        <f t="shared" si="63"/>
        <v>0.71428387760349721</v>
      </c>
      <c r="W142" s="59">
        <f t="shared" si="64"/>
        <v>0.87873715283402609</v>
      </c>
      <c r="X142" s="62">
        <f t="shared" si="65"/>
        <v>-0.10182826981008938</v>
      </c>
      <c r="Y142" s="28">
        <v>0.153789253681931</v>
      </c>
      <c r="Z142" s="28">
        <v>0.89439724645184204</v>
      </c>
      <c r="AA142" s="62">
        <f t="shared" si="60"/>
        <v>0.55518280061100089</v>
      </c>
      <c r="AB142" s="59">
        <f t="shared" si="66"/>
        <v>0.88896315436264006</v>
      </c>
      <c r="AC142" s="62">
        <f t="shared" si="67"/>
        <v>7.8607072914694376E-2</v>
      </c>
      <c r="AD142" s="28">
        <v>7.6642910197268099E-2</v>
      </c>
      <c r="AE142" s="28">
        <v>0.88293847953236904</v>
      </c>
      <c r="AF142">
        <v>125.00490000000001</v>
      </c>
      <c r="AG142" s="59">
        <f t="shared" si="68"/>
        <v>0.650682605369863</v>
      </c>
      <c r="AH142" s="62">
        <f t="shared" si="69"/>
        <v>-1.6088647032466195</v>
      </c>
      <c r="AI142">
        <v>6.5787674558349635E-2</v>
      </c>
      <c r="AJ142" s="28">
        <v>0.75652607287546736</v>
      </c>
      <c r="AK142" s="62">
        <f t="shared" si="56"/>
        <v>-0.54402863338067153</v>
      </c>
      <c r="AL142" s="70">
        <v>-0.54402863338067153</v>
      </c>
    </row>
    <row r="143" spans="1:38" x14ac:dyDescent="0.25">
      <c r="A143" s="4" t="s">
        <v>290</v>
      </c>
      <c r="B143" s="18">
        <v>1769</v>
      </c>
      <c r="C143" s="4">
        <v>1339</v>
      </c>
      <c r="D143" s="9">
        <f t="shared" si="73"/>
        <v>0.75692481628038444</v>
      </c>
      <c r="E143" s="28">
        <f t="shared" si="57"/>
        <v>0.78033486214472614</v>
      </c>
      <c r="F143" s="28">
        <f t="shared" si="58"/>
        <v>0.79676296450566786</v>
      </c>
      <c r="G143" s="28">
        <f t="shared" si="59"/>
        <v>0.84102757364487146</v>
      </c>
      <c r="H143" s="16">
        <v>4</v>
      </c>
      <c r="I143" s="16">
        <v>4</v>
      </c>
      <c r="J143" s="5">
        <v>442.25</v>
      </c>
      <c r="K143" s="30">
        <f t="shared" si="74"/>
        <v>4</v>
      </c>
      <c r="L143" s="5">
        <v>442.25</v>
      </c>
      <c r="M143">
        <f t="shared" si="75"/>
        <v>1769</v>
      </c>
      <c r="N143" s="28"/>
      <c r="O143" s="28">
        <f t="shared" si="70"/>
        <v>1.6853137365743358</v>
      </c>
      <c r="P143">
        <f t="shared" si="61"/>
        <v>353.8</v>
      </c>
      <c r="Q143" s="28">
        <f t="shared" si="71"/>
        <v>2.1066421707179197</v>
      </c>
      <c r="R143" s="28">
        <f t="shared" si="62"/>
        <v>0.4213284341435839</v>
      </c>
      <c r="S143" s="46">
        <v>45817</v>
      </c>
      <c r="T143" s="59">
        <f t="shared" si="72"/>
        <v>2.2770011650640222E-3</v>
      </c>
      <c r="U143" s="28">
        <v>0.98960000000000004</v>
      </c>
      <c r="V143" s="59">
        <f t="shared" si="63"/>
        <v>1</v>
      </c>
      <c r="W143" s="59">
        <f t="shared" si="64"/>
        <v>0.75692481628038444</v>
      </c>
      <c r="X143" s="62">
        <f t="shared" si="65"/>
        <v>-0.89390140650386363</v>
      </c>
      <c r="Y143" s="28">
        <v>0.153789253681931</v>
      </c>
      <c r="Z143" s="28">
        <v>0.89439724645184204</v>
      </c>
      <c r="AA143" s="62">
        <f t="shared" si="60"/>
        <v>0.38610122880153652</v>
      </c>
      <c r="AB143" s="59">
        <f t="shared" si="66"/>
        <v>0.9034746927996159</v>
      </c>
      <c r="AC143" s="62">
        <f t="shared" si="67"/>
        <v>0.26794667914343973</v>
      </c>
      <c r="AD143" s="28">
        <v>7.6642910197268099E-2</v>
      </c>
      <c r="AE143" s="28">
        <v>0.88293847953236904</v>
      </c>
      <c r="AF143">
        <v>90.505200000000002</v>
      </c>
      <c r="AG143" s="59">
        <f t="shared" si="68"/>
        <v>0.74421932624657539</v>
      </c>
      <c r="AH143" s="62">
        <f t="shared" si="69"/>
        <v>-0.18706766444490516</v>
      </c>
      <c r="AI143">
        <v>6.5787674558349635E-2</v>
      </c>
      <c r="AJ143" s="28">
        <v>0.75652607287546736</v>
      </c>
      <c r="AK143" s="62">
        <f t="shared" si="56"/>
        <v>-0.27100746393510972</v>
      </c>
      <c r="AL143" s="70">
        <v>-0.27100746393510972</v>
      </c>
    </row>
    <row r="144" spans="1:38" x14ac:dyDescent="0.25">
      <c r="A144" s="4" t="s">
        <v>292</v>
      </c>
      <c r="B144" s="18">
        <v>6700</v>
      </c>
      <c r="C144" s="4">
        <v>5646</v>
      </c>
      <c r="D144" s="9">
        <f t="shared" si="73"/>
        <v>0.84268656716417911</v>
      </c>
      <c r="E144" s="28">
        <f t="shared" si="57"/>
        <v>0.86874903831358674</v>
      </c>
      <c r="F144" s="28">
        <f t="shared" si="58"/>
        <v>0.88703849175176752</v>
      </c>
      <c r="G144" s="28">
        <f t="shared" si="59"/>
        <v>0.93631840796019905</v>
      </c>
      <c r="H144" s="16">
        <v>8</v>
      </c>
      <c r="I144" s="16">
        <v>9</v>
      </c>
      <c r="J144" s="5">
        <v>744.44</v>
      </c>
      <c r="K144" s="30">
        <f t="shared" si="74"/>
        <v>7.9999522388059709</v>
      </c>
      <c r="L144" s="5">
        <v>837.5</v>
      </c>
      <c r="M144">
        <f t="shared" si="75"/>
        <v>6699.9600000000009</v>
      </c>
      <c r="N144" s="28"/>
      <c r="O144" s="28">
        <f t="shared" si="70"/>
        <v>0.88994626865671644</v>
      </c>
      <c r="P144">
        <f t="shared" si="61"/>
        <v>744.44395061466332</v>
      </c>
      <c r="Q144" s="28">
        <f t="shared" si="71"/>
        <v>1.0011902163817774</v>
      </c>
      <c r="R144" s="28">
        <f t="shared" si="62"/>
        <v>0.11124394772506097</v>
      </c>
      <c r="S144" s="46">
        <v>82206</v>
      </c>
      <c r="T144" s="59">
        <f t="shared" si="72"/>
        <v>4.0854520761999481E-3</v>
      </c>
      <c r="U144" s="28">
        <v>0.98960000000000004</v>
      </c>
      <c r="V144" s="59">
        <f t="shared" si="63"/>
        <v>0.88888358208955232</v>
      </c>
      <c r="W144" s="59">
        <f t="shared" si="64"/>
        <v>0.94802804792864426</v>
      </c>
      <c r="X144" s="62">
        <f t="shared" si="65"/>
        <v>0.34872918746144749</v>
      </c>
      <c r="Y144" s="28">
        <v>0.153789253681931</v>
      </c>
      <c r="Z144" s="28">
        <v>0.89439724645184204</v>
      </c>
      <c r="AA144" s="62">
        <f t="shared" si="60"/>
        <v>0.81502566722623648</v>
      </c>
      <c r="AB144" s="59">
        <f t="shared" si="66"/>
        <v>0.89812118336497937</v>
      </c>
      <c r="AC144" s="62">
        <f t="shared" si="67"/>
        <v>0.19809665099527385</v>
      </c>
      <c r="AD144" s="28">
        <v>7.6642910197268099E-2</v>
      </c>
      <c r="AE144" s="28">
        <v>0.88293847953236904</v>
      </c>
      <c r="AF144">
        <v>53.622999999999998</v>
      </c>
      <c r="AG144" s="59">
        <f t="shared" si="68"/>
        <v>0.84421555945205484</v>
      </c>
      <c r="AH144" s="62">
        <f t="shared" si="69"/>
        <v>1.3329166468532383</v>
      </c>
      <c r="AI144">
        <v>6.5787674558349635E-2</v>
      </c>
      <c r="AJ144" s="28">
        <v>0.75652607287546736</v>
      </c>
      <c r="AK144" s="62">
        <f t="shared" si="56"/>
        <v>0.62658082843665319</v>
      </c>
      <c r="AL144" s="70">
        <v>0.62658082843665319</v>
      </c>
    </row>
    <row r="145" spans="1:38" x14ac:dyDescent="0.25">
      <c r="A145" s="4" t="s">
        <v>294</v>
      </c>
      <c r="B145" s="18">
        <v>2861</v>
      </c>
      <c r="C145" s="4">
        <v>2309</v>
      </c>
      <c r="D145" s="9">
        <f t="shared" si="73"/>
        <v>0.80706046836770362</v>
      </c>
      <c r="E145" s="28">
        <f t="shared" si="57"/>
        <v>0.83202110141000374</v>
      </c>
      <c r="F145" s="28">
        <f t="shared" si="58"/>
        <v>0.84953733512389862</v>
      </c>
      <c r="G145" s="28">
        <f t="shared" si="59"/>
        <v>0.89673385374189285</v>
      </c>
      <c r="H145" s="16">
        <v>6</v>
      </c>
      <c r="I145" s="16">
        <v>6</v>
      </c>
      <c r="J145" s="5">
        <v>476.83</v>
      </c>
      <c r="K145" s="30">
        <f t="shared" si="74"/>
        <v>4.999965047186298</v>
      </c>
      <c r="L145" s="5">
        <v>572.20000000000005</v>
      </c>
      <c r="M145">
        <f t="shared" si="75"/>
        <v>2860.98</v>
      </c>
      <c r="N145" s="28"/>
      <c r="O145" s="28">
        <f t="shared" si="70"/>
        <v>1.3025690318070604</v>
      </c>
      <c r="P145">
        <f t="shared" si="61"/>
        <v>476.83277777454146</v>
      </c>
      <c r="Q145" s="28">
        <f t="shared" si="71"/>
        <v>1.5630846593193113</v>
      </c>
      <c r="R145" s="28">
        <f t="shared" si="62"/>
        <v>0.26051562751225088</v>
      </c>
      <c r="S145" s="46">
        <v>75220</v>
      </c>
      <c r="T145" s="59">
        <f t="shared" si="72"/>
        <v>3.7382636933041397E-3</v>
      </c>
      <c r="U145" s="28">
        <v>0.98960000000000004</v>
      </c>
      <c r="V145" s="59">
        <f t="shared" si="63"/>
        <v>0.83332750786438303</v>
      </c>
      <c r="W145" s="59">
        <f t="shared" si="64"/>
        <v>0.96847933225677918</v>
      </c>
      <c r="X145" s="62">
        <f t="shared" si="65"/>
        <v>0.48171171932568646</v>
      </c>
      <c r="Y145" s="28">
        <v>0.153789253681931</v>
      </c>
      <c r="Z145" s="28">
        <v>0.89439724645184204</v>
      </c>
      <c r="AA145" s="62">
        <f t="shared" si="60"/>
        <v>0.38035097048657274</v>
      </c>
      <c r="AB145" s="59">
        <f t="shared" si="66"/>
        <v>0.92392927412550352</v>
      </c>
      <c r="AC145" s="62">
        <f t="shared" si="67"/>
        <v>0.53482826379674164</v>
      </c>
      <c r="AD145" s="28">
        <v>7.6642910197268099E-2</v>
      </c>
      <c r="AE145" s="28">
        <v>0.88293847953236904</v>
      </c>
      <c r="AF145">
        <v>74.425299999999993</v>
      </c>
      <c r="AG145" s="59">
        <f t="shared" si="68"/>
        <v>0.78781567978082201</v>
      </c>
      <c r="AH145" s="62">
        <f t="shared" si="69"/>
        <v>0.47561503146919543</v>
      </c>
      <c r="AI145">
        <v>6.5787674558349635E-2</v>
      </c>
      <c r="AJ145" s="28">
        <v>0.75652607287546736</v>
      </c>
      <c r="AK145" s="62">
        <f t="shared" si="56"/>
        <v>0.49738500486387455</v>
      </c>
      <c r="AL145" s="70">
        <v>0.49738500486387455</v>
      </c>
    </row>
    <row r="146" spans="1:38" x14ac:dyDescent="0.25">
      <c r="A146" s="4" t="s">
        <v>296</v>
      </c>
      <c r="B146" s="18">
        <v>50303</v>
      </c>
      <c r="C146" s="4">
        <v>43244</v>
      </c>
      <c r="D146" s="9">
        <f t="shared" si="73"/>
        <v>0.85967039739180562</v>
      </c>
      <c r="E146" s="28">
        <f t="shared" si="57"/>
        <v>0.88625814164103678</v>
      </c>
      <c r="F146" s="28">
        <f t="shared" si="58"/>
        <v>0.90491620778084814</v>
      </c>
      <c r="G146" s="28">
        <f t="shared" si="59"/>
        <v>0.95518933043533949</v>
      </c>
      <c r="H146" s="16">
        <v>55</v>
      </c>
      <c r="I146" s="16">
        <v>55</v>
      </c>
      <c r="J146" s="5">
        <v>914.6</v>
      </c>
      <c r="K146" s="30">
        <f t="shared" si="74"/>
        <v>45.000178916481786</v>
      </c>
      <c r="L146" s="5">
        <v>1117.8399999999999</v>
      </c>
      <c r="M146">
        <f t="shared" si="75"/>
        <v>50303</v>
      </c>
      <c r="N146" s="28"/>
      <c r="O146" s="28">
        <f t="shared" si="70"/>
        <v>0.66675910684892303</v>
      </c>
      <c r="P146">
        <f t="shared" si="61"/>
        <v>1093.5392249523734</v>
      </c>
      <c r="Q146" s="28">
        <f t="shared" si="71"/>
        <v>0.68157591697953146</v>
      </c>
      <c r="R146" s="28">
        <f t="shared" si="62"/>
        <v>1.4816810130608427E-2</v>
      </c>
      <c r="S146" s="46">
        <v>500387</v>
      </c>
      <c r="T146" s="59">
        <f t="shared" si="72"/>
        <v>2.4868100966516597E-2</v>
      </c>
      <c r="U146" s="28">
        <v>0.98960000000000004</v>
      </c>
      <c r="V146" s="59">
        <f t="shared" si="63"/>
        <v>0.81818507120875972</v>
      </c>
      <c r="W146" s="59">
        <f t="shared" si="64"/>
        <v>1.0507040859615744</v>
      </c>
      <c r="X146" s="62">
        <f t="shared" si="65"/>
        <v>1.0163703624767453</v>
      </c>
      <c r="Y146" s="28">
        <v>0.153789253681931</v>
      </c>
      <c r="Z146" s="28">
        <v>0.89439724645184204</v>
      </c>
      <c r="AA146" s="62">
        <f t="shared" si="60"/>
        <v>1.0052819118002665</v>
      </c>
      <c r="AB146" s="59">
        <f t="shared" si="66"/>
        <v>0.97766049078013617</v>
      </c>
      <c r="AC146" s="62">
        <f t="shared" si="67"/>
        <v>1.2358874552644983</v>
      </c>
      <c r="AD146" s="28">
        <v>7.6642910197268099E-2</v>
      </c>
      <c r="AE146" s="28">
        <v>0.88293847953236904</v>
      </c>
      <c r="AF146">
        <v>70.147000000000006</v>
      </c>
      <c r="AG146" s="59">
        <f t="shared" si="68"/>
        <v>0.79941514739726027</v>
      </c>
      <c r="AH146" s="62">
        <f t="shared" si="69"/>
        <v>0.65193176092206961</v>
      </c>
      <c r="AI146">
        <v>6.5787674558349635E-2</v>
      </c>
      <c r="AJ146" s="28">
        <v>0.75652607287546736</v>
      </c>
      <c r="AK146" s="62">
        <f t="shared" si="56"/>
        <v>0.9680631928877711</v>
      </c>
      <c r="AL146" s="70">
        <v>0.9680631928877711</v>
      </c>
    </row>
    <row r="147" spans="1:38" x14ac:dyDescent="0.25">
      <c r="A147" s="4" t="s">
        <v>298</v>
      </c>
      <c r="B147" s="18">
        <v>3672</v>
      </c>
      <c r="C147" s="4">
        <v>3393</v>
      </c>
      <c r="D147" s="9">
        <f t="shared" si="73"/>
        <v>0.9240196078431373</v>
      </c>
      <c r="E147" s="28">
        <f t="shared" si="57"/>
        <v>0.95259753385890444</v>
      </c>
      <c r="F147" s="28">
        <f t="shared" si="58"/>
        <v>0.97265221878224983</v>
      </c>
      <c r="G147" s="28">
        <f t="shared" si="59"/>
        <v>1.0266884531590414</v>
      </c>
      <c r="H147" s="16">
        <v>5</v>
      </c>
      <c r="I147" s="16">
        <v>5</v>
      </c>
      <c r="J147" s="5">
        <v>734.4</v>
      </c>
      <c r="K147" s="30">
        <f t="shared" si="74"/>
        <v>5</v>
      </c>
      <c r="L147" s="5">
        <v>734.4</v>
      </c>
      <c r="M147">
        <f t="shared" si="75"/>
        <v>3672</v>
      </c>
      <c r="N147" s="28"/>
      <c r="O147" s="28">
        <f t="shared" si="70"/>
        <v>1.0148828976034858</v>
      </c>
      <c r="P147">
        <f t="shared" si="61"/>
        <v>612</v>
      </c>
      <c r="Q147" s="28">
        <f t="shared" si="71"/>
        <v>1.2178594771241831</v>
      </c>
      <c r="R147" s="28">
        <f t="shared" si="62"/>
        <v>0.20297657952069725</v>
      </c>
      <c r="S147" s="46">
        <v>49701</v>
      </c>
      <c r="T147" s="59">
        <f t="shared" si="72"/>
        <v>2.4700271712431408E-3</v>
      </c>
      <c r="U147" s="28">
        <v>0.98960000000000004</v>
      </c>
      <c r="V147" s="59">
        <f t="shared" si="63"/>
        <v>1</v>
      </c>
      <c r="W147" s="59">
        <f t="shared" si="64"/>
        <v>0.9240196078431373</v>
      </c>
      <c r="X147" s="62">
        <f t="shared" si="65"/>
        <v>0.19261658849428209</v>
      </c>
      <c r="Y147" s="28">
        <v>0.153789253681931</v>
      </c>
      <c r="Z147" s="28">
        <v>0.89439724645184204</v>
      </c>
      <c r="AA147" s="62">
        <f t="shared" si="60"/>
        <v>0.73881813243194305</v>
      </c>
      <c r="AB147" s="59">
        <f t="shared" si="66"/>
        <v>0.85223637351361137</v>
      </c>
      <c r="AC147" s="62">
        <f t="shared" si="67"/>
        <v>-0.40058638091553095</v>
      </c>
      <c r="AD147" s="28">
        <v>7.6642910197268099E-2</v>
      </c>
      <c r="AE147" s="28">
        <v>0.88293847953236904</v>
      </c>
      <c r="AF147">
        <v>37.304299999999998</v>
      </c>
      <c r="AG147" s="59">
        <f t="shared" si="68"/>
        <v>0.88845935539726029</v>
      </c>
      <c r="AH147" s="62">
        <f t="shared" si="69"/>
        <v>2.0054407365436848</v>
      </c>
      <c r="AI147">
        <v>6.5787674558349635E-2</v>
      </c>
      <c r="AJ147" s="28">
        <v>0.75652607287546736</v>
      </c>
      <c r="AK147" s="62">
        <f t="shared" si="56"/>
        <v>0.5991569813741453</v>
      </c>
      <c r="AL147" s="70">
        <v>0.5991569813741453</v>
      </c>
    </row>
    <row r="148" spans="1:38" x14ac:dyDescent="0.25">
      <c r="A148" s="4" t="s">
        <v>300</v>
      </c>
      <c r="B148" s="18">
        <v>2043</v>
      </c>
      <c r="C148" s="4">
        <v>1557</v>
      </c>
      <c r="D148" s="9">
        <f t="shared" si="73"/>
        <v>0.76211453744493396</v>
      </c>
      <c r="E148" s="28">
        <f t="shared" si="57"/>
        <v>0.78568509014941645</v>
      </c>
      <c r="F148" s="28">
        <f t="shared" si="58"/>
        <v>0.80222582888940419</v>
      </c>
      <c r="G148" s="28">
        <f t="shared" si="59"/>
        <v>0.84679393049437102</v>
      </c>
      <c r="H148" s="16">
        <v>1</v>
      </c>
      <c r="I148" s="16">
        <v>3</v>
      </c>
      <c r="J148" s="5">
        <v>681</v>
      </c>
      <c r="K148" s="30">
        <f t="shared" si="74"/>
        <v>2</v>
      </c>
      <c r="L148" s="5">
        <v>1021.5</v>
      </c>
      <c r="M148">
        <f t="shared" si="75"/>
        <v>2043</v>
      </c>
      <c r="N148" s="28"/>
      <c r="O148" s="28">
        <f t="shared" si="70"/>
        <v>0.72964268232990703</v>
      </c>
      <c r="P148">
        <f t="shared" si="61"/>
        <v>681</v>
      </c>
      <c r="Q148" s="28">
        <f t="shared" si="71"/>
        <v>1.0944640234948606</v>
      </c>
      <c r="R148" s="28">
        <f t="shared" si="62"/>
        <v>0.36482134116495357</v>
      </c>
      <c r="S148" s="46">
        <v>39779</v>
      </c>
      <c r="T148" s="59">
        <f t="shared" si="72"/>
        <v>1.9769262357876276E-3</v>
      </c>
      <c r="U148" s="28">
        <v>0.98960000000000004</v>
      </c>
      <c r="V148" s="59">
        <f t="shared" si="63"/>
        <v>0.66666666666666663</v>
      </c>
      <c r="W148" s="59">
        <f t="shared" si="64"/>
        <v>1.143171806167401</v>
      </c>
      <c r="X148" s="62">
        <f t="shared" si="65"/>
        <v>1.6176329214138581</v>
      </c>
      <c r="Y148" s="28">
        <v>0.153789253681931</v>
      </c>
      <c r="Z148" s="28">
        <v>0.89439724645184204</v>
      </c>
      <c r="AA148" s="62">
        <f t="shared" si="60"/>
        <v>0.51358757133160715</v>
      </c>
      <c r="AB148" s="59">
        <f t="shared" si="66"/>
        <v>0.74320621433419642</v>
      </c>
      <c r="AC148" s="62">
        <f t="shared" si="67"/>
        <v>-1.8231597004670277</v>
      </c>
      <c r="AD148" s="28">
        <v>7.6642910197268099E-2</v>
      </c>
      <c r="AE148" s="28">
        <v>0.88293847953236904</v>
      </c>
      <c r="AF148">
        <v>75.696600000000004</v>
      </c>
      <c r="AG148" s="59">
        <f t="shared" si="68"/>
        <v>0.78436888942465754</v>
      </c>
      <c r="AH148" s="62">
        <f t="shared" si="69"/>
        <v>0.42322238528883271</v>
      </c>
      <c r="AI148">
        <v>6.5787674558349635E-2</v>
      </c>
      <c r="AJ148" s="28">
        <v>0.75652607287546736</v>
      </c>
      <c r="AK148" s="62">
        <f t="shared" si="56"/>
        <v>7.2565202078554367E-2</v>
      </c>
      <c r="AL148" s="70">
        <v>7.2565202078554367E-2</v>
      </c>
    </row>
    <row r="149" spans="1:38" x14ac:dyDescent="0.25">
      <c r="A149" s="4" t="s">
        <v>302</v>
      </c>
      <c r="B149" s="18">
        <v>939</v>
      </c>
      <c r="C149" s="4">
        <v>702</v>
      </c>
      <c r="D149" s="9">
        <f t="shared" si="73"/>
        <v>0.74760383386581475</v>
      </c>
      <c r="E149" s="28">
        <f t="shared" si="57"/>
        <v>0.77072560192352035</v>
      </c>
      <c r="F149" s="28">
        <f t="shared" si="58"/>
        <v>0.78695140406927866</v>
      </c>
      <c r="G149" s="28">
        <f t="shared" si="59"/>
        <v>0.83067092651757191</v>
      </c>
      <c r="H149" s="16">
        <v>3</v>
      </c>
      <c r="I149" s="16">
        <v>3</v>
      </c>
      <c r="J149" s="5">
        <v>313</v>
      </c>
      <c r="K149" s="30">
        <f t="shared" si="74"/>
        <v>3</v>
      </c>
      <c r="L149" s="5">
        <v>313</v>
      </c>
      <c r="M149">
        <f t="shared" si="75"/>
        <v>939</v>
      </c>
      <c r="N149" s="28"/>
      <c r="O149" s="28">
        <f t="shared" si="70"/>
        <v>2.3812460063897767</v>
      </c>
      <c r="P149">
        <f t="shared" si="61"/>
        <v>234.75</v>
      </c>
      <c r="Q149" s="28">
        <f t="shared" si="71"/>
        <v>3.1749946751863685</v>
      </c>
      <c r="R149" s="28">
        <f t="shared" si="62"/>
        <v>0.79374866879659178</v>
      </c>
      <c r="S149" s="46">
        <v>18986</v>
      </c>
      <c r="T149" s="59">
        <f t="shared" si="72"/>
        <v>9.4356121352130273E-4</v>
      </c>
      <c r="U149" s="28">
        <v>0.98960000000000004</v>
      </c>
      <c r="V149" s="59">
        <f t="shared" si="63"/>
        <v>1</v>
      </c>
      <c r="W149" s="59">
        <f t="shared" si="64"/>
        <v>0.74760383386581475</v>
      </c>
      <c r="X149" s="62">
        <f t="shared" si="65"/>
        <v>-0.9545102084286553</v>
      </c>
      <c r="Y149" s="28">
        <v>0.153789253681931</v>
      </c>
      <c r="Z149" s="28">
        <v>0.89439724645184204</v>
      </c>
      <c r="AA149" s="62">
        <f t="shared" si="60"/>
        <v>0.49457494996313073</v>
      </c>
      <c r="AB149" s="59">
        <f t="shared" si="66"/>
        <v>0.83514168334562311</v>
      </c>
      <c r="AC149" s="62">
        <f t="shared" si="67"/>
        <v>-0.62362971426481173</v>
      </c>
      <c r="AD149" s="28">
        <v>7.6642910197268099E-2</v>
      </c>
      <c r="AE149" s="28">
        <v>0.88293847953236904</v>
      </c>
      <c r="AF149">
        <v>96.612200000000001</v>
      </c>
      <c r="AG149" s="59">
        <f t="shared" si="68"/>
        <v>0.72766182706849325</v>
      </c>
      <c r="AH149" s="62">
        <f t="shared" si="69"/>
        <v>-0.43874853459629876</v>
      </c>
      <c r="AI149">
        <v>6.5787674558349635E-2</v>
      </c>
      <c r="AJ149" s="28">
        <v>0.75652607287546736</v>
      </c>
      <c r="AK149" s="62">
        <f t="shared" ref="AK149:AK212" si="76">(X149+AC149+AH149)/3</f>
        <v>-0.67229615242992191</v>
      </c>
      <c r="AL149" s="70">
        <v>-0.67229615242992191</v>
      </c>
    </row>
    <row r="150" spans="1:38" x14ac:dyDescent="0.25">
      <c r="A150" s="4" t="s">
        <v>304</v>
      </c>
      <c r="B150" s="18">
        <v>1706</v>
      </c>
      <c r="C150" s="4">
        <v>1425</v>
      </c>
      <c r="D150" s="9">
        <f t="shared" si="73"/>
        <v>0.83528722157092616</v>
      </c>
      <c r="E150" s="28">
        <f t="shared" si="57"/>
        <v>0.86112084698033631</v>
      </c>
      <c r="F150" s="28">
        <f t="shared" si="58"/>
        <v>0.87924970691676441</v>
      </c>
      <c r="G150" s="28">
        <f t="shared" si="59"/>
        <v>0.92809691285658458</v>
      </c>
      <c r="H150" s="16">
        <v>4</v>
      </c>
      <c r="I150" s="16">
        <v>4</v>
      </c>
      <c r="J150" s="5">
        <v>426.5</v>
      </c>
      <c r="K150" s="30">
        <f t="shared" si="74"/>
        <v>4</v>
      </c>
      <c r="L150" s="5">
        <v>426.5</v>
      </c>
      <c r="M150">
        <f t="shared" si="75"/>
        <v>1706</v>
      </c>
      <c r="N150" s="28"/>
      <c r="O150" s="28">
        <f t="shared" si="70"/>
        <v>1.7475498241500587</v>
      </c>
      <c r="P150">
        <f t="shared" si="61"/>
        <v>341.2</v>
      </c>
      <c r="Q150" s="28">
        <f t="shared" si="71"/>
        <v>2.1844372801875735</v>
      </c>
      <c r="R150" s="28">
        <f t="shared" si="62"/>
        <v>0.43688745603751489</v>
      </c>
      <c r="S150" s="46">
        <v>48376</v>
      </c>
      <c r="T150" s="59">
        <f t="shared" si="72"/>
        <v>2.4041776711949091E-3</v>
      </c>
      <c r="U150" s="28">
        <v>0.98960000000000004</v>
      </c>
      <c r="V150" s="59">
        <f t="shared" si="63"/>
        <v>1</v>
      </c>
      <c r="W150" s="59">
        <f t="shared" si="64"/>
        <v>0.83528722157092616</v>
      </c>
      <c r="X150" s="62">
        <f t="shared" si="65"/>
        <v>-0.3843573166898126</v>
      </c>
      <c r="Y150" s="28">
        <v>0.153789253681931</v>
      </c>
      <c r="Z150" s="28">
        <v>0.89439724645184204</v>
      </c>
      <c r="AA150" s="62">
        <f t="shared" si="60"/>
        <v>0.3526542086985282</v>
      </c>
      <c r="AB150" s="59">
        <f t="shared" si="66"/>
        <v>0.91183644782536799</v>
      </c>
      <c r="AC150" s="62">
        <f t="shared" si="67"/>
        <v>0.37704685558807249</v>
      </c>
      <c r="AD150" s="28">
        <v>7.6642910197268099E-2</v>
      </c>
      <c r="AE150" s="28">
        <v>0.88293847953236904</v>
      </c>
      <c r="AF150">
        <v>85.641900000000007</v>
      </c>
      <c r="AG150" s="59">
        <f t="shared" si="68"/>
        <v>0.75740486509589044</v>
      </c>
      <c r="AH150" s="62">
        <f t="shared" si="69"/>
        <v>1.3358007048017042E-2</v>
      </c>
      <c r="AI150">
        <v>6.5787674558349635E-2</v>
      </c>
      <c r="AJ150" s="28">
        <v>0.75652607287546736</v>
      </c>
      <c r="AK150" s="62">
        <f t="shared" si="76"/>
        <v>2.0158486487589782E-3</v>
      </c>
      <c r="AL150" s="70">
        <v>2.0158486487589782E-3</v>
      </c>
    </row>
    <row r="151" spans="1:38" x14ac:dyDescent="0.25">
      <c r="A151" s="4" t="s">
        <v>306</v>
      </c>
      <c r="B151" s="18">
        <v>2181</v>
      </c>
      <c r="C151" s="4">
        <v>1718</v>
      </c>
      <c r="D151" s="9">
        <f t="shared" si="73"/>
        <v>0.78771205868867489</v>
      </c>
      <c r="E151" s="28">
        <f t="shared" si="57"/>
        <v>0.8120742873079122</v>
      </c>
      <c r="F151" s="28">
        <f t="shared" si="58"/>
        <v>0.8291705880933421</v>
      </c>
      <c r="G151" s="28">
        <f t="shared" si="59"/>
        <v>0.87523562076519434</v>
      </c>
      <c r="H151" s="16">
        <v>5</v>
      </c>
      <c r="I151" s="16">
        <v>5</v>
      </c>
      <c r="J151" s="5">
        <v>436.2</v>
      </c>
      <c r="K151" s="30">
        <f t="shared" si="74"/>
        <v>4</v>
      </c>
      <c r="L151" s="5">
        <v>545.25</v>
      </c>
      <c r="M151">
        <f t="shared" si="75"/>
        <v>2181</v>
      </c>
      <c r="N151" s="28"/>
      <c r="O151" s="28">
        <f t="shared" si="70"/>
        <v>1.3669509399358093</v>
      </c>
      <c r="P151">
        <f t="shared" si="61"/>
        <v>436.2</v>
      </c>
      <c r="Q151" s="28">
        <f t="shared" si="71"/>
        <v>1.7086886749197616</v>
      </c>
      <c r="R151" s="28">
        <f t="shared" si="62"/>
        <v>0.34173773498395232</v>
      </c>
      <c r="S151" s="46">
        <v>48979</v>
      </c>
      <c r="T151" s="59">
        <f t="shared" si="72"/>
        <v>2.4341454059338399E-3</v>
      </c>
      <c r="U151" s="28">
        <v>0.98960000000000004</v>
      </c>
      <c r="V151" s="59">
        <f t="shared" si="63"/>
        <v>0.8</v>
      </c>
      <c r="W151" s="59">
        <f t="shared" si="64"/>
        <v>0.98464007336084358</v>
      </c>
      <c r="X151" s="62">
        <f t="shared" si="65"/>
        <v>0.58679540181424483</v>
      </c>
      <c r="Y151" s="28">
        <v>0.153789253681931</v>
      </c>
      <c r="Z151" s="28">
        <v>0.89439724645184204</v>
      </c>
      <c r="AA151" s="62">
        <f t="shared" si="60"/>
        <v>0.44529288062230754</v>
      </c>
      <c r="AB151" s="59">
        <f t="shared" si="66"/>
        <v>0.88867677984442306</v>
      </c>
      <c r="AC151" s="62">
        <f t="shared" si="67"/>
        <v>7.4870595300784423E-2</v>
      </c>
      <c r="AD151" s="28">
        <v>7.6642910197268099E-2</v>
      </c>
      <c r="AE151" s="28">
        <v>0.88293847953236904</v>
      </c>
      <c r="AF151">
        <v>65.900000000000006</v>
      </c>
      <c r="AG151" s="59">
        <f t="shared" si="68"/>
        <v>0.81092975342465756</v>
      </c>
      <c r="AH151" s="62">
        <f t="shared" si="69"/>
        <v>0.82695855894613624</v>
      </c>
      <c r="AI151">
        <v>6.5787674558349635E-2</v>
      </c>
      <c r="AJ151" s="28">
        <v>0.75652607287546736</v>
      </c>
      <c r="AK151" s="62">
        <f t="shared" si="76"/>
        <v>0.49620818535372185</v>
      </c>
      <c r="AL151" s="70">
        <v>0.49620818535372185</v>
      </c>
    </row>
    <row r="152" spans="1:38" x14ac:dyDescent="0.25">
      <c r="A152" s="4" t="s">
        <v>308</v>
      </c>
      <c r="B152" s="18">
        <v>2285</v>
      </c>
      <c r="C152" s="4">
        <v>1780</v>
      </c>
      <c r="D152" s="9">
        <f t="shared" si="73"/>
        <v>0.77899343544857769</v>
      </c>
      <c r="E152" s="28">
        <f t="shared" ref="E152:E215" si="77">C152/(B152*0.97)</f>
        <v>0.80308601592636886</v>
      </c>
      <c r="F152" s="28">
        <f t="shared" ref="F152:F215" si="78">C152/(B152*0.95)</f>
        <v>0.81999308994587128</v>
      </c>
      <c r="G152" s="28">
        <f t="shared" ref="G152:G215" si="79">C152/(B152*0.9)</f>
        <v>0.8655482616095308</v>
      </c>
      <c r="H152" s="16">
        <v>3</v>
      </c>
      <c r="I152" s="16">
        <v>3</v>
      </c>
      <c r="J152" s="5">
        <v>761.67</v>
      </c>
      <c r="K152" s="30">
        <f t="shared" si="74"/>
        <v>3</v>
      </c>
      <c r="L152" s="5">
        <v>761.67</v>
      </c>
      <c r="M152">
        <f t="shared" si="75"/>
        <v>2285.0099999999998</v>
      </c>
      <c r="N152" s="28"/>
      <c r="O152" s="28">
        <f t="shared" si="70"/>
        <v>0.97854713983746255</v>
      </c>
      <c r="P152">
        <f t="shared" si="61"/>
        <v>571.25249999999994</v>
      </c>
      <c r="Q152" s="28">
        <f t="shared" si="71"/>
        <v>1.3047295197832833</v>
      </c>
      <c r="R152" s="28">
        <f t="shared" si="62"/>
        <v>0.32618237994582078</v>
      </c>
      <c r="S152" s="46">
        <v>54034</v>
      </c>
      <c r="T152" s="59">
        <f t="shared" si="72"/>
        <v>2.6853674608348296E-3</v>
      </c>
      <c r="U152" s="28">
        <v>0.98960000000000004</v>
      </c>
      <c r="V152" s="59">
        <f t="shared" si="63"/>
        <v>1</v>
      </c>
      <c r="W152" s="59">
        <f t="shared" si="64"/>
        <v>0.77899343544857769</v>
      </c>
      <c r="X152" s="62">
        <f t="shared" si="65"/>
        <v>-0.75040230861607582</v>
      </c>
      <c r="Y152" s="28">
        <v>0.153789253681931</v>
      </c>
      <c r="Z152" s="28">
        <v>0.89439724645184204</v>
      </c>
      <c r="AA152" s="62">
        <f t="shared" si="60"/>
        <v>0.42288188918088609</v>
      </c>
      <c r="AB152" s="59">
        <f t="shared" si="66"/>
        <v>0.85903937027303801</v>
      </c>
      <c r="AC152" s="62">
        <f t="shared" si="67"/>
        <v>-0.31182413608536103</v>
      </c>
      <c r="AD152" s="28">
        <v>7.6642910197268099E-2</v>
      </c>
      <c r="AE152" s="28">
        <v>0.88293847953236904</v>
      </c>
      <c r="AF152">
        <v>103.38030000000001</v>
      </c>
      <c r="AG152" s="59">
        <f t="shared" si="68"/>
        <v>0.70931193183561658</v>
      </c>
      <c r="AH152" s="62">
        <f t="shared" si="69"/>
        <v>-0.7176745698462822</v>
      </c>
      <c r="AI152">
        <v>6.5787674558349635E-2</v>
      </c>
      <c r="AJ152" s="28">
        <v>0.75652607287546736</v>
      </c>
      <c r="AK152" s="62">
        <f t="shared" si="76"/>
        <v>-0.59330033818257311</v>
      </c>
      <c r="AL152" s="70">
        <v>-0.59330033818257311</v>
      </c>
    </row>
    <row r="153" spans="1:38" x14ac:dyDescent="0.25">
      <c r="A153" s="4" t="s">
        <v>310</v>
      </c>
      <c r="B153" s="18">
        <v>2236</v>
      </c>
      <c r="C153" s="4">
        <v>1740</v>
      </c>
      <c r="D153" s="9">
        <f t="shared" si="73"/>
        <v>0.77817531305903398</v>
      </c>
      <c r="E153" s="28">
        <f t="shared" si="77"/>
        <v>0.80224259078250926</v>
      </c>
      <c r="F153" s="28">
        <f t="shared" si="78"/>
        <v>0.81913190848319373</v>
      </c>
      <c r="G153" s="28">
        <f t="shared" si="79"/>
        <v>0.86463923673225995</v>
      </c>
      <c r="H153" s="16">
        <v>4</v>
      </c>
      <c r="I153" s="16">
        <v>4</v>
      </c>
      <c r="J153" s="5">
        <v>559</v>
      </c>
      <c r="K153" s="30">
        <f t="shared" si="74"/>
        <v>4</v>
      </c>
      <c r="L153" s="5">
        <v>559</v>
      </c>
      <c r="M153">
        <f t="shared" si="75"/>
        <v>2236</v>
      </c>
      <c r="N153" s="28"/>
      <c r="O153" s="28">
        <f t="shared" si="70"/>
        <v>1.3333273703041146</v>
      </c>
      <c r="P153">
        <f t="shared" si="61"/>
        <v>447.2</v>
      </c>
      <c r="Q153" s="28">
        <f t="shared" si="71"/>
        <v>1.6666592128801432</v>
      </c>
      <c r="R153" s="28">
        <f t="shared" si="62"/>
        <v>0.33333184257602855</v>
      </c>
      <c r="S153" s="46">
        <v>40874</v>
      </c>
      <c r="T153" s="59">
        <f t="shared" si="72"/>
        <v>2.0313452565822042E-3</v>
      </c>
      <c r="U153" s="28">
        <v>0.98960000000000004</v>
      </c>
      <c r="V153" s="59">
        <f t="shared" si="63"/>
        <v>1</v>
      </c>
      <c r="W153" s="59">
        <f t="shared" si="64"/>
        <v>0.77817531305903398</v>
      </c>
      <c r="X153" s="62">
        <f t="shared" si="65"/>
        <v>-0.75572207166815331</v>
      </c>
      <c r="Y153" s="28">
        <v>0.153789253681931</v>
      </c>
      <c r="Z153" s="28">
        <v>0.89439724645184204</v>
      </c>
      <c r="AA153" s="62">
        <f t="shared" si="60"/>
        <v>0.54704702255712678</v>
      </c>
      <c r="AB153" s="59">
        <f t="shared" si="66"/>
        <v>0.86323824436071828</v>
      </c>
      <c r="AC153" s="62">
        <f t="shared" si="67"/>
        <v>-0.25703923717073268</v>
      </c>
      <c r="AD153" s="28">
        <v>7.6642910197268099E-2</v>
      </c>
      <c r="AE153" s="28">
        <v>0.88293847953236904</v>
      </c>
      <c r="AF153">
        <v>72.070400000000006</v>
      </c>
      <c r="AG153" s="59">
        <f t="shared" si="68"/>
        <v>0.7942003620821918</v>
      </c>
      <c r="AH153" s="62">
        <f t="shared" si="69"/>
        <v>0.57266485644373488</v>
      </c>
      <c r="AI153">
        <v>6.5787674558349635E-2</v>
      </c>
      <c r="AJ153" s="28">
        <v>0.75652607287546736</v>
      </c>
      <c r="AK153" s="62">
        <f t="shared" si="76"/>
        <v>-0.1466988174650504</v>
      </c>
      <c r="AL153" s="70">
        <v>-0.1466988174650504</v>
      </c>
    </row>
    <row r="154" spans="1:38" x14ac:dyDescent="0.25">
      <c r="A154" s="4" t="s">
        <v>312</v>
      </c>
      <c r="B154" s="18">
        <v>3614</v>
      </c>
      <c r="C154" s="4">
        <v>3079</v>
      </c>
      <c r="D154" s="9">
        <f t="shared" si="73"/>
        <v>0.85196458218040949</v>
      </c>
      <c r="E154" s="28">
        <f t="shared" si="77"/>
        <v>0.87831400224784484</v>
      </c>
      <c r="F154" s="28">
        <f t="shared" si="78"/>
        <v>0.89680482334779954</v>
      </c>
      <c r="G154" s="28">
        <f t="shared" si="79"/>
        <v>0.94662731353378837</v>
      </c>
      <c r="H154" s="16">
        <v>4</v>
      </c>
      <c r="I154" s="16">
        <v>4</v>
      </c>
      <c r="J154" s="5">
        <v>903.5</v>
      </c>
      <c r="K154" s="30">
        <f t="shared" si="74"/>
        <v>4</v>
      </c>
      <c r="L154" s="5">
        <v>903.5</v>
      </c>
      <c r="M154">
        <f t="shared" si="75"/>
        <v>3614</v>
      </c>
      <c r="N154" s="28"/>
      <c r="O154" s="28">
        <f t="shared" si="70"/>
        <v>0.82493635860542336</v>
      </c>
      <c r="P154">
        <f t="shared" si="61"/>
        <v>722.8</v>
      </c>
      <c r="Q154" s="28">
        <f t="shared" si="71"/>
        <v>1.0311704482567794</v>
      </c>
      <c r="R154" s="28">
        <f t="shared" si="62"/>
        <v>0.20623408965135603</v>
      </c>
      <c r="S154" s="46">
        <v>55119</v>
      </c>
      <c r="T154" s="59">
        <f t="shared" si="72"/>
        <v>2.7392895042705513E-3</v>
      </c>
      <c r="U154" s="28">
        <v>0.98960000000000004</v>
      </c>
      <c r="V154" s="59">
        <f t="shared" si="63"/>
        <v>1</v>
      </c>
      <c r="W154" s="59">
        <f t="shared" si="64"/>
        <v>0.85196458218040949</v>
      </c>
      <c r="X154" s="62">
        <f t="shared" si="65"/>
        <v>-0.27591436498672628</v>
      </c>
      <c r="Y154" s="28">
        <v>0.153789253681931</v>
      </c>
      <c r="Z154" s="28">
        <v>0.89439724645184204</v>
      </c>
      <c r="AA154" s="62">
        <f t="shared" si="60"/>
        <v>0.65567227271902606</v>
      </c>
      <c r="AB154" s="59">
        <f t="shared" si="66"/>
        <v>0.83608193182024348</v>
      </c>
      <c r="AC154" s="62">
        <f t="shared" si="67"/>
        <v>-0.61136180230530612</v>
      </c>
      <c r="AD154" s="28">
        <v>7.6642910197268099E-2</v>
      </c>
      <c r="AE154" s="28">
        <v>0.88293847953236904</v>
      </c>
      <c r="AF154">
        <v>43.41</v>
      </c>
      <c r="AG154" s="59">
        <f t="shared" si="68"/>
        <v>0.87190538082191782</v>
      </c>
      <c r="AH154" s="62">
        <f t="shared" si="69"/>
        <v>1.7538134418190461</v>
      </c>
      <c r="AI154">
        <v>6.5787674558349635E-2</v>
      </c>
      <c r="AJ154" s="28">
        <v>0.75652607287546736</v>
      </c>
      <c r="AK154" s="62">
        <f t="shared" si="76"/>
        <v>0.28884575817567121</v>
      </c>
      <c r="AL154" s="70">
        <v>0.28884575817567121</v>
      </c>
    </row>
    <row r="155" spans="1:38" x14ac:dyDescent="0.25">
      <c r="A155" s="4" t="s">
        <v>314</v>
      </c>
      <c r="B155" s="18">
        <v>4099</v>
      </c>
      <c r="C155" s="4">
        <v>3170</v>
      </c>
      <c r="D155" s="9">
        <f t="shared" si="73"/>
        <v>0.77335935594047334</v>
      </c>
      <c r="E155" s="28">
        <f t="shared" si="77"/>
        <v>0.7972776865365705</v>
      </c>
      <c r="F155" s="28">
        <f t="shared" si="78"/>
        <v>0.81406247993734038</v>
      </c>
      <c r="G155" s="28">
        <f t="shared" si="79"/>
        <v>0.85928817326719253</v>
      </c>
      <c r="H155" s="16">
        <v>9</v>
      </c>
      <c r="I155" s="16">
        <v>9</v>
      </c>
      <c r="J155" s="5">
        <v>455.44</v>
      </c>
      <c r="K155" s="30">
        <f t="shared" si="74"/>
        <v>7.9998438658807913</v>
      </c>
      <c r="L155" s="5">
        <v>512.38</v>
      </c>
      <c r="M155">
        <f t="shared" si="75"/>
        <v>4098.96</v>
      </c>
      <c r="N155" s="28"/>
      <c r="O155" s="28">
        <f t="shared" si="70"/>
        <v>1.4546430383699598</v>
      </c>
      <c r="P155">
        <f t="shared" si="61"/>
        <v>455.44790121743358</v>
      </c>
      <c r="Q155" s="28">
        <f t="shared" si="71"/>
        <v>1.6364769669762405</v>
      </c>
      <c r="R155" s="28">
        <f t="shared" si="62"/>
        <v>0.18183392860628067</v>
      </c>
      <c r="S155" s="46">
        <v>84187</v>
      </c>
      <c r="T155" s="59">
        <f t="shared" si="72"/>
        <v>4.1839032909890403E-3</v>
      </c>
      <c r="U155" s="28">
        <v>0.98960000000000004</v>
      </c>
      <c r="V155" s="59">
        <f t="shared" si="63"/>
        <v>0.88887154065342122</v>
      </c>
      <c r="W155" s="59">
        <f t="shared" si="64"/>
        <v>0.87004625592126239</v>
      </c>
      <c r="X155" s="62">
        <f t="shared" si="65"/>
        <v>-0.15834000066703424</v>
      </c>
      <c r="Y155" s="28">
        <v>0.153789253681931</v>
      </c>
      <c r="Z155" s="28">
        <v>0.89439724645184204</v>
      </c>
      <c r="AA155" s="62">
        <f t="shared" si="60"/>
        <v>0.48689227552947606</v>
      </c>
      <c r="AB155" s="59">
        <f t="shared" si="66"/>
        <v>0.93913727771537348</v>
      </c>
      <c r="AC155" s="62">
        <f t="shared" si="67"/>
        <v>0.73325501391265824</v>
      </c>
      <c r="AD155" s="28">
        <v>7.6642910197268099E-2</v>
      </c>
      <c r="AE155" s="28">
        <v>0.88293847953236904</v>
      </c>
      <c r="AF155">
        <v>77.675700000000006</v>
      </c>
      <c r="AG155" s="59">
        <f t="shared" si="68"/>
        <v>0.77900308843835619</v>
      </c>
      <c r="AH155" s="62">
        <f t="shared" si="69"/>
        <v>0.34165997983335161</v>
      </c>
      <c r="AI155">
        <v>6.5787674558349635E-2</v>
      </c>
      <c r="AJ155" s="28">
        <v>0.75652607287546736</v>
      </c>
      <c r="AK155" s="62">
        <f t="shared" si="76"/>
        <v>0.30552499769299185</v>
      </c>
      <c r="AL155" s="70">
        <v>0.30552499769299185</v>
      </c>
    </row>
    <row r="156" spans="1:38" x14ac:dyDescent="0.25">
      <c r="A156" s="4" t="s">
        <v>316</v>
      </c>
      <c r="B156" s="18">
        <v>1788</v>
      </c>
      <c r="C156" s="4">
        <v>1398</v>
      </c>
      <c r="D156" s="9">
        <f t="shared" si="73"/>
        <v>0.78187919463087252</v>
      </c>
      <c r="E156" s="28">
        <f t="shared" si="77"/>
        <v>0.80606102539265212</v>
      </c>
      <c r="F156" s="28">
        <f t="shared" si="78"/>
        <v>0.82303073119039216</v>
      </c>
      <c r="G156" s="28">
        <f t="shared" si="79"/>
        <v>0.86875466070096941</v>
      </c>
      <c r="H156" s="16">
        <v>3</v>
      </c>
      <c r="I156" s="16">
        <v>3</v>
      </c>
      <c r="J156" s="5">
        <v>596</v>
      </c>
      <c r="K156" s="30">
        <f t="shared" si="74"/>
        <v>3</v>
      </c>
      <c r="L156" s="5">
        <v>596</v>
      </c>
      <c r="M156">
        <f t="shared" si="75"/>
        <v>1788</v>
      </c>
      <c r="N156" s="28"/>
      <c r="O156" s="28">
        <f t="shared" si="70"/>
        <v>1.2505536912751678</v>
      </c>
      <c r="P156">
        <f t="shared" si="61"/>
        <v>447</v>
      </c>
      <c r="Q156" s="28">
        <f t="shared" si="71"/>
        <v>1.6674049217002238</v>
      </c>
      <c r="R156" s="28">
        <f t="shared" si="62"/>
        <v>0.41685123042505601</v>
      </c>
      <c r="S156" s="46">
        <v>44851</v>
      </c>
      <c r="T156" s="59">
        <f t="shared" si="72"/>
        <v>2.2289931521986702E-3</v>
      </c>
      <c r="U156" s="28">
        <v>0.98960000000000004</v>
      </c>
      <c r="V156" s="59">
        <f t="shared" si="63"/>
        <v>1</v>
      </c>
      <c r="W156" s="59">
        <f t="shared" si="64"/>
        <v>0.78187919463087252</v>
      </c>
      <c r="X156" s="62">
        <f t="shared" si="65"/>
        <v>-0.73163793390714327</v>
      </c>
      <c r="Y156" s="28">
        <v>0.153789253681931</v>
      </c>
      <c r="Z156" s="28">
        <v>0.89439724645184204</v>
      </c>
      <c r="AA156" s="62">
        <f t="shared" si="60"/>
        <v>0.39865331876658266</v>
      </c>
      <c r="AB156" s="59">
        <f t="shared" si="66"/>
        <v>0.86711556041113913</v>
      </c>
      <c r="AC156" s="62">
        <f t="shared" si="67"/>
        <v>-0.20644987358261752</v>
      </c>
      <c r="AD156" s="28">
        <v>7.6642910197268099E-2</v>
      </c>
      <c r="AE156" s="28">
        <v>0.88293847953236904</v>
      </c>
      <c r="AF156">
        <v>97.481300000000005</v>
      </c>
      <c r="AG156" s="59">
        <f t="shared" si="68"/>
        <v>0.72530549457534244</v>
      </c>
      <c r="AH156" s="62">
        <f t="shared" si="69"/>
        <v>-0.47456576797579592</v>
      </c>
      <c r="AI156">
        <v>6.5787674558349635E-2</v>
      </c>
      <c r="AJ156" s="28">
        <v>0.75652607287546736</v>
      </c>
      <c r="AK156" s="62">
        <f t="shared" si="76"/>
        <v>-0.47088452515518558</v>
      </c>
      <c r="AL156" s="70">
        <v>-0.47088452515518558</v>
      </c>
    </row>
    <row r="157" spans="1:38" x14ac:dyDescent="0.25">
      <c r="A157" s="4" t="s">
        <v>318</v>
      </c>
      <c r="B157" s="18">
        <v>6695</v>
      </c>
      <c r="C157" s="4">
        <v>5217</v>
      </c>
      <c r="D157" s="9">
        <f t="shared" si="73"/>
        <v>0.77923823749066468</v>
      </c>
      <c r="E157" s="28">
        <f t="shared" si="77"/>
        <v>0.80333838916563372</v>
      </c>
      <c r="F157" s="28">
        <f t="shared" si="78"/>
        <v>0.82025077630596277</v>
      </c>
      <c r="G157" s="28">
        <f t="shared" si="79"/>
        <v>0.86582026387851629</v>
      </c>
      <c r="H157" s="16">
        <v>9</v>
      </c>
      <c r="I157" s="16">
        <v>9</v>
      </c>
      <c r="J157" s="5">
        <v>743.89</v>
      </c>
      <c r="K157" s="30">
        <f t="shared" si="74"/>
        <v>9</v>
      </c>
      <c r="L157" s="5">
        <v>743.89</v>
      </c>
      <c r="M157">
        <f t="shared" si="75"/>
        <v>6695.01</v>
      </c>
      <c r="N157" s="28"/>
      <c r="O157" s="28">
        <f t="shared" si="70"/>
        <v>1.0019357700735325</v>
      </c>
      <c r="P157">
        <f t="shared" si="61"/>
        <v>669.50099999999998</v>
      </c>
      <c r="Q157" s="28">
        <f t="shared" si="71"/>
        <v>1.1132619667483694</v>
      </c>
      <c r="R157" s="28">
        <f t="shared" si="62"/>
        <v>0.1113261966748369</v>
      </c>
      <c r="S157" s="46">
        <v>93038</v>
      </c>
      <c r="T157" s="59">
        <f t="shared" si="72"/>
        <v>4.6237779513112276E-3</v>
      </c>
      <c r="U157" s="28">
        <v>0.98960000000000004</v>
      </c>
      <c r="V157" s="59">
        <f t="shared" si="63"/>
        <v>1</v>
      </c>
      <c r="W157" s="59">
        <f t="shared" si="64"/>
        <v>0.77923823749066468</v>
      </c>
      <c r="X157" s="62">
        <f t="shared" si="65"/>
        <v>-0.74881050661284032</v>
      </c>
      <c r="Y157" s="28">
        <v>0.153789253681931</v>
      </c>
      <c r="Z157" s="28">
        <v>0.89439724645184204</v>
      </c>
      <c r="AA157" s="62">
        <f t="shared" ref="AA157:AA220" si="80">B157*10/S157</f>
        <v>0.71959844364668202</v>
      </c>
      <c r="AB157" s="59">
        <f t="shared" si="66"/>
        <v>0.92004461737259091</v>
      </c>
      <c r="AC157" s="62">
        <f t="shared" si="67"/>
        <v>0.48414312223682376</v>
      </c>
      <c r="AD157" s="28">
        <v>7.6642910197268099E-2</v>
      </c>
      <c r="AE157" s="28">
        <v>0.88293847953236904</v>
      </c>
      <c r="AF157">
        <v>75.614999999999995</v>
      </c>
      <c r="AG157" s="59">
        <f t="shared" si="68"/>
        <v>0.78459012602739731</v>
      </c>
      <c r="AH157" s="62">
        <f t="shared" si="69"/>
        <v>0.42658527361441922</v>
      </c>
      <c r="AI157">
        <v>6.5787674558349635E-2</v>
      </c>
      <c r="AJ157" s="28">
        <v>0.75652607287546736</v>
      </c>
      <c r="AK157" s="62">
        <f t="shared" si="76"/>
        <v>5.3972629746134225E-2</v>
      </c>
      <c r="AL157" s="70">
        <v>5.3972629746134225E-2</v>
      </c>
    </row>
    <row r="158" spans="1:38" x14ac:dyDescent="0.25">
      <c r="A158" s="4" t="s">
        <v>320</v>
      </c>
      <c r="B158" s="18">
        <v>4179</v>
      </c>
      <c r="C158" s="4">
        <v>3514</v>
      </c>
      <c r="D158" s="9">
        <f t="shared" si="73"/>
        <v>0.8408710217755444</v>
      </c>
      <c r="E158" s="28">
        <f t="shared" si="77"/>
        <v>0.86687734203664368</v>
      </c>
      <c r="F158" s="28">
        <f t="shared" si="78"/>
        <v>0.88512739134267837</v>
      </c>
      <c r="G158" s="28">
        <f t="shared" si="79"/>
        <v>0.93430113530616044</v>
      </c>
      <c r="H158" s="16">
        <v>6</v>
      </c>
      <c r="I158" s="16">
        <v>6</v>
      </c>
      <c r="J158" s="5">
        <v>696.5</v>
      </c>
      <c r="K158" s="30">
        <f t="shared" si="74"/>
        <v>5</v>
      </c>
      <c r="L158" s="5">
        <v>835.8</v>
      </c>
      <c r="M158">
        <f t="shared" si="75"/>
        <v>4179</v>
      </c>
      <c r="N158" s="28"/>
      <c r="O158" s="28">
        <f t="shared" si="70"/>
        <v>0.89175640105288356</v>
      </c>
      <c r="P158">
        <f t="shared" si="61"/>
        <v>696.5</v>
      </c>
      <c r="Q158" s="28">
        <f t="shared" si="71"/>
        <v>1.0701076812634602</v>
      </c>
      <c r="R158" s="28">
        <f t="shared" si="62"/>
        <v>0.17835128021057667</v>
      </c>
      <c r="S158" s="46">
        <v>89559</v>
      </c>
      <c r="T158" s="59">
        <f t="shared" si="72"/>
        <v>4.45087952816572E-3</v>
      </c>
      <c r="U158" s="28">
        <v>0.98960000000000004</v>
      </c>
      <c r="V158" s="59">
        <f t="shared" si="63"/>
        <v>0.83333333333333337</v>
      </c>
      <c r="W158" s="59">
        <f t="shared" si="64"/>
        <v>1.0090452261306533</v>
      </c>
      <c r="X158" s="62">
        <f t="shared" si="65"/>
        <v>0.74548758729220266</v>
      </c>
      <c r="Y158" s="28">
        <v>0.153789253681931</v>
      </c>
      <c r="Z158" s="28">
        <v>0.89439724645184204</v>
      </c>
      <c r="AA158" s="62">
        <f t="shared" si="80"/>
        <v>0.46661977020734935</v>
      </c>
      <c r="AB158" s="59">
        <f t="shared" si="66"/>
        <v>0.90667604595853013</v>
      </c>
      <c r="AC158" s="62">
        <f t="shared" si="67"/>
        <v>0.30971640253565436</v>
      </c>
      <c r="AD158" s="28">
        <v>7.6642910197268099E-2</v>
      </c>
      <c r="AE158" s="28">
        <v>0.88293847953236904</v>
      </c>
      <c r="AF158">
        <v>107.5064</v>
      </c>
      <c r="AG158" s="59">
        <f t="shared" si="68"/>
        <v>0.69812511386301379</v>
      </c>
      <c r="AH158" s="62">
        <f t="shared" si="69"/>
        <v>-0.88771885318207289</v>
      </c>
      <c r="AI158">
        <v>6.5787674558349635E-2</v>
      </c>
      <c r="AJ158" s="28">
        <v>0.75652607287546736</v>
      </c>
      <c r="AK158" s="62">
        <f t="shared" si="76"/>
        <v>5.5828378881928077E-2</v>
      </c>
      <c r="AL158" s="70">
        <v>5.5828378881928077E-2</v>
      </c>
    </row>
    <row r="159" spans="1:38" x14ac:dyDescent="0.25">
      <c r="A159" s="4" t="s">
        <v>322</v>
      </c>
      <c r="B159" s="18">
        <v>12525</v>
      </c>
      <c r="C159" s="4">
        <v>10728</v>
      </c>
      <c r="D159" s="9">
        <f t="shared" si="73"/>
        <v>0.85652694610778446</v>
      </c>
      <c r="E159" s="28">
        <f t="shared" si="77"/>
        <v>0.88301747021421073</v>
      </c>
      <c r="F159" s="28">
        <f t="shared" si="78"/>
        <v>0.90160731169240471</v>
      </c>
      <c r="G159" s="28">
        <f t="shared" si="79"/>
        <v>0.95169660678642709</v>
      </c>
      <c r="H159" s="16">
        <v>13</v>
      </c>
      <c r="I159" s="16">
        <v>13</v>
      </c>
      <c r="J159" s="5">
        <v>963.46</v>
      </c>
      <c r="K159" s="30">
        <f t="shared" si="74"/>
        <v>11.999980838323353</v>
      </c>
      <c r="L159" s="5">
        <v>1043.75</v>
      </c>
      <c r="M159">
        <f t="shared" si="75"/>
        <v>12524.98</v>
      </c>
      <c r="N159" s="28"/>
      <c r="O159" s="28">
        <f t="shared" si="70"/>
        <v>0.71408862275449103</v>
      </c>
      <c r="P159">
        <f t="shared" si="61"/>
        <v>963.4614201181688</v>
      </c>
      <c r="Q159" s="28">
        <f t="shared" si="71"/>
        <v>0.77359610300595649</v>
      </c>
      <c r="R159" s="28">
        <f t="shared" si="62"/>
        <v>5.9507480251465461E-2</v>
      </c>
      <c r="S159" s="46">
        <v>130412</v>
      </c>
      <c r="T159" s="59">
        <f t="shared" si="72"/>
        <v>6.4811811322943291E-3</v>
      </c>
      <c r="U159" s="28">
        <v>0.98960000000000004</v>
      </c>
      <c r="V159" s="59">
        <f t="shared" si="63"/>
        <v>0.9230754491017964</v>
      </c>
      <c r="W159" s="59">
        <f t="shared" si="64"/>
        <v>0.92790567330247242</v>
      </c>
      <c r="X159" s="62">
        <f t="shared" si="65"/>
        <v>0.21788535966194983</v>
      </c>
      <c r="Y159" s="28">
        <v>0.153789253681931</v>
      </c>
      <c r="Z159" s="28">
        <v>0.89439724645184204</v>
      </c>
      <c r="AA159" s="62">
        <f t="shared" si="80"/>
        <v>0.9604177529675183</v>
      </c>
      <c r="AB159" s="59">
        <f t="shared" si="66"/>
        <v>0.91996505945240248</v>
      </c>
      <c r="AC159" s="62">
        <f t="shared" si="67"/>
        <v>0.48310508858199958</v>
      </c>
      <c r="AD159" s="28">
        <v>7.6642910197268099E-2</v>
      </c>
      <c r="AE159" s="28">
        <v>0.88293847953236904</v>
      </c>
      <c r="AF159">
        <v>63.078499999999998</v>
      </c>
      <c r="AG159" s="59">
        <f t="shared" si="68"/>
        <v>0.8185794969863015</v>
      </c>
      <c r="AH159" s="62">
        <f t="shared" si="69"/>
        <v>0.94323784093928653</v>
      </c>
      <c r="AI159">
        <v>6.5787674558349635E-2</v>
      </c>
      <c r="AJ159" s="28">
        <v>0.75652607287546736</v>
      </c>
      <c r="AK159" s="62">
        <f t="shared" si="76"/>
        <v>0.54807609639441202</v>
      </c>
      <c r="AL159" s="70">
        <v>0.54807609639441202</v>
      </c>
    </row>
    <row r="160" spans="1:38" x14ac:dyDescent="0.25">
      <c r="A160" s="4" t="s">
        <v>324</v>
      </c>
      <c r="B160" s="18">
        <v>5691</v>
      </c>
      <c r="C160" s="4">
        <v>4935</v>
      </c>
      <c r="D160" s="9">
        <f t="shared" si="73"/>
        <v>0.86715867158671589</v>
      </c>
      <c r="E160" s="28">
        <f t="shared" si="77"/>
        <v>0.89397801194506799</v>
      </c>
      <c r="F160" s="28">
        <f t="shared" si="78"/>
        <v>0.91279860167022731</v>
      </c>
      <c r="G160" s="28">
        <f t="shared" si="79"/>
        <v>0.9635096350963509</v>
      </c>
      <c r="H160" s="16">
        <v>11</v>
      </c>
      <c r="I160" s="16">
        <v>12</v>
      </c>
      <c r="J160" s="5">
        <v>474.25</v>
      </c>
      <c r="K160" s="30">
        <f t="shared" si="74"/>
        <v>11.000077315602288</v>
      </c>
      <c r="L160" s="5">
        <v>517.36</v>
      </c>
      <c r="M160">
        <f t="shared" si="75"/>
        <v>5691</v>
      </c>
      <c r="N160" s="28"/>
      <c r="O160" s="28">
        <f t="shared" si="70"/>
        <v>1.4406409463429721</v>
      </c>
      <c r="P160">
        <f t="shared" si="61"/>
        <v>474.24694444265475</v>
      </c>
      <c r="Q160" s="28">
        <f t="shared" si="71"/>
        <v>1.571607384578783</v>
      </c>
      <c r="R160" s="28">
        <f t="shared" si="62"/>
        <v>0.13096643823581089</v>
      </c>
      <c r="S160" s="46">
        <v>103584</v>
      </c>
      <c r="T160" s="59">
        <f t="shared" si="72"/>
        <v>5.1478902739592663E-3</v>
      </c>
      <c r="U160" s="28">
        <v>0.98960000000000004</v>
      </c>
      <c r="V160" s="59">
        <f t="shared" si="63"/>
        <v>0.916673109633524</v>
      </c>
      <c r="W160" s="59">
        <f t="shared" si="64"/>
        <v>0.94598462906084002</v>
      </c>
      <c r="X160" s="62">
        <f t="shared" si="65"/>
        <v>0.33544205055895321</v>
      </c>
      <c r="Y160" s="28">
        <v>0.153789253681931</v>
      </c>
      <c r="Z160" s="28">
        <v>0.89439724645184204</v>
      </c>
      <c r="AA160" s="62">
        <f t="shared" si="80"/>
        <v>0.54940917516218724</v>
      </c>
      <c r="AB160" s="59">
        <f t="shared" si="66"/>
        <v>0.95005406240346002</v>
      </c>
      <c r="AC160" s="62">
        <f t="shared" si="67"/>
        <v>0.87569199418895871</v>
      </c>
      <c r="AD160" s="28">
        <v>7.6642910197268099E-2</v>
      </c>
      <c r="AE160" s="28">
        <v>0.88293847953236904</v>
      </c>
      <c r="AF160">
        <v>49.588500000000003</v>
      </c>
      <c r="AG160" s="59">
        <f t="shared" si="68"/>
        <v>0.8551540284931507</v>
      </c>
      <c r="AH160" s="62">
        <f t="shared" si="69"/>
        <v>1.4991859231960902</v>
      </c>
      <c r="AI160">
        <v>6.5787674558349635E-2</v>
      </c>
      <c r="AJ160" s="28">
        <v>0.75652607287546736</v>
      </c>
      <c r="AK160" s="62">
        <f t="shared" si="76"/>
        <v>0.90343998931466751</v>
      </c>
      <c r="AL160" s="70">
        <v>0.90343998931466751</v>
      </c>
    </row>
    <row r="161" spans="1:38" x14ac:dyDescent="0.25">
      <c r="A161" s="4" t="s">
        <v>326</v>
      </c>
      <c r="B161" s="18">
        <v>9968</v>
      </c>
      <c r="C161" s="4">
        <v>8210</v>
      </c>
      <c r="D161" s="9">
        <f t="shared" si="73"/>
        <v>0.8236356340288925</v>
      </c>
      <c r="E161" s="28">
        <f t="shared" si="77"/>
        <v>0.84910890106071391</v>
      </c>
      <c r="F161" s="28">
        <f t="shared" si="78"/>
        <v>0.86698487792514989</v>
      </c>
      <c r="G161" s="28">
        <f t="shared" si="79"/>
        <v>0.91515070447654712</v>
      </c>
      <c r="H161" s="16">
        <v>11</v>
      </c>
      <c r="I161" s="16">
        <v>11</v>
      </c>
      <c r="J161" s="5">
        <v>906.18</v>
      </c>
      <c r="K161" s="30">
        <f t="shared" si="74"/>
        <v>11</v>
      </c>
      <c r="L161" s="5">
        <v>906.18</v>
      </c>
      <c r="M161">
        <f t="shared" si="75"/>
        <v>9967.98</v>
      </c>
      <c r="N161" s="28"/>
      <c r="O161" s="28">
        <f t="shared" si="70"/>
        <v>0.82249663422278141</v>
      </c>
      <c r="P161">
        <f t="shared" si="61"/>
        <v>830.66499999999996</v>
      </c>
      <c r="Q161" s="28">
        <f t="shared" si="71"/>
        <v>0.89726905551576153</v>
      </c>
      <c r="R161" s="28">
        <f t="shared" si="62"/>
        <v>7.4772421292980118E-2</v>
      </c>
      <c r="S161" s="46">
        <v>110871</v>
      </c>
      <c r="T161" s="59">
        <f t="shared" si="72"/>
        <v>5.5100376753565977E-3</v>
      </c>
      <c r="U161" s="28">
        <v>0.98960000000000004</v>
      </c>
      <c r="V161" s="59">
        <f t="shared" si="63"/>
        <v>1</v>
      </c>
      <c r="W161" s="59">
        <f t="shared" si="64"/>
        <v>0.8236356340288925</v>
      </c>
      <c r="X161" s="62">
        <f t="shared" si="65"/>
        <v>-0.46012065686526871</v>
      </c>
      <c r="Y161" s="28">
        <v>0.153789253681931</v>
      </c>
      <c r="Z161" s="28">
        <v>0.89439724645184204</v>
      </c>
      <c r="AA161" s="62">
        <f t="shared" si="80"/>
        <v>0.89906287487259973</v>
      </c>
      <c r="AB161" s="59">
        <f t="shared" si="66"/>
        <v>0.91826701137521827</v>
      </c>
      <c r="AC161" s="62">
        <f t="shared" si="67"/>
        <v>0.46094977019946848</v>
      </c>
      <c r="AD161" s="28">
        <v>7.6642910197268099E-2</v>
      </c>
      <c r="AE161" s="28">
        <v>0.88293847953236904</v>
      </c>
      <c r="AF161">
        <v>74.838999999999999</v>
      </c>
      <c r="AG161" s="59">
        <f t="shared" si="68"/>
        <v>0.78669404273972598</v>
      </c>
      <c r="AH161" s="62">
        <f t="shared" si="69"/>
        <v>0.45856568220087313</v>
      </c>
      <c r="AI161">
        <v>6.5787674558349635E-2</v>
      </c>
      <c r="AJ161" s="28">
        <v>0.75652607287546736</v>
      </c>
      <c r="AK161" s="62">
        <f t="shared" si="76"/>
        <v>0.15313159851169098</v>
      </c>
      <c r="AL161" s="70">
        <v>0.15313159851169098</v>
      </c>
    </row>
    <row r="162" spans="1:38" x14ac:dyDescent="0.25">
      <c r="A162" s="4" t="s">
        <v>328</v>
      </c>
      <c r="B162" s="18">
        <v>2752</v>
      </c>
      <c r="C162" s="4">
        <v>2081</v>
      </c>
      <c r="D162" s="9">
        <f t="shared" si="73"/>
        <v>0.75617732558139539</v>
      </c>
      <c r="E162" s="28">
        <f t="shared" si="77"/>
        <v>0.7795642531766962</v>
      </c>
      <c r="F162" s="28">
        <f t="shared" si="78"/>
        <v>0.79597613219094243</v>
      </c>
      <c r="G162" s="28">
        <f t="shared" si="79"/>
        <v>0.84019702842377253</v>
      </c>
      <c r="H162" s="16">
        <v>7</v>
      </c>
      <c r="I162" s="16">
        <v>7</v>
      </c>
      <c r="J162" s="5">
        <v>393.14</v>
      </c>
      <c r="K162" s="30">
        <f t="shared" si="74"/>
        <v>7</v>
      </c>
      <c r="L162" s="5">
        <v>393.14</v>
      </c>
      <c r="M162">
        <f t="shared" si="75"/>
        <v>2751.98</v>
      </c>
      <c r="N162" s="28"/>
      <c r="O162" s="28">
        <f t="shared" si="70"/>
        <v>1.8958386325482017</v>
      </c>
      <c r="P162">
        <f t="shared" si="61"/>
        <v>343.9975</v>
      </c>
      <c r="Q162" s="28">
        <f t="shared" si="71"/>
        <v>2.1666727229122307</v>
      </c>
      <c r="R162" s="28">
        <f t="shared" si="62"/>
        <v>0.27083409036402895</v>
      </c>
      <c r="S162" s="46">
        <v>54259</v>
      </c>
      <c r="T162" s="59">
        <f t="shared" si="72"/>
        <v>2.6965494514090576E-3</v>
      </c>
      <c r="U162" s="28">
        <v>0.98960000000000004</v>
      </c>
      <c r="V162" s="59">
        <f t="shared" si="63"/>
        <v>1</v>
      </c>
      <c r="W162" s="59">
        <f t="shared" si="64"/>
        <v>0.75617732558139539</v>
      </c>
      <c r="X162" s="62">
        <f t="shared" si="65"/>
        <v>-0.89876189370367165</v>
      </c>
      <c r="Y162" s="28">
        <v>0.153789253681931</v>
      </c>
      <c r="Z162" s="28">
        <v>0.89439724645184204</v>
      </c>
      <c r="AA162" s="62">
        <f t="shared" si="80"/>
        <v>0.50719696271586279</v>
      </c>
      <c r="AB162" s="59">
        <f t="shared" si="66"/>
        <v>0.92754329104059108</v>
      </c>
      <c r="AC162" s="62">
        <f t="shared" si="67"/>
        <v>0.58198222631963625</v>
      </c>
      <c r="AD162" s="28">
        <v>7.6642910197268099E-2</v>
      </c>
      <c r="AE162" s="28">
        <v>0.88293847953236904</v>
      </c>
      <c r="AF162">
        <v>102.75060000000001</v>
      </c>
      <c r="AG162" s="59">
        <f t="shared" si="68"/>
        <v>0.71101919517808221</v>
      </c>
      <c r="AH162" s="62">
        <f t="shared" si="69"/>
        <v>-0.69172345736317731</v>
      </c>
      <c r="AI162">
        <v>6.5787674558349635E-2</v>
      </c>
      <c r="AJ162" s="28">
        <v>0.75652607287546736</v>
      </c>
      <c r="AK162" s="62">
        <f t="shared" si="76"/>
        <v>-0.33616770824907088</v>
      </c>
      <c r="AL162" s="70">
        <v>-0.33616770824907088</v>
      </c>
    </row>
    <row r="163" spans="1:38" x14ac:dyDescent="0.25">
      <c r="A163" s="4" t="s">
        <v>330</v>
      </c>
      <c r="B163" s="18">
        <v>9997</v>
      </c>
      <c r="C163" s="4">
        <v>7761</v>
      </c>
      <c r="D163" s="9">
        <f t="shared" si="73"/>
        <v>0.77633289986996101</v>
      </c>
      <c r="E163" s="28">
        <f t="shared" si="77"/>
        <v>0.80034319574222779</v>
      </c>
      <c r="F163" s="28">
        <f t="shared" si="78"/>
        <v>0.81719252617890636</v>
      </c>
      <c r="G163" s="28">
        <f t="shared" si="79"/>
        <v>0.86259211096662325</v>
      </c>
      <c r="H163" s="16">
        <v>11</v>
      </c>
      <c r="I163" s="16">
        <v>12</v>
      </c>
      <c r="J163" s="5">
        <v>833.08</v>
      </c>
      <c r="K163" s="30">
        <f t="shared" si="74"/>
        <v>12</v>
      </c>
      <c r="L163" s="5">
        <v>833.08</v>
      </c>
      <c r="M163">
        <f t="shared" si="75"/>
        <v>9996.9600000000009</v>
      </c>
      <c r="N163" s="28"/>
      <c r="O163" s="28">
        <f t="shared" si="70"/>
        <v>0.894667979065636</v>
      </c>
      <c r="P163">
        <f t="shared" si="61"/>
        <v>768.99692307692317</v>
      </c>
      <c r="Q163" s="28">
        <f t="shared" si="71"/>
        <v>0.96922364398777228</v>
      </c>
      <c r="R163" s="28">
        <f t="shared" si="62"/>
        <v>7.4555664922136278E-2</v>
      </c>
      <c r="S163" s="46">
        <v>121762</v>
      </c>
      <c r="T163" s="59">
        <f t="shared" si="72"/>
        <v>6.0512957168851189E-3</v>
      </c>
      <c r="U163" s="28">
        <v>0.98960000000000004</v>
      </c>
      <c r="V163" s="59">
        <f t="shared" si="63"/>
        <v>1</v>
      </c>
      <c r="W163" s="59">
        <f t="shared" si="64"/>
        <v>0.77633289986996101</v>
      </c>
      <c r="X163" s="62">
        <f t="shared" si="65"/>
        <v>-0.76770218825603576</v>
      </c>
      <c r="Y163" s="28">
        <v>0.153789253681931</v>
      </c>
      <c r="Z163" s="28">
        <v>0.89439724645184204</v>
      </c>
      <c r="AA163" s="62">
        <f t="shared" si="80"/>
        <v>0.82102790690034655</v>
      </c>
      <c r="AB163" s="59">
        <f t="shared" si="66"/>
        <v>0.93158100775830444</v>
      </c>
      <c r="AC163" s="62">
        <f t="shared" si="67"/>
        <v>0.6346644210238932</v>
      </c>
      <c r="AD163" s="28">
        <v>7.6642910197268099E-2</v>
      </c>
      <c r="AE163" s="28">
        <v>0.88293847953236904</v>
      </c>
      <c r="AF163">
        <v>88.193600000000004</v>
      </c>
      <c r="AG163" s="59">
        <f t="shared" si="68"/>
        <v>0.75048661216438362</v>
      </c>
      <c r="AH163" s="62">
        <f t="shared" si="69"/>
        <v>-9.1802313299995317E-2</v>
      </c>
      <c r="AI163">
        <v>6.5787674558349635E-2</v>
      </c>
      <c r="AJ163" s="28">
        <v>0.75652607287546736</v>
      </c>
      <c r="AK163" s="62">
        <f t="shared" si="76"/>
        <v>-7.4946693510712634E-2</v>
      </c>
      <c r="AL163" s="70">
        <v>-7.4946693510712634E-2</v>
      </c>
    </row>
    <row r="164" spans="1:38" x14ac:dyDescent="0.25">
      <c r="A164" s="4" t="s">
        <v>332</v>
      </c>
      <c r="B164" s="18">
        <v>1569</v>
      </c>
      <c r="C164" s="4">
        <v>1353</v>
      </c>
      <c r="D164" s="9">
        <f t="shared" si="73"/>
        <v>0.86233269598470363</v>
      </c>
      <c r="E164" s="28">
        <f t="shared" si="77"/>
        <v>0.88900277936567385</v>
      </c>
      <c r="F164" s="28">
        <f t="shared" si="78"/>
        <v>0.90771862735231967</v>
      </c>
      <c r="G164" s="28">
        <f t="shared" si="79"/>
        <v>0.95814743998300389</v>
      </c>
      <c r="H164" s="16">
        <v>1</v>
      </c>
      <c r="I164" s="16">
        <v>3</v>
      </c>
      <c r="J164" s="5">
        <v>523</v>
      </c>
      <c r="K164" s="30">
        <f t="shared" si="74"/>
        <v>2</v>
      </c>
      <c r="L164" s="5">
        <v>784.5</v>
      </c>
      <c r="M164">
        <f t="shared" si="75"/>
        <v>1569</v>
      </c>
      <c r="N164" s="28"/>
      <c r="O164" s="28">
        <f t="shared" si="70"/>
        <v>0.95007010834926708</v>
      </c>
      <c r="P164">
        <f t="shared" si="61"/>
        <v>523</v>
      </c>
      <c r="Q164" s="28">
        <f t="shared" si="71"/>
        <v>1.4251051625239006</v>
      </c>
      <c r="R164" s="28">
        <f t="shared" si="62"/>
        <v>0.47503505417463354</v>
      </c>
      <c r="S164" s="46">
        <v>24521</v>
      </c>
      <c r="T164" s="59">
        <f t="shared" si="72"/>
        <v>1.218638181647312E-3</v>
      </c>
      <c r="U164" s="28">
        <v>0.98960000000000004</v>
      </c>
      <c r="V164" s="59">
        <f t="shared" si="63"/>
        <v>0.66666666666666663</v>
      </c>
      <c r="W164" s="59">
        <f t="shared" si="64"/>
        <v>1.2934990439770555</v>
      </c>
      <c r="X164" s="62">
        <f t="shared" si="65"/>
        <v>2.5951214923679986</v>
      </c>
      <c r="Y164" s="28">
        <v>0.153789253681931</v>
      </c>
      <c r="Z164" s="28">
        <v>0.89439724645184204</v>
      </c>
      <c r="AA164" s="62">
        <f t="shared" si="80"/>
        <v>0.63985971208352022</v>
      </c>
      <c r="AB164" s="59">
        <f t="shared" si="66"/>
        <v>0.68007014395823995</v>
      </c>
      <c r="AC164" s="62">
        <f t="shared" si="67"/>
        <v>-2.6469289207830764</v>
      </c>
      <c r="AD164" s="28">
        <v>7.6642910197268099E-2</v>
      </c>
      <c r="AE164" s="28">
        <v>0.88293847953236904</v>
      </c>
      <c r="AF164">
        <v>52.7607</v>
      </c>
      <c r="AG164" s="59">
        <f t="shared" si="68"/>
        <v>0.84655345556164385</v>
      </c>
      <c r="AH164" s="62">
        <f t="shared" si="69"/>
        <v>1.368453639538934</v>
      </c>
      <c r="AI164">
        <v>6.5787674558349635E-2</v>
      </c>
      <c r="AJ164" s="28">
        <v>0.75652607287546736</v>
      </c>
      <c r="AK164" s="62">
        <f t="shared" si="76"/>
        <v>0.43888207037461874</v>
      </c>
      <c r="AL164" s="70">
        <v>0.43888207037461874</v>
      </c>
    </row>
    <row r="165" spans="1:38" x14ac:dyDescent="0.25">
      <c r="A165" s="4" t="s">
        <v>334</v>
      </c>
      <c r="B165" s="18">
        <v>3961</v>
      </c>
      <c r="C165" s="4">
        <v>3489</v>
      </c>
      <c r="D165" s="9">
        <f t="shared" si="73"/>
        <v>0.88083817217874272</v>
      </c>
      <c r="E165" s="28">
        <f t="shared" si="77"/>
        <v>0.90808058987499252</v>
      </c>
      <c r="F165" s="28">
        <f t="shared" si="78"/>
        <v>0.92719807597762394</v>
      </c>
      <c r="G165" s="28">
        <f t="shared" si="79"/>
        <v>0.97870908019860303</v>
      </c>
      <c r="H165" s="16">
        <v>6</v>
      </c>
      <c r="I165" s="16">
        <v>6</v>
      </c>
      <c r="J165" s="5">
        <v>660.17</v>
      </c>
      <c r="K165" s="30">
        <f t="shared" si="74"/>
        <v>6</v>
      </c>
      <c r="L165" s="5">
        <v>660.17</v>
      </c>
      <c r="M165">
        <f t="shared" si="75"/>
        <v>3961.0199999999995</v>
      </c>
      <c r="N165" s="28"/>
      <c r="O165" s="28">
        <f t="shared" si="70"/>
        <v>1.1289970765105959</v>
      </c>
      <c r="P165">
        <f t="shared" si="61"/>
        <v>565.8599999999999</v>
      </c>
      <c r="Q165" s="28">
        <f t="shared" si="71"/>
        <v>1.3171632559290287</v>
      </c>
      <c r="R165" s="28">
        <f t="shared" si="62"/>
        <v>0.18816617941843283</v>
      </c>
      <c r="S165" s="46">
        <v>56441</v>
      </c>
      <c r="T165" s="59">
        <f t="shared" si="72"/>
        <v>2.8049899111111266E-3</v>
      </c>
      <c r="U165" s="28">
        <v>0.98960000000000004</v>
      </c>
      <c r="V165" s="59">
        <f t="shared" si="63"/>
        <v>1</v>
      </c>
      <c r="W165" s="59">
        <f t="shared" si="64"/>
        <v>0.88083817217874272</v>
      </c>
      <c r="X165" s="62">
        <f t="shared" si="65"/>
        <v>-8.8166591283044951E-2</v>
      </c>
      <c r="Y165" s="28">
        <v>0.153789253681931</v>
      </c>
      <c r="Z165" s="28">
        <v>0.89439724645184204</v>
      </c>
      <c r="AA165" s="62">
        <f t="shared" si="80"/>
        <v>0.70179479456423521</v>
      </c>
      <c r="AB165" s="59">
        <f t="shared" si="66"/>
        <v>0.88303420090596085</v>
      </c>
      <c r="AC165" s="62">
        <f t="shared" si="67"/>
        <v>1.2489266566919734E-3</v>
      </c>
      <c r="AD165" s="28">
        <v>7.6642910197268099E-2</v>
      </c>
      <c r="AE165" s="28">
        <v>0.88293847953236904</v>
      </c>
      <c r="AF165">
        <v>84.520899999999997</v>
      </c>
      <c r="AG165" s="59">
        <f t="shared" si="68"/>
        <v>0.76044415715068503</v>
      </c>
      <c r="AH165" s="62">
        <f t="shared" si="69"/>
        <v>5.9556509658090583E-2</v>
      </c>
      <c r="AI165">
        <v>6.5787674558349635E-2</v>
      </c>
      <c r="AJ165" s="28">
        <v>0.75652607287546736</v>
      </c>
      <c r="AK165" s="62">
        <f t="shared" si="76"/>
        <v>-9.1203849894207975E-3</v>
      </c>
      <c r="AL165" s="70">
        <v>-9.1203849894207975E-3</v>
      </c>
    </row>
    <row r="166" spans="1:38" x14ac:dyDescent="0.25">
      <c r="A166" s="4" t="s">
        <v>336</v>
      </c>
      <c r="B166" s="18">
        <v>4831</v>
      </c>
      <c r="C166" s="4">
        <v>3725</v>
      </c>
      <c r="D166" s="9">
        <f t="shared" si="73"/>
        <v>0.77106189194783692</v>
      </c>
      <c r="E166" s="28">
        <f t="shared" si="77"/>
        <v>0.79490916695653291</v>
      </c>
      <c r="F166" s="28">
        <f t="shared" si="78"/>
        <v>0.81164409678719673</v>
      </c>
      <c r="G166" s="28">
        <f t="shared" si="79"/>
        <v>0.85673543549759645</v>
      </c>
      <c r="H166" s="16">
        <v>8</v>
      </c>
      <c r="I166" s="16">
        <v>8</v>
      </c>
      <c r="J166" s="5">
        <v>603.88</v>
      </c>
      <c r="K166" s="30">
        <f t="shared" si="74"/>
        <v>8</v>
      </c>
      <c r="L166" s="5">
        <v>603.88</v>
      </c>
      <c r="M166">
        <f t="shared" si="75"/>
        <v>4831.04</v>
      </c>
      <c r="N166" s="28"/>
      <c r="O166" s="28">
        <f t="shared" si="70"/>
        <v>1.2342352785321589</v>
      </c>
      <c r="P166">
        <f t="shared" si="61"/>
        <v>536.78222222222223</v>
      </c>
      <c r="Q166" s="28">
        <f t="shared" si="71"/>
        <v>1.3885146883486785</v>
      </c>
      <c r="R166" s="28">
        <f t="shared" si="62"/>
        <v>0.15427940981651966</v>
      </c>
      <c r="S166" s="46">
        <v>49700</v>
      </c>
      <c r="T166" s="59">
        <f t="shared" si="72"/>
        <v>2.469977473507255E-3</v>
      </c>
      <c r="U166" s="28">
        <v>0.98960000000000004</v>
      </c>
      <c r="V166" s="59">
        <f t="shared" si="63"/>
        <v>1</v>
      </c>
      <c r="W166" s="59">
        <f t="shared" si="64"/>
        <v>0.77106189194783692</v>
      </c>
      <c r="X166" s="62">
        <f t="shared" si="65"/>
        <v>-0.80197641610960002</v>
      </c>
      <c r="Y166" s="28">
        <v>0.153789253681931</v>
      </c>
      <c r="Z166" s="28">
        <v>0.89439724645184204</v>
      </c>
      <c r="AA166" s="62">
        <f t="shared" si="80"/>
        <v>0.97203219315895373</v>
      </c>
      <c r="AB166" s="59">
        <f t="shared" si="66"/>
        <v>0.87849597585513073</v>
      </c>
      <c r="AC166" s="62">
        <f t="shared" si="67"/>
        <v>-5.7963661163229922E-2</v>
      </c>
      <c r="AD166" s="28">
        <v>7.6642910197268099E-2</v>
      </c>
      <c r="AE166" s="28">
        <v>0.88293847953236904</v>
      </c>
      <c r="AF166">
        <v>90.994</v>
      </c>
      <c r="AG166" s="59">
        <f t="shared" si="68"/>
        <v>0.74289407561643839</v>
      </c>
      <c r="AH166" s="62">
        <f t="shared" si="69"/>
        <v>-0.20721202490503332</v>
      </c>
      <c r="AI166">
        <v>6.5787674558349635E-2</v>
      </c>
      <c r="AJ166" s="28">
        <v>0.75652607287546736</v>
      </c>
      <c r="AK166" s="62">
        <f t="shared" si="76"/>
        <v>-0.35571736739262105</v>
      </c>
      <c r="AL166" s="70">
        <v>-0.35571736739262105</v>
      </c>
    </row>
    <row r="167" spans="1:38" x14ac:dyDescent="0.25">
      <c r="A167" s="4" t="s">
        <v>338</v>
      </c>
      <c r="B167" s="18">
        <v>5632</v>
      </c>
      <c r="C167" s="4">
        <v>3527</v>
      </c>
      <c r="D167" s="9">
        <f t="shared" si="73"/>
        <v>0.62624289772727271</v>
      </c>
      <c r="E167" s="28">
        <f t="shared" si="77"/>
        <v>0.64561123477038429</v>
      </c>
      <c r="F167" s="28">
        <f t="shared" si="78"/>
        <v>0.65920305023923453</v>
      </c>
      <c r="G167" s="28">
        <f t="shared" si="79"/>
        <v>0.69582544191919193</v>
      </c>
      <c r="H167" s="16">
        <v>7</v>
      </c>
      <c r="I167" s="16">
        <v>7</v>
      </c>
      <c r="J167" s="5">
        <v>804.57</v>
      </c>
      <c r="K167" s="30">
        <f t="shared" si="74"/>
        <v>4.9999911221590914</v>
      </c>
      <c r="L167" s="5">
        <v>1126.4000000000001</v>
      </c>
      <c r="M167">
        <f t="shared" si="75"/>
        <v>5631.9900000000007</v>
      </c>
      <c r="N167" s="28"/>
      <c r="O167" s="28">
        <f t="shared" si="70"/>
        <v>0.66169211647727266</v>
      </c>
      <c r="P167">
        <f t="shared" si="61"/>
        <v>938.66638888847797</v>
      </c>
      <c r="Q167" s="28">
        <f t="shared" si="71"/>
        <v>0.79403077474903805</v>
      </c>
      <c r="R167" s="28">
        <f t="shared" si="62"/>
        <v>0.13233865827176539</v>
      </c>
      <c r="S167" s="46">
        <v>93038</v>
      </c>
      <c r="T167" s="59">
        <f t="shared" si="72"/>
        <v>4.6237779513112276E-3</v>
      </c>
      <c r="U167" s="28">
        <v>0.98960000000000004</v>
      </c>
      <c r="V167" s="59">
        <f t="shared" si="63"/>
        <v>0.71428444602272734</v>
      </c>
      <c r="W167" s="59">
        <f t="shared" si="64"/>
        <v>0.87674161353269442</v>
      </c>
      <c r="X167" s="62">
        <f t="shared" si="65"/>
        <v>-0.11480407438391789</v>
      </c>
      <c r="Y167" s="28">
        <v>0.153789253681931</v>
      </c>
      <c r="Z167" s="28">
        <v>0.89439724645184204</v>
      </c>
      <c r="AA167" s="62">
        <f t="shared" si="80"/>
        <v>0.60534405296760463</v>
      </c>
      <c r="AB167" s="59">
        <f t="shared" si="66"/>
        <v>0.87893097444016954</v>
      </c>
      <c r="AC167" s="62">
        <f t="shared" si="67"/>
        <v>-5.2288007878155157E-2</v>
      </c>
      <c r="AD167" s="28">
        <v>7.6642910197268099E-2</v>
      </c>
      <c r="AE167" s="28">
        <v>0.88293847953236904</v>
      </c>
      <c r="AF167">
        <v>101.48390000000001</v>
      </c>
      <c r="AG167" s="59">
        <f t="shared" si="68"/>
        <v>0.7144535138630137</v>
      </c>
      <c r="AH167" s="62">
        <f t="shared" si="69"/>
        <v>-0.63952038576979764</v>
      </c>
      <c r="AI167">
        <v>6.5787674558349635E-2</v>
      </c>
      <c r="AJ167" s="28">
        <v>0.75652607287546736</v>
      </c>
      <c r="AK167" s="62">
        <f t="shared" si="76"/>
        <v>-0.26887082267729023</v>
      </c>
      <c r="AL167" s="70">
        <v>-0.26887082267729023</v>
      </c>
    </row>
    <row r="168" spans="1:38" x14ac:dyDescent="0.25">
      <c r="A168" s="4" t="s">
        <v>340</v>
      </c>
      <c r="B168" s="18">
        <v>2733</v>
      </c>
      <c r="C168" s="4">
        <v>1717</v>
      </c>
      <c r="D168" s="9">
        <f t="shared" si="73"/>
        <v>0.628247347237468</v>
      </c>
      <c r="E168" s="28">
        <f t="shared" si="77"/>
        <v>0.64767767756440009</v>
      </c>
      <c r="F168" s="28">
        <f t="shared" si="78"/>
        <v>0.66131299709207159</v>
      </c>
      <c r="G168" s="28">
        <f t="shared" si="79"/>
        <v>0.69805260804163105</v>
      </c>
      <c r="H168" s="16">
        <v>4</v>
      </c>
      <c r="I168" s="16">
        <v>4</v>
      </c>
      <c r="J168" s="5">
        <v>683.25</v>
      </c>
      <c r="K168" s="30">
        <f t="shared" si="74"/>
        <v>3</v>
      </c>
      <c r="L168" s="5">
        <v>911</v>
      </c>
      <c r="M168">
        <f t="shared" si="75"/>
        <v>2733</v>
      </c>
      <c r="N168" s="28"/>
      <c r="O168" s="28">
        <f t="shared" si="70"/>
        <v>0.81814489571899018</v>
      </c>
      <c r="P168">
        <f t="shared" si="61"/>
        <v>683.25</v>
      </c>
      <c r="Q168" s="28">
        <f t="shared" si="71"/>
        <v>1.0908598609586535</v>
      </c>
      <c r="R168" s="28">
        <f t="shared" si="62"/>
        <v>0.27271496523966332</v>
      </c>
      <c r="S168" s="46">
        <v>61062</v>
      </c>
      <c r="T168" s="59">
        <f t="shared" si="72"/>
        <v>3.0346431486378274E-3</v>
      </c>
      <c r="U168" s="28">
        <v>0.98960000000000004</v>
      </c>
      <c r="V168" s="59">
        <f t="shared" si="63"/>
        <v>0.75</v>
      </c>
      <c r="W168" s="59">
        <f t="shared" si="64"/>
        <v>0.83766312964995737</v>
      </c>
      <c r="X168" s="62">
        <f t="shared" si="65"/>
        <v>-0.36890820030392329</v>
      </c>
      <c r="Y168" s="28">
        <v>0.153789253681931</v>
      </c>
      <c r="Z168" s="28">
        <v>0.89439724645184204</v>
      </c>
      <c r="AA168" s="62">
        <f t="shared" si="80"/>
        <v>0.44757787167141594</v>
      </c>
      <c r="AB168" s="59">
        <f t="shared" si="66"/>
        <v>0.85080737610952806</v>
      </c>
      <c r="AC168" s="62">
        <f t="shared" si="67"/>
        <v>-0.41923125492155799</v>
      </c>
      <c r="AD168" s="28">
        <v>7.6642910197268099E-2</v>
      </c>
      <c r="AE168" s="28">
        <v>0.88293847953236904</v>
      </c>
      <c r="AF168">
        <v>112.5057</v>
      </c>
      <c r="AG168" s="59">
        <f t="shared" si="68"/>
        <v>0.68457084734246576</v>
      </c>
      <c r="AH168" s="62">
        <f t="shared" si="69"/>
        <v>-1.0937493385509731</v>
      </c>
      <c r="AI168">
        <v>6.5787674558349635E-2</v>
      </c>
      <c r="AJ168" s="28">
        <v>0.75652607287546736</v>
      </c>
      <c r="AK168" s="62">
        <f t="shared" si="76"/>
        <v>-0.62729626459215149</v>
      </c>
      <c r="AL168" s="70">
        <v>-0.62729626459215149</v>
      </c>
    </row>
    <row r="169" spans="1:38" x14ac:dyDescent="0.25">
      <c r="A169" s="4" t="s">
        <v>342</v>
      </c>
      <c r="B169" s="18">
        <v>2949</v>
      </c>
      <c r="C169" s="4">
        <v>2331</v>
      </c>
      <c r="D169" s="9">
        <f t="shared" si="73"/>
        <v>0.79043743641912512</v>
      </c>
      <c r="E169" s="28">
        <f t="shared" si="77"/>
        <v>0.8148839550712631</v>
      </c>
      <c r="F169" s="28">
        <f t="shared" si="78"/>
        <v>0.83203940675697385</v>
      </c>
      <c r="G169" s="28">
        <f t="shared" si="79"/>
        <v>0.87826381824347244</v>
      </c>
      <c r="H169" s="16">
        <v>3</v>
      </c>
      <c r="I169" s="16">
        <v>5</v>
      </c>
      <c r="J169" s="5">
        <v>589.79999999999995</v>
      </c>
      <c r="K169" s="30">
        <f t="shared" si="74"/>
        <v>3</v>
      </c>
      <c r="L169" s="5">
        <v>983</v>
      </c>
      <c r="M169">
        <f t="shared" si="75"/>
        <v>2949</v>
      </c>
      <c r="N169" s="28"/>
      <c r="O169" s="28">
        <f t="shared" si="70"/>
        <v>0.75821973550356059</v>
      </c>
      <c r="P169">
        <f t="shared" si="61"/>
        <v>737.25</v>
      </c>
      <c r="Q169" s="28">
        <f t="shared" si="71"/>
        <v>1.0109596473380809</v>
      </c>
      <c r="R169" s="28">
        <f t="shared" si="62"/>
        <v>0.25273991183452027</v>
      </c>
      <c r="S169" s="46">
        <v>27675</v>
      </c>
      <c r="T169" s="59">
        <f t="shared" si="72"/>
        <v>1.3753848406300459E-3</v>
      </c>
      <c r="U169" s="28">
        <v>0.98960000000000004</v>
      </c>
      <c r="V169" s="59">
        <f t="shared" si="63"/>
        <v>0.6</v>
      </c>
      <c r="W169" s="59">
        <f t="shared" si="64"/>
        <v>1.3173957273652086</v>
      </c>
      <c r="X169" s="62">
        <f t="shared" si="65"/>
        <v>2.7505074040362905</v>
      </c>
      <c r="Y169" s="28">
        <v>0.153789253681931</v>
      </c>
      <c r="Z169" s="28">
        <v>0.89439724645184204</v>
      </c>
      <c r="AA169" s="62">
        <f t="shared" si="80"/>
        <v>1.0655826558265582</v>
      </c>
      <c r="AB169" s="59">
        <f t="shared" si="66"/>
        <v>0.64480578139114719</v>
      </c>
      <c r="AC169" s="62">
        <f t="shared" si="67"/>
        <v>-3.1070414409930636</v>
      </c>
      <c r="AD169" s="28">
        <v>7.6642910197268099E-2</v>
      </c>
      <c r="AE169" s="28">
        <v>0.88293847953236904</v>
      </c>
      <c r="AF169">
        <v>99.573899999999995</v>
      </c>
      <c r="AG169" s="59">
        <f t="shared" si="68"/>
        <v>0.7196319686575342</v>
      </c>
      <c r="AH169" s="62">
        <f t="shared" si="69"/>
        <v>-0.56080572030571385</v>
      </c>
      <c r="AI169">
        <v>6.5787674558349635E-2</v>
      </c>
      <c r="AJ169" s="28">
        <v>0.75652607287546736</v>
      </c>
      <c r="AK169" s="62">
        <f t="shared" si="76"/>
        <v>-0.30577991908749563</v>
      </c>
      <c r="AL169" s="70">
        <v>-0.30577991908749563</v>
      </c>
    </row>
    <row r="170" spans="1:38" x14ac:dyDescent="0.25">
      <c r="A170" s="4" t="s">
        <v>344</v>
      </c>
      <c r="B170" s="18">
        <v>3560</v>
      </c>
      <c r="C170" s="4">
        <v>3082</v>
      </c>
      <c r="D170" s="9">
        <f t="shared" si="73"/>
        <v>0.86573033707865166</v>
      </c>
      <c r="E170" s="28">
        <f t="shared" si="77"/>
        <v>0.89250550214293989</v>
      </c>
      <c r="F170" s="28">
        <f t="shared" si="78"/>
        <v>0.91129509166173861</v>
      </c>
      <c r="G170" s="28">
        <f t="shared" si="79"/>
        <v>0.96192259675405745</v>
      </c>
      <c r="H170" s="16">
        <v>6</v>
      </c>
      <c r="I170" s="16">
        <v>6</v>
      </c>
      <c r="J170" s="5">
        <v>593.33000000000004</v>
      </c>
      <c r="K170" s="30">
        <f t="shared" si="74"/>
        <v>4.9999719101123601</v>
      </c>
      <c r="L170" s="5">
        <v>712</v>
      </c>
      <c r="M170">
        <f t="shared" si="75"/>
        <v>3559.9800000000005</v>
      </c>
      <c r="N170" s="28"/>
      <c r="O170" s="28">
        <f t="shared" si="70"/>
        <v>1.0468117977528091</v>
      </c>
      <c r="P170">
        <f t="shared" si="61"/>
        <v>593.33277777517685</v>
      </c>
      <c r="Q170" s="28">
        <f t="shared" si="71"/>
        <v>1.2561753335030099</v>
      </c>
      <c r="R170" s="28">
        <f t="shared" si="62"/>
        <v>0.20936353575020084</v>
      </c>
      <c r="S170" s="46">
        <v>117555</v>
      </c>
      <c r="T170" s="59">
        <f t="shared" si="72"/>
        <v>5.8422173420149973E-3</v>
      </c>
      <c r="U170" s="28">
        <v>0.98960000000000004</v>
      </c>
      <c r="V170" s="59">
        <f t="shared" si="63"/>
        <v>0.83332865168539338</v>
      </c>
      <c r="W170" s="59">
        <f t="shared" si="64"/>
        <v>1.0388822409114655</v>
      </c>
      <c r="X170" s="62">
        <f t="shared" si="65"/>
        <v>0.93949993904287543</v>
      </c>
      <c r="Y170" s="28">
        <v>0.153789253681931</v>
      </c>
      <c r="Z170" s="28">
        <v>0.89439724645184204</v>
      </c>
      <c r="AA170" s="62">
        <f t="shared" si="80"/>
        <v>0.30283696992896941</v>
      </c>
      <c r="AB170" s="59">
        <f t="shared" si="66"/>
        <v>0.93943226574603611</v>
      </c>
      <c r="AC170" s="62">
        <f t="shared" si="67"/>
        <v>0.73710387651330034</v>
      </c>
      <c r="AD170" s="28">
        <v>7.6642910197268099E-2</v>
      </c>
      <c r="AE170" s="28">
        <v>0.88293847953236904</v>
      </c>
      <c r="AF170">
        <v>51.491</v>
      </c>
      <c r="AG170" s="59">
        <f t="shared" si="68"/>
        <v>0.84999590794520552</v>
      </c>
      <c r="AH170" s="62">
        <f t="shared" si="69"/>
        <v>1.4207803467325197</v>
      </c>
      <c r="AI170">
        <v>6.5787674558349635E-2</v>
      </c>
      <c r="AJ170" s="28">
        <v>0.75652607287546736</v>
      </c>
      <c r="AK170" s="62">
        <f t="shared" si="76"/>
        <v>1.0324613874295652</v>
      </c>
      <c r="AL170" s="70">
        <v>1.0324613874295652</v>
      </c>
    </row>
    <row r="171" spans="1:38" x14ac:dyDescent="0.25">
      <c r="A171" s="4" t="s">
        <v>346</v>
      </c>
      <c r="B171" s="18">
        <v>4776</v>
      </c>
      <c r="C171" s="4">
        <v>3903</v>
      </c>
      <c r="D171" s="9">
        <f t="shared" si="73"/>
        <v>0.81721105527638194</v>
      </c>
      <c r="E171" s="28">
        <f t="shared" si="77"/>
        <v>0.84248562399626992</v>
      </c>
      <c r="F171" s="28">
        <f t="shared" si="78"/>
        <v>0.86022216344882307</v>
      </c>
      <c r="G171" s="28">
        <f t="shared" si="79"/>
        <v>0.90801228364042419</v>
      </c>
      <c r="H171" s="16">
        <v>8</v>
      </c>
      <c r="I171" s="16">
        <v>8</v>
      </c>
      <c r="J171" s="5">
        <v>597</v>
      </c>
      <c r="K171" s="30">
        <f t="shared" si="74"/>
        <v>6.9999560304269446</v>
      </c>
      <c r="L171" s="5">
        <v>682.29</v>
      </c>
      <c r="M171">
        <f t="shared" si="75"/>
        <v>4776</v>
      </c>
      <c r="N171" s="28"/>
      <c r="O171" s="28">
        <f t="shared" si="70"/>
        <v>1.0923947295138432</v>
      </c>
      <c r="P171">
        <f t="shared" si="61"/>
        <v>597.00328124742362</v>
      </c>
      <c r="Q171" s="28">
        <f t="shared" si="71"/>
        <v>1.2484520996980979</v>
      </c>
      <c r="R171" s="28">
        <f t="shared" si="62"/>
        <v>0.1560573701842547</v>
      </c>
      <c r="S171" s="46">
        <v>112618</v>
      </c>
      <c r="T171" s="59">
        <f t="shared" si="72"/>
        <v>5.5968596199484919E-3</v>
      </c>
      <c r="U171" s="28">
        <v>0.98960000000000004</v>
      </c>
      <c r="V171" s="59">
        <f t="shared" si="63"/>
        <v>0.87499450380336807</v>
      </c>
      <c r="W171" s="59">
        <f t="shared" si="64"/>
        <v>0.93396135829903293</v>
      </c>
      <c r="X171" s="62">
        <f t="shared" si="65"/>
        <v>0.25726187558604008</v>
      </c>
      <c r="Y171" s="28">
        <v>0.153789253681931</v>
      </c>
      <c r="Z171" s="28">
        <v>0.89439724645184204</v>
      </c>
      <c r="AA171" s="62">
        <f t="shared" si="80"/>
        <v>0.42408851160560479</v>
      </c>
      <c r="AB171" s="59">
        <f t="shared" si="66"/>
        <v>0.93941554636026214</v>
      </c>
      <c r="AC171" s="62">
        <f t="shared" si="67"/>
        <v>0.73688572997200996</v>
      </c>
      <c r="AD171" s="28">
        <v>7.6642910197268099E-2</v>
      </c>
      <c r="AE171" s="28">
        <v>0.88293847953236904</v>
      </c>
      <c r="AF171">
        <v>81.5685</v>
      </c>
      <c r="AG171" s="59">
        <f t="shared" si="68"/>
        <v>0.76844880109589042</v>
      </c>
      <c r="AH171" s="62">
        <f t="shared" si="69"/>
        <v>0.18123042500686559</v>
      </c>
      <c r="AI171">
        <v>6.5787674558349635E-2</v>
      </c>
      <c r="AJ171" s="28">
        <v>0.75652607287546736</v>
      </c>
      <c r="AK171" s="62">
        <f t="shared" si="76"/>
        <v>0.39179267685497193</v>
      </c>
      <c r="AL171" s="70">
        <v>0.39179267685497193</v>
      </c>
    </row>
    <row r="172" spans="1:38" x14ac:dyDescent="0.25">
      <c r="A172" s="4" t="s">
        <v>348</v>
      </c>
      <c r="B172" s="18">
        <v>9727</v>
      </c>
      <c r="C172" s="4">
        <v>7105</v>
      </c>
      <c r="D172" s="9">
        <f t="shared" si="73"/>
        <v>0.73044104040300195</v>
      </c>
      <c r="E172" s="28">
        <f t="shared" si="77"/>
        <v>0.75303200041546592</v>
      </c>
      <c r="F172" s="28">
        <f t="shared" si="78"/>
        <v>0.76888530568737046</v>
      </c>
      <c r="G172" s="28">
        <f t="shared" si="79"/>
        <v>0.81160115600333538</v>
      </c>
      <c r="H172" s="16">
        <v>14</v>
      </c>
      <c r="I172" s="16">
        <v>15</v>
      </c>
      <c r="J172" s="5">
        <v>648.47</v>
      </c>
      <c r="K172" s="30">
        <f t="shared" si="74"/>
        <v>13.999985607161879</v>
      </c>
      <c r="L172" s="5">
        <v>694.79</v>
      </c>
      <c r="M172">
        <f t="shared" si="75"/>
        <v>9727.0500000000011</v>
      </c>
      <c r="N172" s="28"/>
      <c r="O172" s="28">
        <f t="shared" si="70"/>
        <v>1.0727414038774308</v>
      </c>
      <c r="P172">
        <f t="shared" si="61"/>
        <v>648.4706222221796</v>
      </c>
      <c r="Q172" s="28">
        <f t="shared" si="71"/>
        <v>1.1493658686432127</v>
      </c>
      <c r="R172" s="28">
        <f t="shared" si="62"/>
        <v>7.6624464765781886E-2</v>
      </c>
      <c r="S172" s="46">
        <v>141101</v>
      </c>
      <c r="T172" s="59">
        <f t="shared" si="72"/>
        <v>7.0124002311739882E-3</v>
      </c>
      <c r="U172" s="28">
        <v>0.98960000000000004</v>
      </c>
      <c r="V172" s="59">
        <f t="shared" si="63"/>
        <v>0.93333237381079193</v>
      </c>
      <c r="W172" s="59">
        <f t="shared" si="64"/>
        <v>0.78261620500809848</v>
      </c>
      <c r="X172" s="62">
        <f t="shared" si="65"/>
        <v>-0.72684559400314552</v>
      </c>
      <c r="Y172" s="28">
        <v>0.153789253681931</v>
      </c>
      <c r="Z172" s="28">
        <v>0.89439724645184204</v>
      </c>
      <c r="AA172" s="62">
        <f t="shared" si="80"/>
        <v>0.68936435602866031</v>
      </c>
      <c r="AB172" s="59">
        <f t="shared" si="66"/>
        <v>0.95075963823305598</v>
      </c>
      <c r="AC172" s="62">
        <f t="shared" si="67"/>
        <v>0.8848980098240633</v>
      </c>
      <c r="AD172" s="28">
        <v>7.6642910197268099E-2</v>
      </c>
      <c r="AE172" s="28">
        <v>0.88293847953236904</v>
      </c>
      <c r="AF172">
        <v>60.128799999999998</v>
      </c>
      <c r="AG172" s="59">
        <f t="shared" si="68"/>
        <v>0.82657682060273974</v>
      </c>
      <c r="AH172" s="62">
        <f t="shared" si="69"/>
        <v>1.0648004842478762</v>
      </c>
      <c r="AI172">
        <v>6.5787674558349635E-2</v>
      </c>
      <c r="AJ172" s="28">
        <v>0.75652607287546736</v>
      </c>
      <c r="AK172" s="62">
        <f t="shared" si="76"/>
        <v>0.40761763335626466</v>
      </c>
      <c r="AL172" s="70">
        <v>0.40761763335626466</v>
      </c>
    </row>
    <row r="173" spans="1:38" x14ac:dyDescent="0.25">
      <c r="A173" s="4" t="s">
        <v>350</v>
      </c>
      <c r="B173" s="18">
        <v>33138</v>
      </c>
      <c r="C173" s="4">
        <v>25572</v>
      </c>
      <c r="D173" s="9">
        <f t="shared" si="73"/>
        <v>0.77168205685315949</v>
      </c>
      <c r="E173" s="28">
        <f t="shared" si="77"/>
        <v>0.79554851221975209</v>
      </c>
      <c r="F173" s="28">
        <f t="shared" si="78"/>
        <v>0.81229690195069426</v>
      </c>
      <c r="G173" s="28">
        <f t="shared" si="79"/>
        <v>0.85742450761462163</v>
      </c>
      <c r="H173" s="16">
        <v>33</v>
      </c>
      <c r="I173" s="16">
        <v>34</v>
      </c>
      <c r="J173" s="5">
        <v>974.65</v>
      </c>
      <c r="K173" s="30">
        <f t="shared" si="74"/>
        <v>30.000090530508782</v>
      </c>
      <c r="L173" s="5">
        <v>1104.5999999999999</v>
      </c>
      <c r="M173">
        <f t="shared" si="75"/>
        <v>33138.1</v>
      </c>
      <c r="N173" s="28"/>
      <c r="O173" s="28">
        <f t="shared" si="70"/>
        <v>0.67475104110085105</v>
      </c>
      <c r="P173">
        <f t="shared" si="61"/>
        <v>1068.9678459934526</v>
      </c>
      <c r="Q173" s="28">
        <f t="shared" si="71"/>
        <v>0.69724267459824529</v>
      </c>
      <c r="R173" s="28">
        <f t="shared" si="62"/>
        <v>2.2491633497394248E-2</v>
      </c>
      <c r="S173" s="46">
        <v>284697</v>
      </c>
      <c r="T173" s="59">
        <f t="shared" si="72"/>
        <v>1.4148796313382193E-2</v>
      </c>
      <c r="U173" s="28">
        <v>0.98960000000000004</v>
      </c>
      <c r="V173" s="59">
        <f t="shared" si="63"/>
        <v>0.88235560383849354</v>
      </c>
      <c r="W173" s="59">
        <f t="shared" si="64"/>
        <v>0.87457035859026322</v>
      </c>
      <c r="X173" s="62">
        <f t="shared" si="65"/>
        <v>-0.12892245320719911</v>
      </c>
      <c r="Y173" s="28">
        <v>0.153789253681931</v>
      </c>
      <c r="Z173" s="28">
        <v>0.89439724645184204</v>
      </c>
      <c r="AA173" s="62">
        <f t="shared" si="80"/>
        <v>1.1639743306041159</v>
      </c>
      <c r="AB173" s="59">
        <f t="shared" si="66"/>
        <v>0.96120097272971883</v>
      </c>
      <c r="AC173" s="62">
        <f t="shared" si="67"/>
        <v>1.021131543621101</v>
      </c>
      <c r="AD173" s="28">
        <v>7.6642910197268099E-2</v>
      </c>
      <c r="AE173" s="28">
        <v>0.88293847953236904</v>
      </c>
      <c r="AF173">
        <v>90.348100000000002</v>
      </c>
      <c r="AG173" s="59">
        <f t="shared" si="68"/>
        <v>0.74464526093150696</v>
      </c>
      <c r="AH173" s="62">
        <f t="shared" si="69"/>
        <v>-0.18059328018081638</v>
      </c>
      <c r="AI173">
        <v>6.5787674558349635E-2</v>
      </c>
      <c r="AJ173" s="28">
        <v>0.75652607287546736</v>
      </c>
      <c r="AK173" s="62">
        <f t="shared" si="76"/>
        <v>0.23720527007769521</v>
      </c>
      <c r="AL173" s="70">
        <v>0.23720527007769521</v>
      </c>
    </row>
    <row r="174" spans="1:38" x14ac:dyDescent="0.25">
      <c r="A174" s="4" t="s">
        <v>352</v>
      </c>
      <c r="B174" s="18">
        <v>1634</v>
      </c>
      <c r="C174" s="4">
        <v>1343</v>
      </c>
      <c r="D174" s="9">
        <f t="shared" si="73"/>
        <v>0.82190942472460216</v>
      </c>
      <c r="E174" s="28">
        <f t="shared" si="77"/>
        <v>0.8473293038397961</v>
      </c>
      <c r="F174" s="28">
        <f t="shared" si="78"/>
        <v>0.86516781549958133</v>
      </c>
      <c r="G174" s="28">
        <f t="shared" si="79"/>
        <v>0.91323269413844677</v>
      </c>
      <c r="H174" s="16">
        <v>2</v>
      </c>
      <c r="I174" s="16">
        <v>3</v>
      </c>
      <c r="J174" s="5">
        <v>544.66999999999996</v>
      </c>
      <c r="K174" s="30">
        <f t="shared" si="74"/>
        <v>2.0000122399020803</v>
      </c>
      <c r="L174" s="5">
        <v>817</v>
      </c>
      <c r="M174">
        <f t="shared" si="75"/>
        <v>1634.0099999999998</v>
      </c>
      <c r="N174" s="28"/>
      <c r="O174" s="28">
        <f t="shared" si="70"/>
        <v>0.91227662178702573</v>
      </c>
      <c r="P174">
        <f t="shared" si="61"/>
        <v>544.66777777324455</v>
      </c>
      <c r="Q174" s="28">
        <f t="shared" si="71"/>
        <v>1.3684121411534922</v>
      </c>
      <c r="R174" s="28">
        <f t="shared" si="62"/>
        <v>0.45613551936646646</v>
      </c>
      <c r="S174" s="46">
        <v>34970</v>
      </c>
      <c r="T174" s="59">
        <f t="shared" si="72"/>
        <v>1.737929823914461E-3</v>
      </c>
      <c r="U174" s="28">
        <v>0.98960000000000004</v>
      </c>
      <c r="V174" s="59">
        <f t="shared" si="63"/>
        <v>0.66667074663402681</v>
      </c>
      <c r="W174" s="59">
        <f t="shared" si="64"/>
        <v>1.2328565920649202</v>
      </c>
      <c r="X174" s="62">
        <f t="shared" si="65"/>
        <v>2.2007997146086962</v>
      </c>
      <c r="Y174" s="28">
        <v>0.153789253681931</v>
      </c>
      <c r="Z174" s="28">
        <v>0.89439724645184204</v>
      </c>
      <c r="AA174" s="62">
        <f t="shared" si="80"/>
        <v>0.46725764941378323</v>
      </c>
      <c r="AB174" s="59">
        <f t="shared" si="66"/>
        <v>0.76637260508132687</v>
      </c>
      <c r="AC174" s="62">
        <f t="shared" si="67"/>
        <v>-1.5208957247450279</v>
      </c>
      <c r="AD174" s="28">
        <v>7.6642910197268099E-2</v>
      </c>
      <c r="AE174" s="28">
        <v>0.88293847953236904</v>
      </c>
      <c r="AF174">
        <v>99.080699999999993</v>
      </c>
      <c r="AG174" s="59">
        <f t="shared" si="68"/>
        <v>0.72096914871232876</v>
      </c>
      <c r="AH174" s="62">
        <f t="shared" si="69"/>
        <v>-0.54048002763195091</v>
      </c>
      <c r="AI174">
        <v>6.5787674558349635E-2</v>
      </c>
      <c r="AJ174" s="28">
        <v>0.75652607287546736</v>
      </c>
      <c r="AK174" s="62">
        <f t="shared" si="76"/>
        <v>4.6474654077239129E-2</v>
      </c>
      <c r="AL174" s="70">
        <v>4.6474654077239129E-2</v>
      </c>
    </row>
    <row r="175" spans="1:38" x14ac:dyDescent="0.25">
      <c r="A175" s="4" t="s">
        <v>354</v>
      </c>
      <c r="B175" s="18">
        <v>2434</v>
      </c>
      <c r="C175" s="4">
        <v>1643</v>
      </c>
      <c r="D175" s="9">
        <f t="shared" si="73"/>
        <v>0.67502054231717334</v>
      </c>
      <c r="E175" s="28">
        <f t="shared" si="77"/>
        <v>0.69589746630636429</v>
      </c>
      <c r="F175" s="28">
        <f t="shared" si="78"/>
        <v>0.71054793928123516</v>
      </c>
      <c r="G175" s="28">
        <f t="shared" si="79"/>
        <v>0.75002282479685933</v>
      </c>
      <c r="H175" s="16">
        <v>5</v>
      </c>
      <c r="I175" s="16">
        <v>5</v>
      </c>
      <c r="J175" s="5">
        <v>486.8</v>
      </c>
      <c r="K175" s="30">
        <f t="shared" si="74"/>
        <v>5</v>
      </c>
      <c r="L175" s="5">
        <v>486.8</v>
      </c>
      <c r="M175">
        <f t="shared" si="75"/>
        <v>2434</v>
      </c>
      <c r="N175" s="28"/>
      <c r="O175" s="28">
        <f t="shared" si="70"/>
        <v>1.5310805258833198</v>
      </c>
      <c r="P175">
        <f t="shared" si="61"/>
        <v>405.66666666666669</v>
      </c>
      <c r="Q175" s="28">
        <f t="shared" si="71"/>
        <v>1.8372966310599836</v>
      </c>
      <c r="R175" s="28">
        <f t="shared" si="62"/>
        <v>0.30621610517666387</v>
      </c>
      <c r="S175" s="46">
        <v>51579</v>
      </c>
      <c r="T175" s="59">
        <f t="shared" si="72"/>
        <v>2.5633595192360303E-3</v>
      </c>
      <c r="U175" s="28">
        <v>0.98960000000000004</v>
      </c>
      <c r="V175" s="59">
        <f t="shared" si="63"/>
        <v>1</v>
      </c>
      <c r="W175" s="59">
        <f t="shared" si="64"/>
        <v>0.67502054231717334</v>
      </c>
      <c r="X175" s="62">
        <f t="shared" si="65"/>
        <v>-1.4264761606060365</v>
      </c>
      <c r="Y175" s="28">
        <v>0.153789253681931</v>
      </c>
      <c r="Z175" s="28">
        <v>0.89439724645184204</v>
      </c>
      <c r="AA175" s="62">
        <f t="shared" si="80"/>
        <v>0.47189747765563506</v>
      </c>
      <c r="AB175" s="59">
        <f t="shared" si="66"/>
        <v>0.90562050446887299</v>
      </c>
      <c r="AC175" s="62">
        <f t="shared" si="67"/>
        <v>0.29594420251166875</v>
      </c>
      <c r="AD175" s="28">
        <v>7.6642910197268099E-2</v>
      </c>
      <c r="AE175" s="28">
        <v>0.88293847953236904</v>
      </c>
      <c r="AF175">
        <v>121.41379999999999</v>
      </c>
      <c r="AG175" s="59">
        <f t="shared" si="68"/>
        <v>0.66041891375342465</v>
      </c>
      <c r="AH175" s="62">
        <f t="shared" si="69"/>
        <v>-1.4608687686141202</v>
      </c>
      <c r="AI175">
        <v>6.5787674558349635E-2</v>
      </c>
      <c r="AJ175" s="28">
        <v>0.75652607287546736</v>
      </c>
      <c r="AK175" s="62">
        <f t="shared" si="76"/>
        <v>-0.8638002422361627</v>
      </c>
      <c r="AL175" s="70">
        <v>-0.8638002422361627</v>
      </c>
    </row>
    <row r="176" spans="1:38" x14ac:dyDescent="0.25">
      <c r="A176" s="4" t="s">
        <v>356</v>
      </c>
      <c r="B176" s="18">
        <v>1777</v>
      </c>
      <c r="C176" s="4">
        <v>1360</v>
      </c>
      <c r="D176" s="9">
        <f t="shared" si="73"/>
        <v>0.76533483398987057</v>
      </c>
      <c r="E176" s="28">
        <f t="shared" si="77"/>
        <v>0.78900498349471193</v>
      </c>
      <c r="F176" s="28">
        <f t="shared" si="78"/>
        <v>0.8056156147261796</v>
      </c>
      <c r="G176" s="28">
        <f t="shared" si="79"/>
        <v>0.85037203776652293</v>
      </c>
      <c r="H176" s="16">
        <v>5</v>
      </c>
      <c r="I176" s="16">
        <v>5</v>
      </c>
      <c r="J176" s="5">
        <v>355.4</v>
      </c>
      <c r="K176" s="30">
        <f t="shared" si="74"/>
        <v>5</v>
      </c>
      <c r="L176" s="5">
        <v>355.4</v>
      </c>
      <c r="M176">
        <f t="shared" si="75"/>
        <v>1777</v>
      </c>
      <c r="N176" s="28"/>
      <c r="O176" s="28">
        <f t="shared" si="70"/>
        <v>2.0971581316826113</v>
      </c>
      <c r="P176">
        <f t="shared" si="61"/>
        <v>296.16666666666669</v>
      </c>
      <c r="Q176" s="28">
        <f t="shared" si="71"/>
        <v>2.5165897580191334</v>
      </c>
      <c r="R176" s="28">
        <f t="shared" si="62"/>
        <v>0.41943162633652209</v>
      </c>
      <c r="S176" s="46">
        <v>17458</v>
      </c>
      <c r="T176" s="59">
        <f t="shared" si="72"/>
        <v>8.6762307308832314E-4</v>
      </c>
      <c r="U176" s="28">
        <v>0.98960000000000004</v>
      </c>
      <c r="V176" s="59">
        <f t="shared" si="63"/>
        <v>1</v>
      </c>
      <c r="W176" s="59">
        <f t="shared" si="64"/>
        <v>0.76533483398987057</v>
      </c>
      <c r="X176" s="62">
        <f t="shared" si="65"/>
        <v>-0.83921606596063003</v>
      </c>
      <c r="Y176" s="28">
        <v>0.153789253681931</v>
      </c>
      <c r="Z176" s="28">
        <v>0.89439724645184204</v>
      </c>
      <c r="AA176" s="62">
        <f t="shared" si="80"/>
        <v>1.0178714629396266</v>
      </c>
      <c r="AB176" s="59">
        <f t="shared" si="66"/>
        <v>0.79642570741207463</v>
      </c>
      <c r="AC176" s="62">
        <f t="shared" si="67"/>
        <v>-1.1287772332447015</v>
      </c>
      <c r="AD176" s="28">
        <v>7.6642910197268099E-2</v>
      </c>
      <c r="AE176" s="28">
        <v>0.88293847953236904</v>
      </c>
      <c r="AF176">
        <v>79.766900000000007</v>
      </c>
      <c r="AG176" s="59">
        <f t="shared" si="68"/>
        <v>0.77333335824657534</v>
      </c>
      <c r="AH176" s="62">
        <f t="shared" si="69"/>
        <v>0.25547772411686254</v>
      </c>
      <c r="AI176">
        <v>6.5787674558349635E-2</v>
      </c>
      <c r="AJ176" s="28">
        <v>0.75652607287546736</v>
      </c>
      <c r="AK176" s="62">
        <f t="shared" si="76"/>
        <v>-0.57083852502948973</v>
      </c>
      <c r="AL176" s="70">
        <v>-0.57083852502948973</v>
      </c>
    </row>
    <row r="177" spans="1:38" x14ac:dyDescent="0.25">
      <c r="A177" s="4" t="s">
        <v>358</v>
      </c>
      <c r="B177" s="18">
        <v>4977</v>
      </c>
      <c r="C177" s="4">
        <v>4496</v>
      </c>
      <c r="D177" s="9">
        <f t="shared" si="73"/>
        <v>0.90335543500100457</v>
      </c>
      <c r="E177" s="28">
        <f t="shared" si="77"/>
        <v>0.93129426288763373</v>
      </c>
      <c r="F177" s="28">
        <f t="shared" si="78"/>
        <v>0.95090045789579436</v>
      </c>
      <c r="G177" s="28">
        <f t="shared" si="79"/>
        <v>1.0037282611122273</v>
      </c>
      <c r="H177" s="16">
        <v>4</v>
      </c>
      <c r="I177" s="16">
        <v>5</v>
      </c>
      <c r="J177" s="5">
        <v>995.4</v>
      </c>
      <c r="K177" s="30">
        <f t="shared" si="74"/>
        <v>4</v>
      </c>
      <c r="L177" s="5">
        <v>1244.25</v>
      </c>
      <c r="M177">
        <f t="shared" si="75"/>
        <v>4977</v>
      </c>
      <c r="N177" s="28"/>
      <c r="O177" s="28">
        <f t="shared" si="70"/>
        <v>0.59901948965240104</v>
      </c>
      <c r="P177">
        <f t="shared" si="61"/>
        <v>995.4</v>
      </c>
      <c r="Q177" s="28">
        <f t="shared" si="71"/>
        <v>0.74877436206550141</v>
      </c>
      <c r="R177" s="28">
        <f t="shared" si="62"/>
        <v>0.14975487241310037</v>
      </c>
      <c r="S177" s="46">
        <v>44825</v>
      </c>
      <c r="T177" s="59">
        <f t="shared" si="72"/>
        <v>2.2277010110656483E-3</v>
      </c>
      <c r="U177" s="28">
        <v>0.98960000000000004</v>
      </c>
      <c r="V177" s="59">
        <f t="shared" si="63"/>
        <v>0.8</v>
      </c>
      <c r="W177" s="59">
        <f t="shared" si="64"/>
        <v>1.1291942937512556</v>
      </c>
      <c r="X177" s="62">
        <f t="shared" si="65"/>
        <v>1.5267454758901682</v>
      </c>
      <c r="Y177" s="28">
        <v>0.153789253681931</v>
      </c>
      <c r="Z177" s="28">
        <v>0.89439724645184204</v>
      </c>
      <c r="AA177" s="62">
        <f t="shared" si="80"/>
        <v>1.1103179029559398</v>
      </c>
      <c r="AB177" s="59">
        <f t="shared" si="66"/>
        <v>0.72242052426101511</v>
      </c>
      <c r="AC177" s="62">
        <f t="shared" si="67"/>
        <v>-2.094361433539035</v>
      </c>
      <c r="AD177" s="28">
        <v>7.6642910197268099E-2</v>
      </c>
      <c r="AE177" s="28">
        <v>0.88293847953236904</v>
      </c>
      <c r="AF177">
        <v>46.1967</v>
      </c>
      <c r="AG177" s="59">
        <f t="shared" si="68"/>
        <v>0.86434998816438358</v>
      </c>
      <c r="AH177" s="62">
        <f t="shared" si="69"/>
        <v>1.6389683327882796</v>
      </c>
      <c r="AI177">
        <v>6.5787674558349635E-2</v>
      </c>
      <c r="AJ177" s="28">
        <v>0.75652607287546736</v>
      </c>
      <c r="AK177" s="62">
        <f t="shared" si="76"/>
        <v>0.35711745837980424</v>
      </c>
      <c r="AL177" s="70">
        <v>0.35711745837980424</v>
      </c>
    </row>
    <row r="178" spans="1:38" x14ac:dyDescent="0.25">
      <c r="A178" s="4" t="s">
        <v>360</v>
      </c>
      <c r="B178" s="18">
        <v>7909</v>
      </c>
      <c r="C178" s="4">
        <v>6067</v>
      </c>
      <c r="D178" s="9">
        <f t="shared" si="73"/>
        <v>0.76710077127323306</v>
      </c>
      <c r="E178" s="28">
        <f t="shared" si="77"/>
        <v>0.79082553739508565</v>
      </c>
      <c r="F178" s="28">
        <f t="shared" si="78"/>
        <v>0.80747449607708743</v>
      </c>
      <c r="G178" s="28">
        <f t="shared" si="79"/>
        <v>0.85233419030359225</v>
      </c>
      <c r="H178" s="16">
        <v>11</v>
      </c>
      <c r="I178" s="16">
        <v>12</v>
      </c>
      <c r="J178" s="5">
        <v>659.08</v>
      </c>
      <c r="K178" s="30">
        <f t="shared" si="74"/>
        <v>10.999944367176635</v>
      </c>
      <c r="L178" s="5">
        <v>719</v>
      </c>
      <c r="M178">
        <f t="shared" si="75"/>
        <v>7908.9600000000009</v>
      </c>
      <c r="N178" s="28"/>
      <c r="O178" s="28">
        <f t="shared" si="70"/>
        <v>1.0366203059805286</v>
      </c>
      <c r="P178">
        <f t="shared" si="61"/>
        <v>659.08305555426773</v>
      </c>
      <c r="Q178" s="28">
        <f t="shared" si="71"/>
        <v>1.130858992230048</v>
      </c>
      <c r="R178" s="28">
        <f t="shared" si="62"/>
        <v>9.4238686249519477E-2</v>
      </c>
      <c r="S178" s="46">
        <v>158767</v>
      </c>
      <c r="T178" s="59">
        <f t="shared" si="72"/>
        <v>7.8903604333264866E-3</v>
      </c>
      <c r="U178" s="28">
        <v>0.98960000000000004</v>
      </c>
      <c r="V178" s="59">
        <f t="shared" si="63"/>
        <v>0.91666203059805296</v>
      </c>
      <c r="W178" s="59">
        <f t="shared" si="64"/>
        <v>0.83684143737551508</v>
      </c>
      <c r="X178" s="62">
        <f t="shared" si="65"/>
        <v>-0.37425117619313414</v>
      </c>
      <c r="Y178" s="28">
        <v>0.153789253681931</v>
      </c>
      <c r="Z178" s="28">
        <v>0.89439724645184204</v>
      </c>
      <c r="AA178" s="62">
        <f t="shared" si="80"/>
        <v>0.49815137906491902</v>
      </c>
      <c r="AB178" s="59">
        <f t="shared" si="66"/>
        <v>0.95471328195519045</v>
      </c>
      <c r="AC178" s="62">
        <f t="shared" si="67"/>
        <v>0.93648326033136198</v>
      </c>
      <c r="AD178" s="28">
        <v>7.6642910197268099E-2</v>
      </c>
      <c r="AE178" s="28">
        <v>0.88293847953236904</v>
      </c>
      <c r="AF178">
        <v>110.16419999999999</v>
      </c>
      <c r="AG178" s="59">
        <f t="shared" si="68"/>
        <v>0.6909191991232877</v>
      </c>
      <c r="AH178" s="62">
        <f t="shared" si="69"/>
        <v>-0.99725175259068299</v>
      </c>
      <c r="AI178">
        <v>6.5787674558349635E-2</v>
      </c>
      <c r="AJ178" s="28">
        <v>0.75652607287546736</v>
      </c>
      <c r="AK178" s="62">
        <f t="shared" si="76"/>
        <v>-0.14500655615081839</v>
      </c>
      <c r="AL178" s="70">
        <v>-0.14500655615081839</v>
      </c>
    </row>
    <row r="179" spans="1:38" x14ac:dyDescent="0.25">
      <c r="A179" s="4" t="s">
        <v>362</v>
      </c>
      <c r="B179" s="18">
        <v>4934</v>
      </c>
      <c r="C179" s="4">
        <v>4087</v>
      </c>
      <c r="D179" s="9">
        <f t="shared" si="73"/>
        <v>0.8283340089177138</v>
      </c>
      <c r="E179" s="28">
        <f t="shared" si="77"/>
        <v>0.85395258651310713</v>
      </c>
      <c r="F179" s="28">
        <f t="shared" si="78"/>
        <v>0.87193053570285661</v>
      </c>
      <c r="G179" s="28">
        <f t="shared" si="79"/>
        <v>0.92037112101968199</v>
      </c>
      <c r="H179" s="16">
        <v>4</v>
      </c>
      <c r="I179" s="16">
        <v>5</v>
      </c>
      <c r="J179" s="5">
        <v>986.8</v>
      </c>
      <c r="K179" s="30">
        <f t="shared" si="74"/>
        <v>4</v>
      </c>
      <c r="L179" s="5">
        <v>1233.5</v>
      </c>
      <c r="M179">
        <f t="shared" si="75"/>
        <v>4934</v>
      </c>
      <c r="N179" s="28"/>
      <c r="O179" s="28">
        <f t="shared" si="70"/>
        <v>0.60423996757194975</v>
      </c>
      <c r="P179">
        <f t="shared" si="61"/>
        <v>986.8</v>
      </c>
      <c r="Q179" s="28">
        <f t="shared" si="71"/>
        <v>0.75529995946493722</v>
      </c>
      <c r="R179" s="28">
        <f t="shared" si="62"/>
        <v>0.15105999189298747</v>
      </c>
      <c r="S179" s="46">
        <v>58698</v>
      </c>
      <c r="T179" s="59">
        <f t="shared" si="72"/>
        <v>2.9171577010046051E-3</v>
      </c>
      <c r="U179" s="28">
        <v>0.98960000000000004</v>
      </c>
      <c r="V179" s="59">
        <f t="shared" si="63"/>
        <v>0.8</v>
      </c>
      <c r="W179" s="59">
        <f t="shared" si="64"/>
        <v>1.0354175111471422</v>
      </c>
      <c r="X179" s="62">
        <f t="shared" si="65"/>
        <v>0.91697086317201437</v>
      </c>
      <c r="Y179" s="28">
        <v>0.153789253681931</v>
      </c>
      <c r="Z179" s="28">
        <v>0.89439724645184204</v>
      </c>
      <c r="AA179" s="62">
        <f t="shared" si="80"/>
        <v>0.84057378445602915</v>
      </c>
      <c r="AB179" s="59">
        <f t="shared" si="66"/>
        <v>0.78985655388599274</v>
      </c>
      <c r="AC179" s="62">
        <f t="shared" si="67"/>
        <v>-1.2144884035169916</v>
      </c>
      <c r="AD179" s="28">
        <v>7.6642910197268099E-2</v>
      </c>
      <c r="AE179" s="28">
        <v>0.88293847953236904</v>
      </c>
      <c r="AF179">
        <v>62.107500000000002</v>
      </c>
      <c r="AG179" s="59">
        <f t="shared" si="68"/>
        <v>0.82121210410958911</v>
      </c>
      <c r="AH179" s="62">
        <f t="shared" si="69"/>
        <v>0.9832545635390898</v>
      </c>
      <c r="AI179">
        <v>6.5787674558349635E-2</v>
      </c>
      <c r="AJ179" s="28">
        <v>0.75652607287546736</v>
      </c>
      <c r="AK179" s="62">
        <f t="shared" si="76"/>
        <v>0.22857900773137085</v>
      </c>
      <c r="AL179" s="70">
        <v>0.22857900773137085</v>
      </c>
    </row>
    <row r="180" spans="1:38" x14ac:dyDescent="0.25">
      <c r="A180" s="4" t="s">
        <v>364</v>
      </c>
      <c r="B180" s="18">
        <v>14470</v>
      </c>
      <c r="C180" s="4">
        <v>11143</v>
      </c>
      <c r="D180" s="9">
        <f t="shared" si="73"/>
        <v>0.77007601935038006</v>
      </c>
      <c r="E180" s="28">
        <f t="shared" si="77"/>
        <v>0.79389280345400015</v>
      </c>
      <c r="F180" s="28">
        <f t="shared" si="78"/>
        <v>0.8106063361582948</v>
      </c>
      <c r="G180" s="28">
        <f t="shared" si="79"/>
        <v>0.85564002150042229</v>
      </c>
      <c r="H180" s="16">
        <v>14</v>
      </c>
      <c r="I180" s="16">
        <v>18</v>
      </c>
      <c r="J180" s="5">
        <v>803.89</v>
      </c>
      <c r="K180" s="30">
        <f t="shared" si="74"/>
        <v>14.000038700813686</v>
      </c>
      <c r="L180" s="5">
        <v>1033.57</v>
      </c>
      <c r="M180">
        <f t="shared" si="75"/>
        <v>14470.02</v>
      </c>
      <c r="N180" s="28"/>
      <c r="O180" s="28">
        <f t="shared" si="70"/>
        <v>0.72112193658871682</v>
      </c>
      <c r="P180">
        <f t="shared" si="61"/>
        <v>964.66551111065235</v>
      </c>
      <c r="Q180" s="28">
        <f t="shared" si="71"/>
        <v>0.7726305039576632</v>
      </c>
      <c r="R180" s="28">
        <f t="shared" si="62"/>
        <v>5.1508567368946379E-2</v>
      </c>
      <c r="S180" s="46">
        <v>121945</v>
      </c>
      <c r="T180" s="59">
        <f t="shared" si="72"/>
        <v>6.060390402552158E-3</v>
      </c>
      <c r="U180" s="28">
        <v>0.98960000000000004</v>
      </c>
      <c r="V180" s="59">
        <f t="shared" si="63"/>
        <v>0.77777992782298255</v>
      </c>
      <c r="W180" s="59">
        <f t="shared" si="64"/>
        <v>0.99009500220175928</v>
      </c>
      <c r="X180" s="62">
        <f t="shared" si="65"/>
        <v>0.62226555795530825</v>
      </c>
      <c r="Y180" s="28">
        <v>0.153789253681931</v>
      </c>
      <c r="Z180" s="28">
        <v>0.89439724645184204</v>
      </c>
      <c r="AA180" s="62">
        <f t="shared" si="80"/>
        <v>1.186600516626348</v>
      </c>
      <c r="AB180" s="59">
        <f t="shared" si="66"/>
        <v>0.91524305453831478</v>
      </c>
      <c r="AC180" s="62">
        <f t="shared" si="67"/>
        <v>0.42149462908960922</v>
      </c>
      <c r="AD180" s="28">
        <v>7.6642910197268099E-2</v>
      </c>
      <c r="AE180" s="28">
        <v>0.88293847953236904</v>
      </c>
      <c r="AF180">
        <v>69.185599999999994</v>
      </c>
      <c r="AG180" s="59">
        <f t="shared" si="68"/>
        <v>0.80202172668493155</v>
      </c>
      <c r="AH180" s="62">
        <f t="shared" si="69"/>
        <v>0.69155284960121721</v>
      </c>
      <c r="AI180">
        <v>6.5787674558349635E-2</v>
      </c>
      <c r="AJ180" s="28">
        <v>0.75652607287546736</v>
      </c>
      <c r="AK180" s="62">
        <f t="shared" si="76"/>
        <v>0.57843767888204489</v>
      </c>
      <c r="AL180" s="70">
        <v>0.57843767888204489</v>
      </c>
    </row>
    <row r="181" spans="1:38" x14ac:dyDescent="0.25">
      <c r="A181" s="4" t="s">
        <v>366</v>
      </c>
      <c r="B181" s="18">
        <v>15799</v>
      </c>
      <c r="C181" s="4">
        <v>11076</v>
      </c>
      <c r="D181" s="9">
        <f t="shared" si="73"/>
        <v>0.7010570289258814</v>
      </c>
      <c r="E181" s="28">
        <f t="shared" si="77"/>
        <v>0.72273920507822831</v>
      </c>
      <c r="F181" s="28">
        <f t="shared" si="78"/>
        <v>0.73795476729040155</v>
      </c>
      <c r="G181" s="28">
        <f t="shared" si="79"/>
        <v>0.77895225436209037</v>
      </c>
      <c r="H181" s="16">
        <v>22</v>
      </c>
      <c r="I181" s="16">
        <v>22</v>
      </c>
      <c r="J181" s="5">
        <v>718.14</v>
      </c>
      <c r="K181" s="30">
        <f t="shared" si="74"/>
        <v>20.000101272232417</v>
      </c>
      <c r="L181" s="5">
        <v>789.95</v>
      </c>
      <c r="M181">
        <f t="shared" si="75"/>
        <v>15799.08</v>
      </c>
      <c r="N181" s="28"/>
      <c r="O181" s="28">
        <f t="shared" si="70"/>
        <v>0.9435154123678714</v>
      </c>
      <c r="P181">
        <f t="shared" si="61"/>
        <v>752.33351473835432</v>
      </c>
      <c r="Q181" s="28">
        <f t="shared" si="71"/>
        <v>0.99069094410769409</v>
      </c>
      <c r="R181" s="28">
        <f t="shared" si="62"/>
        <v>4.7175531739822696E-2</v>
      </c>
      <c r="S181" s="46">
        <v>183595</v>
      </c>
      <c r="T181" s="59">
        <f t="shared" si="72"/>
        <v>9.1242558198906341E-3</v>
      </c>
      <c r="U181" s="28">
        <v>0.98960000000000004</v>
      </c>
      <c r="V181" s="59">
        <f t="shared" si="63"/>
        <v>0.90909551237420072</v>
      </c>
      <c r="W181" s="59">
        <f t="shared" si="64"/>
        <v>0.77115882696967186</v>
      </c>
      <c r="X181" s="62">
        <f t="shared" si="65"/>
        <v>-0.80134610534656425</v>
      </c>
      <c r="Y181" s="28">
        <v>0.153789253681931</v>
      </c>
      <c r="Z181" s="28">
        <v>0.89439724645184204</v>
      </c>
      <c r="AA181" s="62">
        <f t="shared" si="80"/>
        <v>0.86053541763119912</v>
      </c>
      <c r="AB181" s="59">
        <f t="shared" si="66"/>
        <v>0.95697344698819387</v>
      </c>
      <c r="AC181" s="62">
        <f t="shared" si="67"/>
        <v>0.96597281164388471</v>
      </c>
      <c r="AD181" s="28">
        <v>7.6642910197268099E-2</v>
      </c>
      <c r="AE181" s="28">
        <v>0.88293847953236904</v>
      </c>
      <c r="AF181">
        <v>98.417000000000002</v>
      </c>
      <c r="AG181" s="59">
        <f t="shared" si="68"/>
        <v>0.72276859397260274</v>
      </c>
      <c r="AH181" s="62">
        <f t="shared" si="69"/>
        <v>-0.51312771167984983</v>
      </c>
      <c r="AI181">
        <v>6.5787674558349635E-2</v>
      </c>
      <c r="AJ181" s="28">
        <v>0.75652607287546736</v>
      </c>
      <c r="AK181" s="62">
        <f t="shared" si="76"/>
        <v>-0.11616700179417645</v>
      </c>
      <c r="AL181" s="70">
        <v>-0.11616700179417645</v>
      </c>
    </row>
    <row r="182" spans="1:38" x14ac:dyDescent="0.25">
      <c r="A182" s="4" t="s">
        <v>368</v>
      </c>
      <c r="B182" s="18">
        <v>41554</v>
      </c>
      <c r="C182" s="4">
        <v>29797</v>
      </c>
      <c r="D182" s="9">
        <f t="shared" si="73"/>
        <v>0.71706694903017765</v>
      </c>
      <c r="E182" s="28">
        <f t="shared" si="77"/>
        <v>0.73924427735069864</v>
      </c>
      <c r="F182" s="28">
        <f t="shared" si="78"/>
        <v>0.75480731476860807</v>
      </c>
      <c r="G182" s="28">
        <f t="shared" si="79"/>
        <v>0.79674105447797516</v>
      </c>
      <c r="H182" s="16">
        <v>30</v>
      </c>
      <c r="I182" s="16">
        <v>31</v>
      </c>
      <c r="J182" s="5">
        <v>1340.45</v>
      </c>
      <c r="K182" s="30">
        <f t="shared" si="74"/>
        <v>27.999993261773369</v>
      </c>
      <c r="L182" s="5">
        <v>1484.07</v>
      </c>
      <c r="M182">
        <f t="shared" si="75"/>
        <v>41553.950000000004</v>
      </c>
      <c r="N182" s="28"/>
      <c r="O182" s="28">
        <f t="shared" si="70"/>
        <v>0.50222024567574308</v>
      </c>
      <c r="P182">
        <f t="shared" si="61"/>
        <v>1432.8951605231839</v>
      </c>
      <c r="Q182" s="28">
        <f t="shared" si="71"/>
        <v>0.52015668733772713</v>
      </c>
      <c r="R182" s="28">
        <f t="shared" si="62"/>
        <v>1.7936441661984048E-2</v>
      </c>
      <c r="S182" s="46">
        <v>277563</v>
      </c>
      <c r="T182" s="59">
        <f t="shared" si="72"/>
        <v>1.3794252665575338E-2</v>
      </c>
      <c r="U182" s="28">
        <v>0.98960000000000004</v>
      </c>
      <c r="V182" s="59">
        <f t="shared" si="63"/>
        <v>0.90322558908946349</v>
      </c>
      <c r="W182" s="59">
        <f t="shared" si="64"/>
        <v>0.79389574176374778</v>
      </c>
      <c r="X182" s="62">
        <f t="shared" si="65"/>
        <v>-0.65350147869208619</v>
      </c>
      <c r="Y182" s="28">
        <v>0.153789253681931</v>
      </c>
      <c r="Z182" s="28">
        <v>0.89439724645184204</v>
      </c>
      <c r="AA182" s="62">
        <f t="shared" si="80"/>
        <v>1.4971015589253611</v>
      </c>
      <c r="AB182" s="59">
        <f t="shared" si="66"/>
        <v>0.94653207431412989</v>
      </c>
      <c r="AC182" s="62">
        <f t="shared" si="67"/>
        <v>0.82973877972639432</v>
      </c>
      <c r="AD182" s="28">
        <v>7.6642910197268099E-2</v>
      </c>
      <c r="AE182" s="28">
        <v>0.88293847953236904</v>
      </c>
      <c r="AF182">
        <v>103.53270000000001</v>
      </c>
      <c r="AG182" s="59">
        <f t="shared" si="68"/>
        <v>0.70889873994520547</v>
      </c>
      <c r="AH182" s="62">
        <f t="shared" si="69"/>
        <v>-0.72395525833671726</v>
      </c>
      <c r="AI182">
        <v>6.5787674558349635E-2</v>
      </c>
      <c r="AJ182" s="28">
        <v>0.75652607287546736</v>
      </c>
      <c r="AK182" s="62">
        <f t="shared" si="76"/>
        <v>-0.18257265243413637</v>
      </c>
      <c r="AL182" s="70">
        <v>-0.18257265243413637</v>
      </c>
    </row>
    <row r="183" spans="1:38" x14ac:dyDescent="0.25">
      <c r="A183" s="4" t="s">
        <v>370</v>
      </c>
      <c r="B183" s="18">
        <v>57999</v>
      </c>
      <c r="C183" s="4">
        <v>36871</v>
      </c>
      <c r="D183" s="9">
        <f t="shared" si="73"/>
        <v>0.63571785720443452</v>
      </c>
      <c r="E183" s="28">
        <f t="shared" si="77"/>
        <v>0.6553792342313759</v>
      </c>
      <c r="F183" s="28">
        <f t="shared" si="78"/>
        <v>0.66917669179414174</v>
      </c>
      <c r="G183" s="28">
        <f t="shared" si="79"/>
        <v>0.70635317467159398</v>
      </c>
      <c r="H183" s="16">
        <v>36</v>
      </c>
      <c r="I183" s="16">
        <v>38</v>
      </c>
      <c r="J183" s="5">
        <v>1526.29</v>
      </c>
      <c r="K183" s="30">
        <f t="shared" si="74"/>
        <v>28.999944999174986</v>
      </c>
      <c r="L183" s="5">
        <v>1999.97</v>
      </c>
      <c r="M183">
        <f t="shared" si="75"/>
        <v>57999.02</v>
      </c>
      <c r="N183" s="28"/>
      <c r="O183" s="28">
        <f t="shared" si="70"/>
        <v>0.37267059005885089</v>
      </c>
      <c r="P183">
        <f t="shared" si="61"/>
        <v>1933.3042111108871</v>
      </c>
      <c r="Q183" s="28">
        <f t="shared" si="71"/>
        <v>0.38552132443332826</v>
      </c>
      <c r="R183" s="28">
        <f t="shared" si="62"/>
        <v>1.2850734374477368E-2</v>
      </c>
      <c r="S183" s="46">
        <v>416681</v>
      </c>
      <c r="T183" s="59">
        <f t="shared" si="72"/>
        <v>2.0708102286488464E-2</v>
      </c>
      <c r="U183" s="28">
        <v>0.98960000000000004</v>
      </c>
      <c r="V183" s="59">
        <f t="shared" si="63"/>
        <v>0.76315644734671018</v>
      </c>
      <c r="W183" s="59">
        <f t="shared" si="64"/>
        <v>0.8330111858645165</v>
      </c>
      <c r="X183" s="62">
        <f t="shared" si="65"/>
        <v>-0.39915702246845552</v>
      </c>
      <c r="Y183" s="28">
        <v>0.153789253681931</v>
      </c>
      <c r="Z183" s="28">
        <v>0.89439724645184204</v>
      </c>
      <c r="AA183" s="62">
        <f t="shared" si="80"/>
        <v>1.391928117672752</v>
      </c>
      <c r="AB183" s="59">
        <f t="shared" si="66"/>
        <v>0.95200238766961964</v>
      </c>
      <c r="AC183" s="62">
        <f t="shared" si="67"/>
        <v>0.90111280951479789</v>
      </c>
      <c r="AD183" s="28">
        <v>7.6642910197268099E-2</v>
      </c>
      <c r="AE183" s="28">
        <v>0.88293847953236904</v>
      </c>
      <c r="AF183">
        <v>153.75280000000001</v>
      </c>
      <c r="AG183" s="59">
        <f t="shared" si="68"/>
        <v>0.57274035375342469</v>
      </c>
      <c r="AH183" s="62">
        <f t="shared" si="69"/>
        <v>-2.7936193269612533</v>
      </c>
      <c r="AI183">
        <v>6.5787674558349635E-2</v>
      </c>
      <c r="AJ183" s="28">
        <v>0.75652607287546736</v>
      </c>
      <c r="AK183" s="62">
        <f t="shared" si="76"/>
        <v>-0.76388784663830356</v>
      </c>
      <c r="AL183" s="70">
        <v>-0.76388784663830356</v>
      </c>
    </row>
    <row r="184" spans="1:38" x14ac:dyDescent="0.25">
      <c r="A184" s="4" t="s">
        <v>372</v>
      </c>
      <c r="B184" s="18">
        <v>2224</v>
      </c>
      <c r="C184" s="4">
        <v>1855</v>
      </c>
      <c r="D184" s="9">
        <f t="shared" si="73"/>
        <v>0.83408273381294962</v>
      </c>
      <c r="E184" s="28">
        <f t="shared" si="77"/>
        <v>0.85987910702365955</v>
      </c>
      <c r="F184" s="28">
        <f t="shared" si="78"/>
        <v>0.87798182506626288</v>
      </c>
      <c r="G184" s="28">
        <f t="shared" si="79"/>
        <v>0.92675859312549957</v>
      </c>
      <c r="H184" s="16">
        <v>3</v>
      </c>
      <c r="I184" s="16">
        <v>3</v>
      </c>
      <c r="J184" s="5">
        <v>741.33</v>
      </c>
      <c r="K184" s="30">
        <f t="shared" si="74"/>
        <v>1.9999910071942448</v>
      </c>
      <c r="L184" s="5">
        <v>1112</v>
      </c>
      <c r="M184">
        <f t="shared" si="75"/>
        <v>2223.9900000000002</v>
      </c>
      <c r="N184" s="28"/>
      <c r="O184" s="28">
        <f t="shared" si="70"/>
        <v>0.67026079136690653</v>
      </c>
      <c r="P184">
        <f t="shared" si="61"/>
        <v>741.33222221889162</v>
      </c>
      <c r="Q184" s="28">
        <f t="shared" si="71"/>
        <v>1.0053926939384108</v>
      </c>
      <c r="R184" s="28">
        <f t="shared" si="62"/>
        <v>0.33513190257150427</v>
      </c>
      <c r="S184" s="46">
        <v>35512</v>
      </c>
      <c r="T184" s="59">
        <f t="shared" si="72"/>
        <v>1.7648659967643792E-3</v>
      </c>
      <c r="U184" s="28">
        <v>0.98960000000000004</v>
      </c>
      <c r="V184" s="59">
        <f t="shared" si="63"/>
        <v>0.66666366906474828</v>
      </c>
      <c r="W184" s="59">
        <f t="shared" si="64"/>
        <v>1.2511297263027259</v>
      </c>
      <c r="X184" s="62">
        <f t="shared" si="65"/>
        <v>2.3196190326060284</v>
      </c>
      <c r="Y184" s="28">
        <v>0.153789253681931</v>
      </c>
      <c r="Z184" s="28">
        <v>0.89439724645184204</v>
      </c>
      <c r="AA184" s="62">
        <f t="shared" si="80"/>
        <v>0.62626717729218295</v>
      </c>
      <c r="AB184" s="59">
        <f t="shared" si="66"/>
        <v>0.68686500337280854</v>
      </c>
      <c r="AC184" s="62">
        <f t="shared" si="67"/>
        <v>-2.5582728481329178</v>
      </c>
      <c r="AD184" s="28">
        <v>7.6642910197268099E-2</v>
      </c>
      <c r="AE184" s="28">
        <v>0.88293847953236904</v>
      </c>
      <c r="AF184">
        <v>89.597399999999993</v>
      </c>
      <c r="AG184" s="59">
        <f t="shared" si="68"/>
        <v>0.7466805834520549</v>
      </c>
      <c r="AH184" s="62">
        <f t="shared" si="69"/>
        <v>-0.14965553182275976</v>
      </c>
      <c r="AI184">
        <v>6.5787674558349635E-2</v>
      </c>
      <c r="AJ184" s="28">
        <v>0.75652607287546736</v>
      </c>
      <c r="AK184" s="62">
        <f t="shared" si="76"/>
        <v>-0.1294364491165497</v>
      </c>
      <c r="AL184" s="70">
        <v>-0.1294364491165497</v>
      </c>
    </row>
    <row r="185" spans="1:38" x14ac:dyDescent="0.25">
      <c r="A185" s="4" t="s">
        <v>374</v>
      </c>
      <c r="B185" s="18">
        <v>2517</v>
      </c>
      <c r="C185" s="4">
        <v>2067</v>
      </c>
      <c r="D185" s="9">
        <f t="shared" si="73"/>
        <v>0.82121573301549466</v>
      </c>
      <c r="E185" s="28">
        <f t="shared" si="77"/>
        <v>0.84661415774793269</v>
      </c>
      <c r="F185" s="28">
        <f t="shared" si="78"/>
        <v>0.86443761370052064</v>
      </c>
      <c r="G185" s="28">
        <f t="shared" si="79"/>
        <v>0.91246192557277173</v>
      </c>
      <c r="H185" s="16">
        <v>4</v>
      </c>
      <c r="I185" s="16">
        <v>4</v>
      </c>
      <c r="J185" s="5">
        <v>629.25</v>
      </c>
      <c r="K185" s="30">
        <f t="shared" si="74"/>
        <v>4</v>
      </c>
      <c r="L185" s="5">
        <v>629.25</v>
      </c>
      <c r="M185">
        <f t="shared" si="75"/>
        <v>2517</v>
      </c>
      <c r="N185" s="28"/>
      <c r="O185" s="28">
        <f t="shared" si="70"/>
        <v>1.1844735796583234</v>
      </c>
      <c r="P185">
        <f t="shared" si="61"/>
        <v>503.4</v>
      </c>
      <c r="Q185" s="28">
        <f t="shared" si="71"/>
        <v>1.4805919745729044</v>
      </c>
      <c r="R185" s="28">
        <f t="shared" si="62"/>
        <v>0.29611839491458092</v>
      </c>
      <c r="S185" s="46">
        <v>45147</v>
      </c>
      <c r="T185" s="59">
        <f t="shared" si="72"/>
        <v>2.2437036820207655E-3</v>
      </c>
      <c r="U185" s="28">
        <v>0.98960000000000004</v>
      </c>
      <c r="V185" s="59">
        <f t="shared" si="63"/>
        <v>1</v>
      </c>
      <c r="W185" s="59">
        <f t="shared" si="64"/>
        <v>0.82121573301549466</v>
      </c>
      <c r="X185" s="62">
        <f t="shared" si="65"/>
        <v>-0.47585583312409052</v>
      </c>
      <c r="Y185" s="28">
        <v>0.153789253681931</v>
      </c>
      <c r="Z185" s="28">
        <v>0.89439724645184204</v>
      </c>
      <c r="AA185" s="62">
        <f t="shared" si="80"/>
        <v>0.55751212705163133</v>
      </c>
      <c r="AB185" s="59">
        <f t="shared" si="66"/>
        <v>0.86062196823709214</v>
      </c>
      <c r="AC185" s="62">
        <f t="shared" si="67"/>
        <v>-0.29117515550802192</v>
      </c>
      <c r="AD185" s="28">
        <v>7.6642910197268099E-2</v>
      </c>
      <c r="AE185" s="28">
        <v>0.88293847953236904</v>
      </c>
      <c r="AF185">
        <v>80.544399999999996</v>
      </c>
      <c r="AG185" s="59">
        <f t="shared" si="68"/>
        <v>0.77122537468493157</v>
      </c>
      <c r="AH185" s="62">
        <f t="shared" si="69"/>
        <v>0.22343549773030563</v>
      </c>
      <c r="AI185">
        <v>6.5787674558349635E-2</v>
      </c>
      <c r="AJ185" s="28">
        <v>0.75652607287546736</v>
      </c>
      <c r="AK185" s="62">
        <f t="shared" si="76"/>
        <v>-0.18119849696726895</v>
      </c>
      <c r="AL185" s="70">
        <v>-0.18119849696726895</v>
      </c>
    </row>
    <row r="186" spans="1:38" x14ac:dyDescent="0.25">
      <c r="A186" s="4" t="s">
        <v>376</v>
      </c>
      <c r="B186" s="18">
        <v>2763</v>
      </c>
      <c r="C186" s="4">
        <v>1792</v>
      </c>
      <c r="D186" s="9">
        <f t="shared" si="73"/>
        <v>0.64857039449873322</v>
      </c>
      <c r="E186" s="28">
        <f t="shared" si="77"/>
        <v>0.66862927267910643</v>
      </c>
      <c r="F186" s="28">
        <f t="shared" si="78"/>
        <v>0.6827056784197193</v>
      </c>
      <c r="G186" s="28">
        <f t="shared" si="79"/>
        <v>0.7206337716652591</v>
      </c>
      <c r="H186" s="16">
        <v>4</v>
      </c>
      <c r="I186" s="16">
        <v>4</v>
      </c>
      <c r="J186" s="5">
        <v>690.75</v>
      </c>
      <c r="K186" s="30">
        <f t="shared" si="74"/>
        <v>4</v>
      </c>
      <c r="L186" s="5">
        <v>690.75</v>
      </c>
      <c r="M186">
        <f t="shared" si="75"/>
        <v>2763</v>
      </c>
      <c r="N186" s="28"/>
      <c r="O186" s="28">
        <f t="shared" si="70"/>
        <v>1.0790155627940645</v>
      </c>
      <c r="P186">
        <f t="shared" si="61"/>
        <v>552.6</v>
      </c>
      <c r="Q186" s="28">
        <f t="shared" si="71"/>
        <v>1.3487694534925805</v>
      </c>
      <c r="R186" s="28">
        <f t="shared" si="62"/>
        <v>0.26975389069851596</v>
      </c>
      <c r="S186" s="46">
        <v>64166</v>
      </c>
      <c r="T186" s="59">
        <f t="shared" si="72"/>
        <v>3.1889049208262883E-3</v>
      </c>
      <c r="U186" s="28">
        <v>0.98960000000000004</v>
      </c>
      <c r="V186" s="59">
        <f t="shared" si="63"/>
        <v>1</v>
      </c>
      <c r="W186" s="59">
        <f t="shared" si="64"/>
        <v>0.64857039449873322</v>
      </c>
      <c r="X186" s="62">
        <f t="shared" si="65"/>
        <v>-1.5984657319524498</v>
      </c>
      <c r="Y186" s="28">
        <v>0.153789253681931</v>
      </c>
      <c r="Z186" s="28">
        <v>0.89439724645184204</v>
      </c>
      <c r="AA186" s="62">
        <f t="shared" si="80"/>
        <v>0.43060187638313124</v>
      </c>
      <c r="AB186" s="59">
        <f t="shared" si="66"/>
        <v>0.8923495309042172</v>
      </c>
      <c r="AC186" s="62">
        <f t="shared" si="67"/>
        <v>0.12279089282525207</v>
      </c>
      <c r="AD186" s="28">
        <v>7.6642910197268099E-2</v>
      </c>
      <c r="AE186" s="28">
        <v>0.88293847953236904</v>
      </c>
      <c r="AF186">
        <v>152.19669999999999</v>
      </c>
      <c r="AG186" s="59">
        <f t="shared" si="68"/>
        <v>0.57695930323287681</v>
      </c>
      <c r="AH186" s="62">
        <f t="shared" si="69"/>
        <v>-2.7294895411347277</v>
      </c>
      <c r="AI186">
        <v>6.5787674558349635E-2</v>
      </c>
      <c r="AJ186" s="28">
        <v>0.75652607287546736</v>
      </c>
      <c r="AK186" s="62">
        <f t="shared" si="76"/>
        <v>-1.4017214600873082</v>
      </c>
      <c r="AL186" s="70">
        <v>-1.4017214600873082</v>
      </c>
    </row>
    <row r="187" spans="1:38" x14ac:dyDescent="0.25">
      <c r="A187" s="4" t="s">
        <v>378</v>
      </c>
      <c r="B187" s="18">
        <v>4044</v>
      </c>
      <c r="C187" s="4">
        <v>2619</v>
      </c>
      <c r="D187" s="9">
        <f t="shared" si="73"/>
        <v>0.64762611275964388</v>
      </c>
      <c r="E187" s="28">
        <f t="shared" si="77"/>
        <v>0.66765578635014844</v>
      </c>
      <c r="F187" s="28">
        <f t="shared" si="78"/>
        <v>0.68171169764173045</v>
      </c>
      <c r="G187" s="28">
        <f t="shared" si="79"/>
        <v>0.71958456973293772</v>
      </c>
      <c r="H187" s="16">
        <v>6</v>
      </c>
      <c r="I187" s="16">
        <v>7</v>
      </c>
      <c r="J187" s="5">
        <v>577.71</v>
      </c>
      <c r="K187" s="30">
        <f t="shared" si="74"/>
        <v>3.9999703264094957</v>
      </c>
      <c r="L187" s="5">
        <v>1011</v>
      </c>
      <c r="M187">
        <f t="shared" si="75"/>
        <v>4043.9700000000003</v>
      </c>
      <c r="N187" s="28"/>
      <c r="O187" s="28">
        <f t="shared" si="70"/>
        <v>0.73722057368941651</v>
      </c>
      <c r="P187">
        <f t="shared" si="61"/>
        <v>808.79879999287823</v>
      </c>
      <c r="Q187" s="28">
        <f t="shared" si="71"/>
        <v>0.92152708437075193</v>
      </c>
      <c r="R187" s="28">
        <f t="shared" si="62"/>
        <v>0.18430651068133541</v>
      </c>
      <c r="S187" s="46">
        <v>80726</v>
      </c>
      <c r="T187" s="59">
        <f t="shared" si="72"/>
        <v>4.0118994270894708E-3</v>
      </c>
      <c r="U187" s="28">
        <v>0.98960000000000004</v>
      </c>
      <c r="V187" s="59">
        <f t="shared" si="63"/>
        <v>0.57142433234421364</v>
      </c>
      <c r="W187" s="59">
        <f t="shared" si="64"/>
        <v>1.1333541050007789</v>
      </c>
      <c r="X187" s="62">
        <f t="shared" si="65"/>
        <v>1.5537942530311688</v>
      </c>
      <c r="Y187" s="28">
        <v>0.153789253681931</v>
      </c>
      <c r="Z187" s="28">
        <v>0.89439724645184204</v>
      </c>
      <c r="AA187" s="62">
        <f t="shared" si="80"/>
        <v>0.50095384386690778</v>
      </c>
      <c r="AB187" s="59">
        <f t="shared" si="66"/>
        <v>0.87476060995767924</v>
      </c>
      <c r="AC187" s="62">
        <f t="shared" si="67"/>
        <v>-0.10670092711303773</v>
      </c>
      <c r="AD187" s="28">
        <v>7.6642910197268099E-2</v>
      </c>
      <c r="AE187" s="28">
        <v>0.88293847953236904</v>
      </c>
      <c r="AF187">
        <v>122.2681</v>
      </c>
      <c r="AG187" s="59">
        <f t="shared" si="68"/>
        <v>0.6581027075068494</v>
      </c>
      <c r="AH187" s="62">
        <f t="shared" si="69"/>
        <v>-1.496076066365934</v>
      </c>
      <c r="AI187">
        <v>6.5787674558349635E-2</v>
      </c>
      <c r="AJ187" s="28">
        <v>0.75652607287546736</v>
      </c>
      <c r="AK187" s="62">
        <f t="shared" si="76"/>
        <v>-1.6327580149267645E-2</v>
      </c>
      <c r="AL187" s="70">
        <v>-1.6327580149267645E-2</v>
      </c>
    </row>
    <row r="188" spans="1:38" x14ac:dyDescent="0.25">
      <c r="A188" s="4" t="s">
        <v>380</v>
      </c>
      <c r="B188" s="18">
        <v>8853</v>
      </c>
      <c r="C188" s="4">
        <v>6460</v>
      </c>
      <c r="D188" s="9">
        <f t="shared" si="73"/>
        <v>0.72969614819835082</v>
      </c>
      <c r="E188" s="28">
        <f t="shared" si="77"/>
        <v>0.75226407030757825</v>
      </c>
      <c r="F188" s="28">
        <f t="shared" si="78"/>
        <v>0.76810120862984299</v>
      </c>
      <c r="G188" s="28">
        <f t="shared" si="79"/>
        <v>0.81077349799816767</v>
      </c>
      <c r="H188" s="16">
        <v>12</v>
      </c>
      <c r="I188" s="16">
        <v>13</v>
      </c>
      <c r="J188" s="5">
        <v>681</v>
      </c>
      <c r="K188" s="30">
        <f t="shared" si="74"/>
        <v>12</v>
      </c>
      <c r="L188" s="5">
        <v>737.75</v>
      </c>
      <c r="M188">
        <f t="shared" si="75"/>
        <v>8853</v>
      </c>
      <c r="N188" s="28"/>
      <c r="O188" s="28">
        <f t="shared" si="70"/>
        <v>1.0102744832260251</v>
      </c>
      <c r="P188">
        <f t="shared" si="61"/>
        <v>681</v>
      </c>
      <c r="Q188" s="28">
        <f t="shared" si="71"/>
        <v>1.0944640234948606</v>
      </c>
      <c r="R188" s="28">
        <f t="shared" si="62"/>
        <v>8.4189540268835517E-2</v>
      </c>
      <c r="S188" s="46">
        <v>164993</v>
      </c>
      <c r="T188" s="59">
        <f t="shared" si="72"/>
        <v>8.1997785369493474E-3</v>
      </c>
      <c r="U188" s="28">
        <v>0.98960000000000004</v>
      </c>
      <c r="V188" s="59">
        <f t="shared" si="63"/>
        <v>0.92307692307692313</v>
      </c>
      <c r="W188" s="59">
        <f t="shared" si="64"/>
        <v>0.79050416054821337</v>
      </c>
      <c r="X188" s="62">
        <f t="shared" si="65"/>
        <v>-0.67555491307930882</v>
      </c>
      <c r="Y188" s="28">
        <v>0.153789253681931</v>
      </c>
      <c r="Z188" s="28">
        <v>0.89439724645184204</v>
      </c>
      <c r="AA188" s="62">
        <f t="shared" si="80"/>
        <v>0.53656821804561405</v>
      </c>
      <c r="AB188" s="59">
        <f t="shared" si="66"/>
        <v>0.95528598182953217</v>
      </c>
      <c r="AC188" s="62">
        <f t="shared" si="67"/>
        <v>0.94395557411573772</v>
      </c>
      <c r="AD188" s="28">
        <v>7.6642910197268099E-2</v>
      </c>
      <c r="AE188" s="28">
        <v>0.88293847953236904</v>
      </c>
      <c r="AF188">
        <v>88.948499999999996</v>
      </c>
      <c r="AG188" s="59">
        <f t="shared" si="68"/>
        <v>0.74843990246575354</v>
      </c>
      <c r="AH188" s="62">
        <f t="shared" si="69"/>
        <v>-0.12291315149833856</v>
      </c>
      <c r="AI188">
        <v>6.5787674558349635E-2</v>
      </c>
      <c r="AJ188" s="28">
        <v>0.75652607287546736</v>
      </c>
      <c r="AK188" s="62">
        <f t="shared" si="76"/>
        <v>4.8495836512696781E-2</v>
      </c>
      <c r="AL188" s="70">
        <v>4.8495836512696781E-2</v>
      </c>
    </row>
    <row r="189" spans="1:38" x14ac:dyDescent="0.25">
      <c r="A189" s="4" t="s">
        <v>382</v>
      </c>
      <c r="B189" s="18">
        <v>1496</v>
      </c>
      <c r="C189" s="4">
        <v>1156</v>
      </c>
      <c r="D189" s="9">
        <f t="shared" si="73"/>
        <v>0.77272727272727271</v>
      </c>
      <c r="E189" s="28">
        <f t="shared" si="77"/>
        <v>0.79662605435801315</v>
      </c>
      <c r="F189" s="28">
        <f t="shared" si="78"/>
        <v>0.8133971291866029</v>
      </c>
      <c r="G189" s="28">
        <f t="shared" si="79"/>
        <v>0.85858585858585856</v>
      </c>
      <c r="H189" s="16">
        <v>5</v>
      </c>
      <c r="I189" s="16">
        <v>5</v>
      </c>
      <c r="J189" s="5">
        <v>299.2</v>
      </c>
      <c r="K189" s="30">
        <f t="shared" si="74"/>
        <v>5</v>
      </c>
      <c r="L189" s="5">
        <v>299.2</v>
      </c>
      <c r="M189">
        <f t="shared" si="75"/>
        <v>1496</v>
      </c>
      <c r="N189" s="28"/>
      <c r="O189" s="28">
        <f t="shared" si="70"/>
        <v>2.4910762032085563</v>
      </c>
      <c r="P189">
        <f t="shared" si="61"/>
        <v>249.33333333333334</v>
      </c>
      <c r="Q189" s="28">
        <f t="shared" si="71"/>
        <v>2.9892914438502673</v>
      </c>
      <c r="R189" s="28">
        <f t="shared" si="62"/>
        <v>0.49821524064171108</v>
      </c>
      <c r="S189" s="46">
        <v>35158</v>
      </c>
      <c r="T189" s="59">
        <f t="shared" si="72"/>
        <v>1.7472729982609271E-3</v>
      </c>
      <c r="U189" s="28">
        <v>0.98960000000000004</v>
      </c>
      <c r="V189" s="59">
        <f t="shared" si="63"/>
        <v>1</v>
      </c>
      <c r="W189" s="59">
        <f t="shared" si="64"/>
        <v>0.77272727272727271</v>
      </c>
      <c r="X189" s="62">
        <f t="shared" si="65"/>
        <v>-0.79114743593338976</v>
      </c>
      <c r="Y189" s="28">
        <v>0.153789253681931</v>
      </c>
      <c r="Z189" s="28">
        <v>0.89439724645184204</v>
      </c>
      <c r="AA189" s="62">
        <f t="shared" si="80"/>
        <v>0.42550770806075433</v>
      </c>
      <c r="AB189" s="59">
        <f t="shared" si="66"/>
        <v>0.91489845838784911</v>
      </c>
      <c r="AC189" s="62">
        <f t="shared" si="67"/>
        <v>0.4169985034913154</v>
      </c>
      <c r="AD189" s="28">
        <v>7.6642910197268099E-2</v>
      </c>
      <c r="AE189" s="28">
        <v>0.88293847953236904</v>
      </c>
      <c r="AF189">
        <v>77.8018</v>
      </c>
      <c r="AG189" s="59">
        <f t="shared" si="68"/>
        <v>0.7786612019726028</v>
      </c>
      <c r="AH189" s="62">
        <f t="shared" si="69"/>
        <v>0.3364631634380531</v>
      </c>
      <c r="AI189">
        <v>6.5787674558349635E-2</v>
      </c>
      <c r="AJ189" s="28">
        <v>0.75652607287546736</v>
      </c>
      <c r="AK189" s="62">
        <f t="shared" si="76"/>
        <v>-1.2561923001340422E-2</v>
      </c>
      <c r="AL189" s="70">
        <v>-1.2561923001340422E-2</v>
      </c>
    </row>
    <row r="190" spans="1:38" x14ac:dyDescent="0.25">
      <c r="A190" s="4" t="s">
        <v>384</v>
      </c>
      <c r="B190" s="18">
        <v>4251</v>
      </c>
      <c r="C190" s="4">
        <v>3337</v>
      </c>
      <c r="D190" s="9">
        <f t="shared" si="73"/>
        <v>0.78499176664314274</v>
      </c>
      <c r="E190" s="28">
        <f t="shared" si="77"/>
        <v>0.80926986251870381</v>
      </c>
      <c r="F190" s="28">
        <f t="shared" si="78"/>
        <v>0.8263071227822556</v>
      </c>
      <c r="G190" s="28">
        <f t="shared" si="79"/>
        <v>0.87221307404793647</v>
      </c>
      <c r="H190" s="16">
        <v>7</v>
      </c>
      <c r="I190" s="16">
        <v>7</v>
      </c>
      <c r="J190" s="5">
        <v>607.29</v>
      </c>
      <c r="K190" s="30">
        <f t="shared" si="74"/>
        <v>6.000042342978122</v>
      </c>
      <c r="L190" s="5">
        <v>708.5</v>
      </c>
      <c r="M190">
        <f t="shared" si="75"/>
        <v>4251.03</v>
      </c>
      <c r="N190" s="28"/>
      <c r="O190" s="28">
        <f t="shared" si="70"/>
        <v>1.051983062808751</v>
      </c>
      <c r="P190">
        <f t="shared" si="61"/>
        <v>607.28632652690885</v>
      </c>
      <c r="Q190" s="28">
        <f t="shared" si="71"/>
        <v>1.2273123359496132</v>
      </c>
      <c r="R190" s="28">
        <f t="shared" si="62"/>
        <v>0.17532927314086222</v>
      </c>
      <c r="S190" s="46">
        <v>96906</v>
      </c>
      <c r="T190" s="59">
        <f t="shared" si="72"/>
        <v>4.8160087937161788E-3</v>
      </c>
      <c r="U190" s="28">
        <v>0.98960000000000004</v>
      </c>
      <c r="V190" s="59">
        <f t="shared" si="63"/>
        <v>0.85714890613973171</v>
      </c>
      <c r="W190" s="59">
        <f t="shared" si="64"/>
        <v>0.91581726467859947</v>
      </c>
      <c r="X190" s="62">
        <f t="shared" si="65"/>
        <v>0.13928163193417012</v>
      </c>
      <c r="Y190" s="28">
        <v>0.153789253681931</v>
      </c>
      <c r="Z190" s="28">
        <v>0.89439724645184204</v>
      </c>
      <c r="AA190" s="62">
        <f t="shared" si="80"/>
        <v>0.43867252801684109</v>
      </c>
      <c r="AB190" s="59">
        <f t="shared" si="66"/>
        <v>0.92688842795747572</v>
      </c>
      <c r="AC190" s="62">
        <f t="shared" si="67"/>
        <v>0.57343788632224024</v>
      </c>
      <c r="AD190" s="28">
        <v>7.6642910197268099E-2</v>
      </c>
      <c r="AE190" s="28">
        <v>0.88293847953236904</v>
      </c>
      <c r="AF190">
        <v>89.531099999999995</v>
      </c>
      <c r="AG190" s="59">
        <f t="shared" si="68"/>
        <v>0.74686033819178088</v>
      </c>
      <c r="AH190" s="62">
        <f t="shared" si="69"/>
        <v>-0.14692318505822186</v>
      </c>
      <c r="AI190">
        <v>6.5787674558349635E-2</v>
      </c>
      <c r="AJ190" s="28">
        <v>0.75652607287546736</v>
      </c>
      <c r="AK190" s="62">
        <f t="shared" si="76"/>
        <v>0.18859877773272948</v>
      </c>
      <c r="AL190" s="70">
        <v>0.18859877773272948</v>
      </c>
    </row>
    <row r="191" spans="1:38" x14ac:dyDescent="0.25">
      <c r="A191" s="4" t="s">
        <v>386</v>
      </c>
      <c r="B191" s="18">
        <v>16705</v>
      </c>
      <c r="C191" s="4">
        <v>13918</v>
      </c>
      <c r="D191" s="9">
        <f t="shared" si="73"/>
        <v>0.83316372343609701</v>
      </c>
      <c r="E191" s="28">
        <f t="shared" si="77"/>
        <v>0.85893167364546075</v>
      </c>
      <c r="F191" s="28">
        <f t="shared" si="78"/>
        <v>0.87701444572220733</v>
      </c>
      <c r="G191" s="28">
        <f t="shared" si="79"/>
        <v>0.92573747048455224</v>
      </c>
      <c r="H191" s="16">
        <v>24</v>
      </c>
      <c r="I191" s="16">
        <v>24</v>
      </c>
      <c r="J191" s="5">
        <v>696.04</v>
      </c>
      <c r="K191" s="30">
        <f t="shared" si="74"/>
        <v>23.000082610491532</v>
      </c>
      <c r="L191" s="5">
        <v>726.3</v>
      </c>
      <c r="M191">
        <f t="shared" si="75"/>
        <v>16704.96</v>
      </c>
      <c r="N191" s="28"/>
      <c r="O191" s="28">
        <f t="shared" si="70"/>
        <v>1.0262012942310341</v>
      </c>
      <c r="P191">
        <f t="shared" si="61"/>
        <v>696.03760416630814</v>
      </c>
      <c r="Q191" s="28">
        <f t="shared" si="71"/>
        <v>1.0708185815516862</v>
      </c>
      <c r="R191" s="28">
        <f t="shared" si="62"/>
        <v>4.4617287320652066E-2</v>
      </c>
      <c r="S191" s="46">
        <v>173773</v>
      </c>
      <c r="T191" s="59">
        <f t="shared" si="72"/>
        <v>8.636124658023667E-3</v>
      </c>
      <c r="U191" s="28">
        <v>0.98960000000000004</v>
      </c>
      <c r="V191" s="59">
        <f t="shared" si="63"/>
        <v>0.95833677543714713</v>
      </c>
      <c r="W191" s="59">
        <f t="shared" si="64"/>
        <v>0.86938511052760947</v>
      </c>
      <c r="X191" s="62">
        <f t="shared" si="65"/>
        <v>-0.16263903572848468</v>
      </c>
      <c r="Y191" s="28">
        <v>0.153789253681931</v>
      </c>
      <c r="Z191" s="28">
        <v>0.89439724645184204</v>
      </c>
      <c r="AA191" s="62">
        <f t="shared" si="80"/>
        <v>0.96131159616281014</v>
      </c>
      <c r="AB191" s="59">
        <f t="shared" si="66"/>
        <v>0.95820399376633947</v>
      </c>
      <c r="AC191" s="62">
        <f t="shared" si="67"/>
        <v>0.98202839688951737</v>
      </c>
      <c r="AD191" s="28">
        <v>7.6642910197268099E-2</v>
      </c>
      <c r="AE191" s="28">
        <v>0.88293847953236904</v>
      </c>
      <c r="AF191">
        <v>77.617800000000003</v>
      </c>
      <c r="AG191" s="59">
        <f t="shared" si="68"/>
        <v>0.7791600688219178</v>
      </c>
      <c r="AH191" s="62">
        <f t="shared" si="69"/>
        <v>0.34404614691731455</v>
      </c>
      <c r="AI191">
        <v>6.5787674558349635E-2</v>
      </c>
      <c r="AJ191" s="28">
        <v>0.75652607287546736</v>
      </c>
      <c r="AK191" s="62">
        <f t="shared" si="76"/>
        <v>0.38781183602611574</v>
      </c>
      <c r="AL191" s="70">
        <v>0.38781183602611574</v>
      </c>
    </row>
    <row r="192" spans="1:38" x14ac:dyDescent="0.25">
      <c r="A192" s="4" t="s">
        <v>388</v>
      </c>
      <c r="B192" s="18">
        <v>4875</v>
      </c>
      <c r="C192" s="4">
        <v>4108</v>
      </c>
      <c r="D192" s="9">
        <f t="shared" si="73"/>
        <v>0.84266666666666667</v>
      </c>
      <c r="E192" s="28">
        <f t="shared" si="77"/>
        <v>0.86872852233676978</v>
      </c>
      <c r="F192" s="28">
        <f t="shared" si="78"/>
        <v>0.88701754385964915</v>
      </c>
      <c r="G192" s="28">
        <f t="shared" si="79"/>
        <v>0.93629629629629629</v>
      </c>
      <c r="H192" s="16">
        <v>6</v>
      </c>
      <c r="I192" s="16">
        <v>7</v>
      </c>
      <c r="J192" s="5">
        <v>696.43</v>
      </c>
      <c r="K192" s="30">
        <f t="shared" si="74"/>
        <v>6.0000123076923071</v>
      </c>
      <c r="L192" s="5">
        <v>812.5</v>
      </c>
      <c r="M192">
        <f t="shared" si="75"/>
        <v>4875.0099999999993</v>
      </c>
      <c r="N192" s="28"/>
      <c r="O192" s="28">
        <f t="shared" si="70"/>
        <v>0.91732923076923079</v>
      </c>
      <c r="P192">
        <f t="shared" si="61"/>
        <v>696.4287755098452</v>
      </c>
      <c r="Q192" s="28">
        <f t="shared" si="71"/>
        <v>1.0702171222812484</v>
      </c>
      <c r="R192" s="28">
        <f t="shared" si="62"/>
        <v>0.15288789151201765</v>
      </c>
      <c r="S192" s="46">
        <v>96968</v>
      </c>
      <c r="T192" s="59">
        <f t="shared" si="72"/>
        <v>4.819090053341077E-3</v>
      </c>
      <c r="U192" s="28">
        <v>0.98960000000000004</v>
      </c>
      <c r="V192" s="59">
        <f t="shared" si="63"/>
        <v>0.85714461538461528</v>
      </c>
      <c r="W192" s="59">
        <f t="shared" si="64"/>
        <v>0.98310909447707129</v>
      </c>
      <c r="X192" s="62">
        <f t="shared" si="65"/>
        <v>0.5768403571858427</v>
      </c>
      <c r="Y192" s="28">
        <v>0.153789253681931</v>
      </c>
      <c r="Z192" s="28">
        <v>0.89439724645184204</v>
      </c>
      <c r="AA192" s="62">
        <f t="shared" si="80"/>
        <v>0.50274317300552762</v>
      </c>
      <c r="AB192" s="59">
        <f t="shared" si="66"/>
        <v>0.91620964304340069</v>
      </c>
      <c r="AC192" s="62">
        <f t="shared" si="67"/>
        <v>0.43410621315652481</v>
      </c>
      <c r="AD192" s="28">
        <v>7.6642910197268099E-2</v>
      </c>
      <c r="AE192" s="28">
        <v>0.88293847953236904</v>
      </c>
      <c r="AF192">
        <v>63.353000000000002</v>
      </c>
      <c r="AG192" s="59">
        <f t="shared" si="68"/>
        <v>0.81783526356164393</v>
      </c>
      <c r="AH192" s="62">
        <f t="shared" si="69"/>
        <v>0.9319251835204948</v>
      </c>
      <c r="AI192">
        <v>6.5787674558349635E-2</v>
      </c>
      <c r="AJ192" s="28">
        <v>0.75652607287546736</v>
      </c>
      <c r="AK192" s="62">
        <f t="shared" si="76"/>
        <v>0.64762391795428742</v>
      </c>
      <c r="AL192" s="70">
        <v>0.64762391795428742</v>
      </c>
    </row>
    <row r="193" spans="1:38" x14ac:dyDescent="0.25">
      <c r="A193" s="4" t="s">
        <v>390</v>
      </c>
      <c r="B193" s="18">
        <v>9361</v>
      </c>
      <c r="C193" s="4">
        <v>6795</v>
      </c>
      <c r="D193" s="9">
        <f t="shared" si="73"/>
        <v>0.72588398675355192</v>
      </c>
      <c r="E193" s="28">
        <f t="shared" si="77"/>
        <v>0.74833400696242469</v>
      </c>
      <c r="F193" s="28">
        <f t="shared" si="78"/>
        <v>0.76408840710900217</v>
      </c>
      <c r="G193" s="28">
        <f t="shared" si="79"/>
        <v>0.8065377630595022</v>
      </c>
      <c r="H193" s="16">
        <v>9</v>
      </c>
      <c r="I193" s="16">
        <v>11</v>
      </c>
      <c r="J193" s="5">
        <v>851</v>
      </c>
      <c r="K193" s="30">
        <f t="shared" si="74"/>
        <v>9.0000096143677126</v>
      </c>
      <c r="L193" s="5">
        <v>1040.1099999999999</v>
      </c>
      <c r="M193">
        <f t="shared" si="75"/>
        <v>9361</v>
      </c>
      <c r="N193" s="28"/>
      <c r="O193" s="28">
        <f t="shared" si="70"/>
        <v>0.71658766861197387</v>
      </c>
      <c r="P193">
        <f t="shared" si="61"/>
        <v>936.09909999990373</v>
      </c>
      <c r="Q193" s="28">
        <f t="shared" si="71"/>
        <v>0.7962084356240452</v>
      </c>
      <c r="R193" s="28">
        <f t="shared" si="62"/>
        <v>7.9620767012071325E-2</v>
      </c>
      <c r="S193" s="46">
        <v>116961</v>
      </c>
      <c r="T193" s="59">
        <f t="shared" si="72"/>
        <v>5.812696886899036E-3</v>
      </c>
      <c r="U193" s="28">
        <v>0.98960000000000004</v>
      </c>
      <c r="V193" s="59">
        <f t="shared" si="63"/>
        <v>0.81818269221524664</v>
      </c>
      <c r="W193" s="59">
        <f t="shared" si="64"/>
        <v>0.88719059161249914</v>
      </c>
      <c r="X193" s="62">
        <f t="shared" si="65"/>
        <v>-4.6860587894182827E-2</v>
      </c>
      <c r="Y193" s="28">
        <v>0.153789253681931</v>
      </c>
      <c r="Z193" s="28">
        <v>0.89439724645184204</v>
      </c>
      <c r="AA193" s="62">
        <f t="shared" si="80"/>
        <v>0.80035225417019351</v>
      </c>
      <c r="AB193" s="59">
        <f t="shared" si="66"/>
        <v>0.91107206675729513</v>
      </c>
      <c r="AC193" s="62">
        <f t="shared" si="67"/>
        <v>0.36707357735391555</v>
      </c>
      <c r="AD193" s="28">
        <v>7.6642910197268099E-2</v>
      </c>
      <c r="AE193" s="28">
        <v>0.88293847953236904</v>
      </c>
      <c r="AF193">
        <v>72.679900000000004</v>
      </c>
      <c r="AG193" s="59">
        <f t="shared" si="68"/>
        <v>0.79254786564383561</v>
      </c>
      <c r="AH193" s="62">
        <f t="shared" si="69"/>
        <v>0.54754622366867722</v>
      </c>
      <c r="AI193">
        <v>6.5787674558349635E-2</v>
      </c>
      <c r="AJ193" s="28">
        <v>0.75652607287546736</v>
      </c>
      <c r="AK193" s="62">
        <f t="shared" si="76"/>
        <v>0.28925307104280334</v>
      </c>
      <c r="AL193" s="70">
        <v>0.28925307104280334</v>
      </c>
    </row>
    <row r="194" spans="1:38" x14ac:dyDescent="0.25">
      <c r="A194" s="4" t="s">
        <v>392</v>
      </c>
      <c r="B194" s="18">
        <v>7401</v>
      </c>
      <c r="C194" s="4">
        <v>5983</v>
      </c>
      <c r="D194" s="9">
        <f t="shared" si="73"/>
        <v>0.80840426969328472</v>
      </c>
      <c r="E194" s="28">
        <f t="shared" si="77"/>
        <v>0.83340646360132442</v>
      </c>
      <c r="F194" s="28">
        <f t="shared" si="78"/>
        <v>0.85095186283503654</v>
      </c>
      <c r="G194" s="28">
        <f t="shared" si="79"/>
        <v>0.89822696632587185</v>
      </c>
      <c r="H194" s="16">
        <v>13</v>
      </c>
      <c r="I194" s="16">
        <v>13</v>
      </c>
      <c r="J194" s="5">
        <v>569.30999999999995</v>
      </c>
      <c r="K194" s="30">
        <f t="shared" si="74"/>
        <v>12.000048642075393</v>
      </c>
      <c r="L194" s="5">
        <v>616.75</v>
      </c>
      <c r="M194">
        <f t="shared" si="75"/>
        <v>7401.0299999999988</v>
      </c>
      <c r="N194" s="28"/>
      <c r="O194" s="28">
        <f t="shared" si="70"/>
        <v>1.2084799351438995</v>
      </c>
      <c r="P194">
        <f t="shared" si="61"/>
        <v>569.30786982182099</v>
      </c>
      <c r="Q194" s="28">
        <f t="shared" si="71"/>
        <v>1.3091861881924618</v>
      </c>
      <c r="R194" s="28">
        <f t="shared" si="62"/>
        <v>0.10070625304856229</v>
      </c>
      <c r="S194" s="46">
        <v>153713</v>
      </c>
      <c r="T194" s="59">
        <f t="shared" si="72"/>
        <v>7.6391880761613826E-3</v>
      </c>
      <c r="U194" s="28">
        <v>0.98960000000000004</v>
      </c>
      <c r="V194" s="59">
        <f t="shared" si="63"/>
        <v>0.92308066477503026</v>
      </c>
      <c r="W194" s="59">
        <f t="shared" si="64"/>
        <v>0.87576774223767972</v>
      </c>
      <c r="X194" s="62">
        <f t="shared" si="65"/>
        <v>-0.12113657988543275</v>
      </c>
      <c r="Y194" s="28">
        <v>0.153789253681931</v>
      </c>
      <c r="Z194" s="28">
        <v>0.89439724645184204</v>
      </c>
      <c r="AA194" s="62">
        <f t="shared" si="80"/>
        <v>0.48148172243076381</v>
      </c>
      <c r="AB194" s="59">
        <f t="shared" si="66"/>
        <v>0.95987668577087604</v>
      </c>
      <c r="AC194" s="62">
        <f t="shared" si="67"/>
        <v>1.0038528813751832</v>
      </c>
      <c r="AD194" s="28">
        <v>7.6642910197268099E-2</v>
      </c>
      <c r="AE194" s="28">
        <v>0.88293847953236904</v>
      </c>
      <c r="AF194">
        <v>81.585700000000003</v>
      </c>
      <c r="AG194" s="59">
        <f t="shared" si="68"/>
        <v>0.76840216789041094</v>
      </c>
      <c r="AH194" s="62">
        <f t="shared" si="69"/>
        <v>0.18052158089902098</v>
      </c>
      <c r="AI194">
        <v>6.5787674558349635E-2</v>
      </c>
      <c r="AJ194" s="28">
        <v>0.75652607287546736</v>
      </c>
      <c r="AK194" s="62">
        <f t="shared" si="76"/>
        <v>0.35441262746292385</v>
      </c>
      <c r="AL194" s="70">
        <v>0.35441262746292385</v>
      </c>
    </row>
    <row r="195" spans="1:38" x14ac:dyDescent="0.25">
      <c r="A195" s="4" t="s">
        <v>394</v>
      </c>
      <c r="B195" s="18">
        <v>5530</v>
      </c>
      <c r="C195" s="4">
        <v>4556</v>
      </c>
      <c r="D195" s="9">
        <f t="shared" si="73"/>
        <v>0.82386980108499097</v>
      </c>
      <c r="E195" s="28">
        <f t="shared" si="77"/>
        <v>0.84935031039689801</v>
      </c>
      <c r="F195" s="28">
        <f t="shared" si="78"/>
        <v>0.86723136956314839</v>
      </c>
      <c r="G195" s="28">
        <f t="shared" si="79"/>
        <v>0.91541089009443444</v>
      </c>
      <c r="H195" s="16">
        <v>8</v>
      </c>
      <c r="I195" s="16">
        <v>8</v>
      </c>
      <c r="J195" s="5">
        <v>691.25</v>
      </c>
      <c r="K195" s="30">
        <f t="shared" si="74"/>
        <v>8</v>
      </c>
      <c r="L195" s="5">
        <v>691.25</v>
      </c>
      <c r="M195">
        <f t="shared" si="75"/>
        <v>5530</v>
      </c>
      <c r="N195" s="28"/>
      <c r="O195" s="28">
        <f t="shared" si="70"/>
        <v>1.078235081374322</v>
      </c>
      <c r="P195">
        <f t="shared" si="61"/>
        <v>614.44444444444446</v>
      </c>
      <c r="Q195" s="28">
        <f t="shared" si="71"/>
        <v>1.2130144665461122</v>
      </c>
      <c r="R195" s="28">
        <f t="shared" si="62"/>
        <v>0.13477938517179022</v>
      </c>
      <c r="S195" s="46">
        <v>87881</v>
      </c>
      <c r="T195" s="59">
        <f t="shared" si="72"/>
        <v>4.367486727349921E-3</v>
      </c>
      <c r="U195" s="28">
        <v>0.98960000000000004</v>
      </c>
      <c r="V195" s="59">
        <f t="shared" si="63"/>
        <v>1</v>
      </c>
      <c r="W195" s="59">
        <f t="shared" si="64"/>
        <v>0.82386980108499097</v>
      </c>
      <c r="X195" s="62">
        <f t="shared" si="65"/>
        <v>-0.45859800784726401</v>
      </c>
      <c r="Y195" s="28">
        <v>0.153789253681931</v>
      </c>
      <c r="Z195" s="28">
        <v>0.89439724645184204</v>
      </c>
      <c r="AA195" s="62">
        <f t="shared" si="80"/>
        <v>0.6292600220753064</v>
      </c>
      <c r="AB195" s="59">
        <f t="shared" si="66"/>
        <v>0.9213424972405867</v>
      </c>
      <c r="AC195" s="62">
        <f t="shared" si="67"/>
        <v>0.50107723740357857</v>
      </c>
      <c r="AD195" s="28">
        <v>7.6642910197268099E-2</v>
      </c>
      <c r="AE195" s="28">
        <v>0.88293847953236904</v>
      </c>
      <c r="AF195">
        <v>76.523399999999995</v>
      </c>
      <c r="AG195" s="59">
        <f t="shared" si="68"/>
        <v>0.78212724208219175</v>
      </c>
      <c r="AH195" s="62">
        <f t="shared" si="69"/>
        <v>0.38914841387223265</v>
      </c>
      <c r="AI195">
        <v>6.5787674558349635E-2</v>
      </c>
      <c r="AJ195" s="28">
        <v>0.75652607287546736</v>
      </c>
      <c r="AK195" s="62">
        <f t="shared" si="76"/>
        <v>0.14387588114284908</v>
      </c>
      <c r="AL195" s="70">
        <v>0.14387588114284908</v>
      </c>
    </row>
    <row r="196" spans="1:38" x14ac:dyDescent="0.25">
      <c r="A196" s="4" t="s">
        <v>396</v>
      </c>
      <c r="B196" s="18">
        <v>1969</v>
      </c>
      <c r="C196" s="4">
        <v>1492</v>
      </c>
      <c r="D196" s="9">
        <f t="shared" si="73"/>
        <v>0.7577450482478415</v>
      </c>
      <c r="E196" s="28">
        <f t="shared" si="77"/>
        <v>0.78118046211117687</v>
      </c>
      <c r="F196" s="28">
        <f t="shared" si="78"/>
        <v>0.79762636657667529</v>
      </c>
      <c r="G196" s="28">
        <f t="shared" si="79"/>
        <v>0.84193894249760171</v>
      </c>
      <c r="H196" s="16">
        <v>3</v>
      </c>
      <c r="I196" s="16">
        <v>3</v>
      </c>
      <c r="J196" s="5">
        <v>656.33</v>
      </c>
      <c r="K196" s="30">
        <f t="shared" si="74"/>
        <v>3</v>
      </c>
      <c r="L196" s="5">
        <v>656.33</v>
      </c>
      <c r="M196">
        <f t="shared" si="75"/>
        <v>1968.9900000000002</v>
      </c>
      <c r="N196" s="28"/>
      <c r="O196" s="28">
        <f t="shared" si="70"/>
        <v>1.1356025170264958</v>
      </c>
      <c r="P196">
        <f t="shared" si="61"/>
        <v>492.24750000000006</v>
      </c>
      <c r="Q196" s="28">
        <f t="shared" si="71"/>
        <v>1.514136689368661</v>
      </c>
      <c r="R196" s="28">
        <f t="shared" si="62"/>
        <v>0.37853417234216513</v>
      </c>
      <c r="S196" s="46">
        <v>37504</v>
      </c>
      <c r="T196" s="59">
        <f t="shared" si="72"/>
        <v>1.8638638866482113E-3</v>
      </c>
      <c r="U196" s="28">
        <v>0.98960000000000004</v>
      </c>
      <c r="V196" s="59">
        <f t="shared" si="63"/>
        <v>1</v>
      </c>
      <c r="W196" s="59">
        <f t="shared" si="64"/>
        <v>0.7577450482478415</v>
      </c>
      <c r="X196" s="62">
        <f t="shared" si="65"/>
        <v>-0.88856792612198021</v>
      </c>
      <c r="Y196" s="28">
        <v>0.153789253681931</v>
      </c>
      <c r="Z196" s="28">
        <v>0.89439724645184204</v>
      </c>
      <c r="AA196" s="62">
        <f t="shared" si="80"/>
        <v>0.52501066552901021</v>
      </c>
      <c r="AB196" s="59">
        <f t="shared" si="66"/>
        <v>0.8249964448236633</v>
      </c>
      <c r="AC196" s="62">
        <f t="shared" si="67"/>
        <v>-0.7559999295377885</v>
      </c>
      <c r="AD196" s="28">
        <v>7.6642910197268099E-2</v>
      </c>
      <c r="AE196" s="28">
        <v>0.88293847953236904</v>
      </c>
      <c r="AF196">
        <v>96.435599999999994</v>
      </c>
      <c r="AG196" s="59">
        <f t="shared" si="68"/>
        <v>0.72814063079452052</v>
      </c>
      <c r="AH196" s="62">
        <f t="shared" si="69"/>
        <v>-0.43147051893087812</v>
      </c>
      <c r="AI196">
        <v>6.5787674558349635E-2</v>
      </c>
      <c r="AJ196" s="28">
        <v>0.75652607287546736</v>
      </c>
      <c r="AK196" s="62">
        <f t="shared" si="76"/>
        <v>-0.69201279153021567</v>
      </c>
      <c r="AL196" s="70">
        <v>-0.69201279153021567</v>
      </c>
    </row>
    <row r="197" spans="1:38" x14ac:dyDescent="0.25">
      <c r="A197" s="4" t="s">
        <v>398</v>
      </c>
      <c r="B197" s="18">
        <v>1508</v>
      </c>
      <c r="C197" s="4">
        <v>1210</v>
      </c>
      <c r="D197" s="9">
        <f t="shared" si="73"/>
        <v>0.80238726790450932</v>
      </c>
      <c r="E197" s="28">
        <f t="shared" si="77"/>
        <v>0.82720336897372093</v>
      </c>
      <c r="F197" s="28">
        <f t="shared" si="78"/>
        <v>0.84461817674158879</v>
      </c>
      <c r="G197" s="28">
        <f t="shared" si="79"/>
        <v>0.89154140878278809</v>
      </c>
      <c r="H197" s="16">
        <v>4</v>
      </c>
      <c r="I197" s="16">
        <v>4</v>
      </c>
      <c r="J197" s="5">
        <v>377</v>
      </c>
      <c r="K197" s="30">
        <f t="shared" si="74"/>
        <v>4</v>
      </c>
      <c r="L197" s="5">
        <v>377</v>
      </c>
      <c r="M197">
        <f t="shared" si="75"/>
        <v>1508</v>
      </c>
      <c r="N197" s="28"/>
      <c r="O197" s="28">
        <f t="shared" si="70"/>
        <v>1.977002652519894</v>
      </c>
      <c r="P197">
        <f t="shared" si="61"/>
        <v>301.60000000000002</v>
      </c>
      <c r="Q197" s="28">
        <f t="shared" si="71"/>
        <v>2.4712533156498675</v>
      </c>
      <c r="R197" s="28">
        <f t="shared" si="62"/>
        <v>0.49425066312997346</v>
      </c>
      <c r="S197" s="46">
        <v>26125</v>
      </c>
      <c r="T197" s="59">
        <f t="shared" si="72"/>
        <v>1.2983533500075864E-3</v>
      </c>
      <c r="U197" s="28">
        <v>0.98960000000000004</v>
      </c>
      <c r="V197" s="59">
        <f t="shared" si="63"/>
        <v>1</v>
      </c>
      <c r="W197" s="59">
        <f t="shared" si="64"/>
        <v>0.80238726790450932</v>
      </c>
      <c r="X197" s="62">
        <f t="shared" si="65"/>
        <v>-0.59828613732419167</v>
      </c>
      <c r="Y197" s="28">
        <v>0.153789253681931</v>
      </c>
      <c r="Z197" s="28">
        <v>0.89439724645184204</v>
      </c>
      <c r="AA197" s="62">
        <f t="shared" si="80"/>
        <v>0.57722488038277509</v>
      </c>
      <c r="AB197" s="59">
        <f t="shared" si="66"/>
        <v>0.85569377990430628</v>
      </c>
      <c r="AC197" s="62">
        <f t="shared" si="67"/>
        <v>-0.35547579753872494</v>
      </c>
      <c r="AD197" s="28">
        <v>7.6642910197268099E-2</v>
      </c>
      <c r="AE197" s="28">
        <v>0.88293847953236904</v>
      </c>
      <c r="AF197">
        <v>116.4139</v>
      </c>
      <c r="AG197" s="59">
        <f t="shared" si="68"/>
        <v>0.67397480701369861</v>
      </c>
      <c r="AH197" s="62">
        <f t="shared" si="69"/>
        <v>-1.2548135561251803</v>
      </c>
      <c r="AI197">
        <v>6.5787674558349635E-2</v>
      </c>
      <c r="AJ197" s="28">
        <v>0.75652607287546736</v>
      </c>
      <c r="AK197" s="62">
        <f t="shared" si="76"/>
        <v>-0.73619183032936564</v>
      </c>
      <c r="AL197" s="70">
        <v>-0.73619183032936564</v>
      </c>
    </row>
    <row r="198" spans="1:38" x14ac:dyDescent="0.25">
      <c r="A198" s="4" t="s">
        <v>400</v>
      </c>
      <c r="B198" s="18">
        <v>2781</v>
      </c>
      <c r="C198" s="4">
        <v>1877</v>
      </c>
      <c r="D198" s="9">
        <f t="shared" si="73"/>
        <v>0.67493707299532546</v>
      </c>
      <c r="E198" s="28">
        <f t="shared" si="77"/>
        <v>0.69581141545909841</v>
      </c>
      <c r="F198" s="28">
        <f t="shared" si="78"/>
        <v>0.71046007683718471</v>
      </c>
      <c r="G198" s="28">
        <f t="shared" si="79"/>
        <v>0.74993008110591708</v>
      </c>
      <c r="H198" s="16">
        <v>5</v>
      </c>
      <c r="I198" s="16">
        <v>5</v>
      </c>
      <c r="J198" s="5">
        <v>556.20000000000005</v>
      </c>
      <c r="K198" s="30">
        <f t="shared" si="74"/>
        <v>4</v>
      </c>
      <c r="L198" s="5">
        <v>695.25</v>
      </c>
      <c r="M198">
        <f t="shared" si="75"/>
        <v>2781</v>
      </c>
      <c r="N198" s="28"/>
      <c r="O198" s="28">
        <f t="shared" si="70"/>
        <v>1.0720316432937793</v>
      </c>
      <c r="P198">
        <f t="shared" ref="P198:P245" si="81">M198/(K198+1)</f>
        <v>556.20000000000005</v>
      </c>
      <c r="Q198" s="28">
        <f t="shared" si="71"/>
        <v>1.3400395541172241</v>
      </c>
      <c r="R198" s="28">
        <f t="shared" ref="R198:R245" si="82">Q198-O198</f>
        <v>0.26800791082344477</v>
      </c>
      <c r="S198" s="46">
        <v>53302</v>
      </c>
      <c r="T198" s="59">
        <f t="shared" si="72"/>
        <v>2.6489887181666743E-3</v>
      </c>
      <c r="U198" s="28">
        <v>0.98960000000000004</v>
      </c>
      <c r="V198" s="59">
        <f t="shared" ref="V198:V245" si="83">K198/I198</f>
        <v>0.8</v>
      </c>
      <c r="W198" s="59">
        <f t="shared" ref="W198:W245" si="84">D198/V198</f>
        <v>0.84367134124415677</v>
      </c>
      <c r="X198" s="62">
        <f t="shared" ref="X198:X245" si="85">(W198-Z198)/Y198</f>
        <v>-0.32984037566498159</v>
      </c>
      <c r="Y198" s="28">
        <v>0.153789253681931</v>
      </c>
      <c r="Z198" s="28">
        <v>0.89439724645184204</v>
      </c>
      <c r="AA198" s="62">
        <f t="shared" si="80"/>
        <v>0.52174402461446101</v>
      </c>
      <c r="AB198" s="59">
        <f t="shared" ref="AB198:AB245" si="86">(1-AA198/K198)</f>
        <v>0.86956399384638472</v>
      </c>
      <c r="AC198" s="62">
        <f t="shared" ref="AC198:AC245" si="87">(AB198-AE198)/AD198</f>
        <v>-0.17450388628981162</v>
      </c>
      <c r="AD198" s="28">
        <v>7.6642910197268099E-2</v>
      </c>
      <c r="AE198" s="28">
        <v>0.88293847953236904</v>
      </c>
      <c r="AF198">
        <v>101.5218</v>
      </c>
      <c r="AG198" s="59">
        <f t="shared" ref="AG198:AG245" si="88">(1-AF198/365)*U198</f>
        <v>0.71435075813698634</v>
      </c>
      <c r="AH198" s="62">
        <f t="shared" ref="AH198:AH245" si="89">(AG198-AJ198)/AI198</f>
        <v>-0.64108231551905814</v>
      </c>
      <c r="AI198">
        <v>6.5787674558349635E-2</v>
      </c>
      <c r="AJ198" s="28">
        <v>0.75652607287546736</v>
      </c>
      <c r="AK198" s="62">
        <f t="shared" si="76"/>
        <v>-0.38180885915795049</v>
      </c>
      <c r="AL198" s="70">
        <v>-0.38180885915795049</v>
      </c>
    </row>
    <row r="199" spans="1:38" x14ac:dyDescent="0.25">
      <c r="A199" s="4" t="s">
        <v>402</v>
      </c>
      <c r="B199" s="18">
        <v>2898</v>
      </c>
      <c r="C199" s="4">
        <v>2029</v>
      </c>
      <c r="D199" s="9">
        <f t="shared" si="73"/>
        <v>0.70013802622498278</v>
      </c>
      <c r="E199" s="28">
        <f t="shared" si="77"/>
        <v>0.72179177961338425</v>
      </c>
      <c r="F199" s="28">
        <f t="shared" si="78"/>
        <v>0.7369873960262977</v>
      </c>
      <c r="G199" s="28">
        <f t="shared" si="79"/>
        <v>0.77793114024998078</v>
      </c>
      <c r="H199" s="16">
        <v>3</v>
      </c>
      <c r="I199" s="16">
        <v>4</v>
      </c>
      <c r="J199" s="5">
        <v>724.5</v>
      </c>
      <c r="K199" s="30">
        <f t="shared" si="74"/>
        <v>4</v>
      </c>
      <c r="L199" s="5">
        <v>724.5</v>
      </c>
      <c r="M199">
        <f t="shared" si="75"/>
        <v>2898</v>
      </c>
      <c r="N199" s="28"/>
      <c r="O199" s="28">
        <f t="shared" ref="O199:O245" si="90">$J$245/L199</f>
        <v>1.0287508626639061</v>
      </c>
      <c r="P199">
        <f t="shared" si="81"/>
        <v>579.6</v>
      </c>
      <c r="Q199" s="28">
        <f t="shared" ref="Q199:Q245" si="91">$J$245/P199</f>
        <v>1.2859385783298827</v>
      </c>
      <c r="R199" s="28">
        <f t="shared" si="82"/>
        <v>0.25718771566597654</v>
      </c>
      <c r="S199" s="46">
        <v>63834</v>
      </c>
      <c r="T199" s="59">
        <f t="shared" ref="T199:T245" si="92">S199/20121641</f>
        <v>3.1724052725123166E-3</v>
      </c>
      <c r="U199" s="28">
        <v>0.98960000000000004</v>
      </c>
      <c r="V199" s="59">
        <f t="shared" si="83"/>
        <v>1</v>
      </c>
      <c r="W199" s="59">
        <f t="shared" si="84"/>
        <v>0.70013802622498278</v>
      </c>
      <c r="X199" s="62">
        <f t="shared" si="85"/>
        <v>-1.2631521096306819</v>
      </c>
      <c r="Y199" s="28">
        <v>0.153789253681931</v>
      </c>
      <c r="Z199" s="28">
        <v>0.89439724645184204</v>
      </c>
      <c r="AA199" s="62">
        <f t="shared" si="80"/>
        <v>0.45399003665758059</v>
      </c>
      <c r="AB199" s="59">
        <f t="shared" si="86"/>
        <v>0.88650249083560484</v>
      </c>
      <c r="AC199" s="62">
        <f t="shared" si="87"/>
        <v>4.6501513239287737E-2</v>
      </c>
      <c r="AD199" s="28">
        <v>7.6642910197268099E-2</v>
      </c>
      <c r="AE199" s="28">
        <v>0.88293847953236904</v>
      </c>
      <c r="AF199">
        <v>67.2821</v>
      </c>
      <c r="AG199" s="59">
        <f t="shared" si="88"/>
        <v>0.80718255846575349</v>
      </c>
      <c r="AH199" s="62">
        <f t="shared" si="89"/>
        <v>0.7699996379315236</v>
      </c>
      <c r="AI199">
        <v>6.5787674558349635E-2</v>
      </c>
      <c r="AJ199" s="28">
        <v>0.75652607287546736</v>
      </c>
      <c r="AK199" s="62">
        <f t="shared" si="76"/>
        <v>-0.14888365281995689</v>
      </c>
      <c r="AL199" s="70">
        <v>-0.14888365281995689</v>
      </c>
    </row>
    <row r="200" spans="1:38" x14ac:dyDescent="0.25">
      <c r="A200" s="4" t="s">
        <v>404</v>
      </c>
      <c r="B200" s="18">
        <v>18452</v>
      </c>
      <c r="C200" s="4">
        <v>14658</v>
      </c>
      <c r="D200" s="9">
        <f t="shared" si="73"/>
        <v>0.79438543247344462</v>
      </c>
      <c r="E200" s="28">
        <f t="shared" si="77"/>
        <v>0.8189540540963347</v>
      </c>
      <c r="F200" s="28">
        <f t="shared" si="78"/>
        <v>0.83619519207731019</v>
      </c>
      <c r="G200" s="28">
        <f t="shared" si="79"/>
        <v>0.88265048052604966</v>
      </c>
      <c r="H200" s="16">
        <v>20</v>
      </c>
      <c r="I200" s="16">
        <v>22</v>
      </c>
      <c r="J200" s="5">
        <v>838.73</v>
      </c>
      <c r="K200" s="30">
        <f t="shared" si="74"/>
        <v>20.000065033600695</v>
      </c>
      <c r="L200" s="5">
        <v>922.6</v>
      </c>
      <c r="M200">
        <f t="shared" si="75"/>
        <v>18452.060000000001</v>
      </c>
      <c r="N200" s="28"/>
      <c r="O200" s="28">
        <f t="shared" si="90"/>
        <v>0.8078582267504878</v>
      </c>
      <c r="P200">
        <f t="shared" si="81"/>
        <v>878.66680272066708</v>
      </c>
      <c r="Q200" s="28">
        <f t="shared" si="91"/>
        <v>0.84825100674361598</v>
      </c>
      <c r="R200" s="28">
        <f t="shared" si="82"/>
        <v>4.0392779993128181E-2</v>
      </c>
      <c r="S200" s="46">
        <v>198049</v>
      </c>
      <c r="T200" s="59">
        <f t="shared" si="92"/>
        <v>9.8425868943790417E-3</v>
      </c>
      <c r="U200" s="28">
        <v>0.98960000000000004</v>
      </c>
      <c r="V200" s="59">
        <f t="shared" si="83"/>
        <v>0.90909386516366797</v>
      </c>
      <c r="W200" s="59">
        <f t="shared" si="84"/>
        <v>0.87382113433405262</v>
      </c>
      <c r="X200" s="62">
        <f t="shared" si="85"/>
        <v>-0.13379421269801606</v>
      </c>
      <c r="Y200" s="28">
        <v>0.153789253681931</v>
      </c>
      <c r="Z200" s="28">
        <v>0.89439724645184204</v>
      </c>
      <c r="AA200" s="62">
        <f t="shared" si="80"/>
        <v>0.93168862251261053</v>
      </c>
      <c r="AB200" s="59">
        <f t="shared" si="86"/>
        <v>0.95341572035154154</v>
      </c>
      <c r="AC200" s="62">
        <f t="shared" si="87"/>
        <v>0.91955329772543826</v>
      </c>
      <c r="AD200" s="28">
        <v>7.6642910197268099E-2</v>
      </c>
      <c r="AE200" s="28">
        <v>0.88293847953236904</v>
      </c>
      <c r="AF200">
        <v>75.906099999999995</v>
      </c>
      <c r="AG200" s="59">
        <f t="shared" si="88"/>
        <v>0.7838008861369864</v>
      </c>
      <c r="AH200" s="62">
        <f t="shared" si="89"/>
        <v>0.41458849920782576</v>
      </c>
      <c r="AI200">
        <v>6.5787674558349635E-2</v>
      </c>
      <c r="AJ200" s="28">
        <v>0.75652607287546736</v>
      </c>
      <c r="AK200" s="62">
        <f t="shared" si="76"/>
        <v>0.40011586141174932</v>
      </c>
      <c r="AL200" s="70">
        <v>0.40011586141174932</v>
      </c>
    </row>
    <row r="201" spans="1:38" x14ac:dyDescent="0.25">
      <c r="A201" s="4" t="s">
        <v>406</v>
      </c>
      <c r="B201" s="18">
        <v>3938</v>
      </c>
      <c r="C201" s="4">
        <v>2637</v>
      </c>
      <c r="D201" s="9">
        <f t="shared" ref="D201:D245" si="93">C201/B201</f>
        <v>0.66962925342813606</v>
      </c>
      <c r="E201" s="28">
        <f t="shared" si="77"/>
        <v>0.69033943652385177</v>
      </c>
      <c r="F201" s="28">
        <f t="shared" si="78"/>
        <v>0.70487289834540645</v>
      </c>
      <c r="G201" s="28">
        <f t="shared" si="79"/>
        <v>0.74403250380904007</v>
      </c>
      <c r="H201" s="16">
        <v>3</v>
      </c>
      <c r="I201" s="16">
        <v>4</v>
      </c>
      <c r="J201" s="5">
        <v>984.5</v>
      </c>
      <c r="K201" s="30">
        <f t="shared" ref="K201:K245" si="94">M201/L201</f>
        <v>2.999992381939101</v>
      </c>
      <c r="L201" s="5">
        <v>1312.67</v>
      </c>
      <c r="M201">
        <f t="shared" ref="M201:M245" si="95">J201*I201</f>
        <v>3938</v>
      </c>
      <c r="N201" s="28"/>
      <c r="O201" s="28">
        <f t="shared" si="90"/>
        <v>0.56779693296868217</v>
      </c>
      <c r="P201">
        <f t="shared" si="81"/>
        <v>984.50187499880974</v>
      </c>
      <c r="Q201" s="28">
        <f t="shared" si="91"/>
        <v>0.75706305790519812</v>
      </c>
      <c r="R201" s="28">
        <f t="shared" si="82"/>
        <v>0.18926612493651596</v>
      </c>
      <c r="S201" s="46">
        <v>57513</v>
      </c>
      <c r="T201" s="59">
        <f t="shared" si="92"/>
        <v>2.8582658839803373E-3</v>
      </c>
      <c r="U201" s="28">
        <v>0.98960000000000004</v>
      </c>
      <c r="V201" s="59">
        <f t="shared" si="83"/>
        <v>0.74999809548477525</v>
      </c>
      <c r="W201" s="59">
        <f t="shared" si="84"/>
        <v>0.89284127181057538</v>
      </c>
      <c r="X201" s="62">
        <f t="shared" si="85"/>
        <v>-1.011757716494778E-2</v>
      </c>
      <c r="Y201" s="28">
        <v>0.153789253681931</v>
      </c>
      <c r="Z201" s="28">
        <v>0.89439724645184204</v>
      </c>
      <c r="AA201" s="62">
        <f t="shared" si="80"/>
        <v>0.68471476014118549</v>
      </c>
      <c r="AB201" s="59">
        <f t="shared" si="86"/>
        <v>0.77176116704049513</v>
      </c>
      <c r="AC201" s="62">
        <f t="shared" si="87"/>
        <v>-1.4505883480379216</v>
      </c>
      <c r="AD201" s="28">
        <v>7.6642910197268099E-2</v>
      </c>
      <c r="AE201" s="28">
        <v>0.88293847953236904</v>
      </c>
      <c r="AF201">
        <v>140.29390000000001</v>
      </c>
      <c r="AG201" s="59">
        <f t="shared" si="88"/>
        <v>0.60923056591780822</v>
      </c>
      <c r="AH201" s="62">
        <f t="shared" si="89"/>
        <v>-2.2389529337599106</v>
      </c>
      <c r="AI201">
        <v>6.5787674558349635E-2</v>
      </c>
      <c r="AJ201" s="28">
        <v>0.75652607287546736</v>
      </c>
      <c r="AK201" s="62">
        <f t="shared" si="76"/>
        <v>-1.23321961965426</v>
      </c>
      <c r="AL201" s="70">
        <v>-1.23321961965426</v>
      </c>
    </row>
    <row r="202" spans="1:38" x14ac:dyDescent="0.25">
      <c r="A202" s="4" t="s">
        <v>408</v>
      </c>
      <c r="B202" s="18">
        <v>3102</v>
      </c>
      <c r="C202" s="4">
        <v>2457</v>
      </c>
      <c r="D202" s="9">
        <f t="shared" si="93"/>
        <v>0.79206963249516438</v>
      </c>
      <c r="E202" s="28">
        <f t="shared" si="77"/>
        <v>0.81656663143831376</v>
      </c>
      <c r="F202" s="28">
        <f t="shared" si="78"/>
        <v>0.83375750788964686</v>
      </c>
      <c r="G202" s="28">
        <f t="shared" si="79"/>
        <v>0.88007736943907156</v>
      </c>
      <c r="H202" s="16">
        <v>4</v>
      </c>
      <c r="I202" s="16">
        <v>4</v>
      </c>
      <c r="J202" s="5">
        <v>775.5</v>
      </c>
      <c r="K202" s="30">
        <f t="shared" si="94"/>
        <v>4</v>
      </c>
      <c r="L202" s="5">
        <v>775.5</v>
      </c>
      <c r="M202">
        <f t="shared" si="95"/>
        <v>3102</v>
      </c>
      <c r="N202" s="28"/>
      <c r="O202" s="28">
        <f t="shared" si="90"/>
        <v>0.96109606705351391</v>
      </c>
      <c r="P202">
        <f t="shared" si="81"/>
        <v>620.4</v>
      </c>
      <c r="Q202" s="28">
        <f t="shared" si="91"/>
        <v>1.2013700838168924</v>
      </c>
      <c r="R202" s="28">
        <f t="shared" si="82"/>
        <v>0.24027401676337845</v>
      </c>
      <c r="S202" s="48">
        <v>50296</v>
      </c>
      <c r="T202" s="59">
        <f t="shared" si="92"/>
        <v>2.4995973240949879E-3</v>
      </c>
      <c r="U202" s="28">
        <v>0.98960000000000004</v>
      </c>
      <c r="V202" s="59">
        <f t="shared" si="83"/>
        <v>1</v>
      </c>
      <c r="W202" s="59">
        <f t="shared" si="84"/>
        <v>0.79206963249516438</v>
      </c>
      <c r="X202" s="62">
        <f t="shared" si="85"/>
        <v>-0.66537558058713919</v>
      </c>
      <c r="Y202" s="28">
        <v>0.153789253681931</v>
      </c>
      <c r="Z202" s="28">
        <v>0.89439724645184204</v>
      </c>
      <c r="AA202" s="62">
        <f t="shared" si="80"/>
        <v>0.61674884682678544</v>
      </c>
      <c r="AB202" s="59">
        <f t="shared" si="86"/>
        <v>0.84581278829330364</v>
      </c>
      <c r="AC202" s="62">
        <f t="shared" si="87"/>
        <v>-0.4843982456238819</v>
      </c>
      <c r="AD202" s="28">
        <v>7.6642910197268099E-2</v>
      </c>
      <c r="AE202" s="28">
        <v>0.88293847953236904</v>
      </c>
      <c r="AF202">
        <v>66.390500000000003</v>
      </c>
      <c r="AG202" s="59">
        <f t="shared" si="88"/>
        <v>0.80959989369863017</v>
      </c>
      <c r="AH202" s="62">
        <f t="shared" si="89"/>
        <v>0.80674413831255853</v>
      </c>
      <c r="AI202">
        <v>6.5787674558349635E-2</v>
      </c>
      <c r="AJ202" s="28">
        <v>0.75652607287546736</v>
      </c>
      <c r="AK202" s="62">
        <f t="shared" si="76"/>
        <v>-0.11434322929948752</v>
      </c>
      <c r="AL202" s="70">
        <v>-0.11434322929948752</v>
      </c>
    </row>
    <row r="203" spans="1:38" x14ac:dyDescent="0.25">
      <c r="A203" s="4" t="s">
        <v>410</v>
      </c>
      <c r="B203" s="18">
        <v>69810</v>
      </c>
      <c r="C203" s="4">
        <v>55920</v>
      </c>
      <c r="D203" s="9">
        <f t="shared" si="93"/>
        <v>0.80103137086377307</v>
      </c>
      <c r="E203" s="28">
        <f t="shared" si="77"/>
        <v>0.825805536972962</v>
      </c>
      <c r="F203" s="28">
        <f t="shared" si="78"/>
        <v>0.84319091669870849</v>
      </c>
      <c r="G203" s="28">
        <f t="shared" si="79"/>
        <v>0.89003485651530345</v>
      </c>
      <c r="H203" s="16">
        <v>61</v>
      </c>
      <c r="I203" s="16">
        <v>62</v>
      </c>
      <c r="J203" s="5">
        <v>1125.97</v>
      </c>
      <c r="K203" s="30">
        <f t="shared" si="94"/>
        <v>50.000100272167309</v>
      </c>
      <c r="L203" s="5">
        <v>1396.2</v>
      </c>
      <c r="M203">
        <f t="shared" si="95"/>
        <v>69810.14</v>
      </c>
      <c r="N203" s="28"/>
      <c r="O203" s="28">
        <f t="shared" si="90"/>
        <v>0.53382753187222465</v>
      </c>
      <c r="P203">
        <f t="shared" si="81"/>
        <v>1368.8235832371106</v>
      </c>
      <c r="Q203" s="28">
        <f t="shared" si="91"/>
        <v>0.5445040610984947</v>
      </c>
      <c r="R203" s="28">
        <f t="shared" si="82"/>
        <v>1.0676529226270048E-2</v>
      </c>
      <c r="S203" s="44">
        <v>225453</v>
      </c>
      <c r="T203" s="59">
        <f t="shared" si="92"/>
        <v>1.1204503648584128E-2</v>
      </c>
      <c r="U203" s="28">
        <v>0.98960000000000004</v>
      </c>
      <c r="V203" s="59">
        <f t="shared" si="83"/>
        <v>0.80645323019624693</v>
      </c>
      <c r="W203" s="59">
        <f t="shared" si="84"/>
        <v>0.99327690791051271</v>
      </c>
      <c r="X203" s="62">
        <f t="shared" si="85"/>
        <v>0.64295559729534102</v>
      </c>
      <c r="Y203" s="28">
        <v>0.153789253681931</v>
      </c>
      <c r="Z203" s="28">
        <v>0.89439724645184204</v>
      </c>
      <c r="AA203" s="62">
        <f t="shared" si="80"/>
        <v>3.0964325158680523</v>
      </c>
      <c r="AB203" s="59">
        <f t="shared" si="86"/>
        <v>0.93807147387678957</v>
      </c>
      <c r="AC203" s="62">
        <f t="shared" si="87"/>
        <v>0.71934891567290371</v>
      </c>
      <c r="AD203" s="28">
        <v>7.6642910197268099E-2</v>
      </c>
      <c r="AE203" s="28">
        <v>0.88293847953236904</v>
      </c>
      <c r="AF203">
        <v>88.802199999999999</v>
      </c>
      <c r="AG203" s="59">
        <f t="shared" si="88"/>
        <v>0.74883655583561648</v>
      </c>
      <c r="AH203" s="62">
        <f t="shared" si="89"/>
        <v>-0.11688385539499119</v>
      </c>
      <c r="AI203">
        <v>6.5787674558349635E-2</v>
      </c>
      <c r="AJ203" s="28">
        <v>0.75652607287546736</v>
      </c>
      <c r="AK203" s="62">
        <f t="shared" si="76"/>
        <v>0.41514021919108451</v>
      </c>
      <c r="AL203" s="70">
        <v>0.41514021919108451</v>
      </c>
    </row>
    <row r="204" spans="1:38" x14ac:dyDescent="0.25">
      <c r="A204" s="4" t="s">
        <v>412</v>
      </c>
      <c r="B204" s="18">
        <v>56978</v>
      </c>
      <c r="C204" s="4">
        <v>42455</v>
      </c>
      <c r="D204" s="9">
        <f t="shared" si="93"/>
        <v>0.74511214854856256</v>
      </c>
      <c r="E204" s="28">
        <f t="shared" si="77"/>
        <v>0.76815685417377588</v>
      </c>
      <c r="F204" s="28">
        <f t="shared" si="78"/>
        <v>0.78432857741953965</v>
      </c>
      <c r="G204" s="28">
        <f t="shared" si="79"/>
        <v>0.8279023872761806</v>
      </c>
      <c r="H204" s="16">
        <v>42</v>
      </c>
      <c r="I204" s="16">
        <v>44</v>
      </c>
      <c r="J204" s="5">
        <v>1294.95</v>
      </c>
      <c r="K204" s="30">
        <f t="shared" si="94"/>
        <v>35.999924181156494</v>
      </c>
      <c r="L204" s="5">
        <v>1582.72</v>
      </c>
      <c r="M204">
        <f t="shared" si="95"/>
        <v>56977.8</v>
      </c>
      <c r="N204" s="28"/>
      <c r="O204" s="28">
        <f t="shared" si="90"/>
        <v>0.47091715527699152</v>
      </c>
      <c r="P204">
        <f t="shared" si="81"/>
        <v>1539.9436961283814</v>
      </c>
      <c r="Q204" s="28">
        <f t="shared" si="91"/>
        <v>0.4839982149177639</v>
      </c>
      <c r="R204" s="28">
        <f t="shared" si="82"/>
        <v>1.3081059640772386E-2</v>
      </c>
      <c r="S204" s="44">
        <v>345370</v>
      </c>
      <c r="T204" s="59">
        <f t="shared" si="92"/>
        <v>1.7164107042760578E-2</v>
      </c>
      <c r="U204" s="28">
        <v>0.98960000000000004</v>
      </c>
      <c r="V204" s="59">
        <f t="shared" si="83"/>
        <v>0.81818009502628397</v>
      </c>
      <c r="W204" s="59">
        <f t="shared" si="84"/>
        <v>0.91069454399844074</v>
      </c>
      <c r="X204" s="62">
        <f t="shared" si="85"/>
        <v>0.10597162777254247</v>
      </c>
      <c r="Y204" s="28">
        <v>0.153789253681931</v>
      </c>
      <c r="Z204" s="28">
        <v>0.89439724645184204</v>
      </c>
      <c r="AA204" s="62">
        <f t="shared" si="80"/>
        <v>1.649766916640125</v>
      </c>
      <c r="AB204" s="59">
        <f t="shared" si="86"/>
        <v>0.95417304468925335</v>
      </c>
      <c r="AC204" s="62">
        <f t="shared" si="87"/>
        <v>0.92943450312020426</v>
      </c>
      <c r="AD204" s="28">
        <v>7.6642910197268099E-2</v>
      </c>
      <c r="AE204" s="28">
        <v>0.88293847953236904</v>
      </c>
      <c r="AF204">
        <v>154.59520000000001</v>
      </c>
      <c r="AG204" s="59">
        <f t="shared" si="88"/>
        <v>0.5704564111780821</v>
      </c>
      <c r="AH204" s="62">
        <f t="shared" si="89"/>
        <v>-2.8283362034989223</v>
      </c>
      <c r="AI204">
        <v>6.5787674558349635E-2</v>
      </c>
      <c r="AJ204" s="28">
        <v>0.75652607287546736</v>
      </c>
      <c r="AK204" s="62">
        <f t="shared" si="76"/>
        <v>-0.59764335753539188</v>
      </c>
      <c r="AL204" s="70">
        <v>-0.59764335753539188</v>
      </c>
    </row>
    <row r="205" spans="1:38" x14ac:dyDescent="0.25">
      <c r="A205" s="4" t="s">
        <v>414</v>
      </c>
      <c r="B205" s="18">
        <v>82655</v>
      </c>
      <c r="C205" s="4">
        <v>66377</v>
      </c>
      <c r="D205" s="9">
        <f t="shared" si="93"/>
        <v>0.80306091585506023</v>
      </c>
      <c r="E205" s="28">
        <f t="shared" si="77"/>
        <v>0.82789785139696936</v>
      </c>
      <c r="F205" s="28">
        <f t="shared" si="78"/>
        <v>0.84532727984743183</v>
      </c>
      <c r="G205" s="28">
        <f t="shared" si="79"/>
        <v>0.89228990650562245</v>
      </c>
      <c r="H205" s="16">
        <v>49</v>
      </c>
      <c r="I205" s="16">
        <v>51</v>
      </c>
      <c r="J205" s="5">
        <v>1620.69</v>
      </c>
      <c r="K205" s="30">
        <f t="shared" si="94"/>
        <v>39.999995160619051</v>
      </c>
      <c r="L205" s="5">
        <v>2066.38</v>
      </c>
      <c r="M205">
        <f t="shared" si="95"/>
        <v>82655.19</v>
      </c>
      <c r="N205" s="28"/>
      <c r="O205" s="28">
        <f t="shared" si="90"/>
        <v>0.36069358007723651</v>
      </c>
      <c r="P205">
        <f t="shared" si="81"/>
        <v>2015.9804818560376</v>
      </c>
      <c r="Q205" s="28">
        <f t="shared" si="91"/>
        <v>0.36971092067012606</v>
      </c>
      <c r="R205" s="28">
        <f t="shared" si="82"/>
        <v>9.0173405928895556E-3</v>
      </c>
      <c r="S205" s="44">
        <v>385439</v>
      </c>
      <c r="T205" s="59">
        <f t="shared" si="92"/>
        <v>1.9155445621954988E-2</v>
      </c>
      <c r="U205" s="28">
        <v>0.98960000000000004</v>
      </c>
      <c r="V205" s="59">
        <f t="shared" si="83"/>
        <v>0.78431363060037351</v>
      </c>
      <c r="W205" s="59">
        <f t="shared" si="84"/>
        <v>1.0239027915915935</v>
      </c>
      <c r="X205" s="62">
        <f t="shared" si="85"/>
        <v>0.84209749406546008</v>
      </c>
      <c r="Y205" s="28">
        <v>0.153789253681931</v>
      </c>
      <c r="Z205" s="28">
        <v>0.89439724645184204</v>
      </c>
      <c r="AA205" s="62">
        <f t="shared" si="80"/>
        <v>2.1444379006794851</v>
      </c>
      <c r="AB205" s="59">
        <f t="shared" si="86"/>
        <v>0.94638904599691709</v>
      </c>
      <c r="AC205" s="62">
        <f t="shared" si="87"/>
        <v>0.82787261471720208</v>
      </c>
      <c r="AD205" s="28">
        <v>7.6642910197268099E-2</v>
      </c>
      <c r="AE205" s="28">
        <v>0.88293847953236904</v>
      </c>
      <c r="AF205">
        <v>60.082700000000003</v>
      </c>
      <c r="AG205" s="59">
        <f t="shared" si="88"/>
        <v>0.82670180843835628</v>
      </c>
      <c r="AH205" s="62">
        <f t="shared" si="89"/>
        <v>1.0667003513043669</v>
      </c>
      <c r="AI205">
        <v>6.5787674558349635E-2</v>
      </c>
      <c r="AJ205" s="28">
        <v>0.75652607287546736</v>
      </c>
      <c r="AK205" s="62">
        <f t="shared" si="76"/>
        <v>0.91222348669567632</v>
      </c>
      <c r="AL205" s="70">
        <v>0.91222348669567632</v>
      </c>
    </row>
    <row r="206" spans="1:38" x14ac:dyDescent="0.25">
      <c r="A206" s="4" t="s">
        <v>416</v>
      </c>
      <c r="B206" s="18">
        <v>47479</v>
      </c>
      <c r="C206" s="4">
        <v>36133</v>
      </c>
      <c r="D206" s="9">
        <f t="shared" si="93"/>
        <v>0.76103119273784203</v>
      </c>
      <c r="E206" s="28">
        <f t="shared" si="77"/>
        <v>0.78456823993591962</v>
      </c>
      <c r="F206" s="28">
        <f t="shared" si="78"/>
        <v>0.80108546603983377</v>
      </c>
      <c r="G206" s="28">
        <f t="shared" si="79"/>
        <v>0.84559021415315783</v>
      </c>
      <c r="H206" s="16">
        <v>35</v>
      </c>
      <c r="I206" s="16">
        <v>35</v>
      </c>
      <c r="J206" s="5">
        <v>1356.54</v>
      </c>
      <c r="K206" s="30">
        <f t="shared" si="94"/>
        <v>27.999917437252311</v>
      </c>
      <c r="L206" s="5">
        <v>1695.68</v>
      </c>
      <c r="M206">
        <f t="shared" si="95"/>
        <v>47478.9</v>
      </c>
      <c r="N206" s="28"/>
      <c r="O206" s="28">
        <f t="shared" si="90"/>
        <v>0.43954637667484431</v>
      </c>
      <c r="P206">
        <f t="shared" si="81"/>
        <v>1637.2081093931051</v>
      </c>
      <c r="Q206" s="28">
        <f t="shared" si="91"/>
        <v>0.45524450784469028</v>
      </c>
      <c r="R206" s="28">
        <f t="shared" si="82"/>
        <v>1.5698131169845975E-2</v>
      </c>
      <c r="S206" s="44">
        <v>287828</v>
      </c>
      <c r="T206" s="59">
        <f t="shared" si="92"/>
        <v>1.4304399924439562E-2</v>
      </c>
      <c r="U206" s="28">
        <v>0.98960000000000004</v>
      </c>
      <c r="V206" s="59">
        <f t="shared" si="83"/>
        <v>0.79999764106435178</v>
      </c>
      <c r="W206" s="59">
        <f t="shared" si="84"/>
        <v>0.95129179596746427</v>
      </c>
      <c r="X206" s="62">
        <f t="shared" si="85"/>
        <v>0.36995139877128413</v>
      </c>
      <c r="Y206" s="28">
        <v>0.153789253681931</v>
      </c>
      <c r="Z206" s="28">
        <v>0.89439724645184204</v>
      </c>
      <c r="AA206" s="62">
        <f t="shared" si="80"/>
        <v>1.6495615436997095</v>
      </c>
      <c r="AB206" s="59">
        <f t="shared" si="86"/>
        <v>0.94108691400978706</v>
      </c>
      <c r="AC206" s="62">
        <f t="shared" si="87"/>
        <v>0.75869293490750944</v>
      </c>
      <c r="AD206" s="28">
        <v>7.6642910197268099E-2</v>
      </c>
      <c r="AE206" s="28">
        <v>0.88293847953236904</v>
      </c>
      <c r="AF206">
        <v>83.391900000000007</v>
      </c>
      <c r="AG206" s="59">
        <f t="shared" si="88"/>
        <v>0.76350513906849315</v>
      </c>
      <c r="AH206" s="62">
        <f t="shared" si="89"/>
        <v>0.10608470720204272</v>
      </c>
      <c r="AI206">
        <v>6.5787674558349635E-2</v>
      </c>
      <c r="AJ206" s="28">
        <v>0.75652607287546736</v>
      </c>
      <c r="AK206" s="62">
        <f t="shared" si="76"/>
        <v>0.41157634696027873</v>
      </c>
      <c r="AL206" s="70">
        <v>0.41157634696027873</v>
      </c>
    </row>
    <row r="207" spans="1:38" x14ac:dyDescent="0.25">
      <c r="A207" s="4" t="s">
        <v>418</v>
      </c>
      <c r="B207" s="18">
        <v>37292</v>
      </c>
      <c r="C207" s="4">
        <v>30018</v>
      </c>
      <c r="D207" s="9">
        <f t="shared" si="93"/>
        <v>0.80494476027029926</v>
      </c>
      <c r="E207" s="28">
        <f t="shared" si="77"/>
        <v>0.82983995904154573</v>
      </c>
      <c r="F207" s="28">
        <f t="shared" si="78"/>
        <v>0.84731027396873604</v>
      </c>
      <c r="G207" s="28">
        <f t="shared" si="79"/>
        <v>0.8943830669669991</v>
      </c>
      <c r="H207" s="16">
        <v>34</v>
      </c>
      <c r="I207" s="16">
        <v>35</v>
      </c>
      <c r="J207" s="5">
        <v>1065.49</v>
      </c>
      <c r="K207" s="30">
        <f t="shared" si="94"/>
        <v>26.00006274794152</v>
      </c>
      <c r="L207" s="5">
        <v>1434.31</v>
      </c>
      <c r="M207">
        <f t="shared" si="95"/>
        <v>37292.15</v>
      </c>
      <c r="N207" s="28"/>
      <c r="O207" s="28">
        <f t="shared" si="90"/>
        <v>0.51964359169217256</v>
      </c>
      <c r="P207">
        <f t="shared" si="81"/>
        <v>1381.1875308639105</v>
      </c>
      <c r="Q207" s="28">
        <f t="shared" si="91"/>
        <v>0.53962983544588483</v>
      </c>
      <c r="R207" s="28">
        <f t="shared" si="82"/>
        <v>1.9986243753712274E-2</v>
      </c>
      <c r="S207" s="44">
        <v>271575</v>
      </c>
      <c r="T207" s="59">
        <f t="shared" si="92"/>
        <v>1.3496662623093215E-2</v>
      </c>
      <c r="U207" s="28">
        <v>0.98960000000000004</v>
      </c>
      <c r="V207" s="59">
        <f t="shared" si="83"/>
        <v>0.74285893565547201</v>
      </c>
      <c r="W207" s="59">
        <f t="shared" si="84"/>
        <v>1.0835768698939388</v>
      </c>
      <c r="X207" s="62">
        <f t="shared" si="85"/>
        <v>1.2301225144987085</v>
      </c>
      <c r="Y207" s="28">
        <v>0.153789253681931</v>
      </c>
      <c r="Z207" s="28">
        <v>0.89439724645184204</v>
      </c>
      <c r="AA207" s="62">
        <f t="shared" si="80"/>
        <v>1.3731749976986101</v>
      </c>
      <c r="AB207" s="59">
        <f t="shared" si="86"/>
        <v>0.94718570447268147</v>
      </c>
      <c r="AC207" s="62">
        <f t="shared" si="87"/>
        <v>0.83826703311433615</v>
      </c>
      <c r="AD207" s="28">
        <v>7.6642910197268099E-2</v>
      </c>
      <c r="AE207" s="28">
        <v>0.88293847953236904</v>
      </c>
      <c r="AF207">
        <v>62.994900000000001</v>
      </c>
      <c r="AG207" s="59">
        <f t="shared" si="88"/>
        <v>0.81880615605479456</v>
      </c>
      <c r="AH207" s="62">
        <f t="shared" si="89"/>
        <v>0.94668315299834149</v>
      </c>
      <c r="AI207">
        <v>6.5787674558349635E-2</v>
      </c>
      <c r="AJ207" s="28">
        <v>0.75652607287546736</v>
      </c>
      <c r="AK207" s="62">
        <f t="shared" si="76"/>
        <v>1.0050242335371287</v>
      </c>
      <c r="AL207" s="70">
        <v>1.0050242335371287</v>
      </c>
    </row>
    <row r="208" spans="1:38" x14ac:dyDescent="0.25">
      <c r="A208" s="4" t="s">
        <v>420</v>
      </c>
      <c r="B208" s="18">
        <v>25874</v>
      </c>
      <c r="C208" s="4">
        <v>20457</v>
      </c>
      <c r="D208" s="9">
        <f t="shared" si="93"/>
        <v>0.79063925175852212</v>
      </c>
      <c r="E208" s="28">
        <f t="shared" si="77"/>
        <v>0.81509201212218774</v>
      </c>
      <c r="F208" s="28">
        <f t="shared" si="78"/>
        <v>0.832251843956339</v>
      </c>
      <c r="G208" s="28">
        <f t="shared" si="79"/>
        <v>0.8784880575094689</v>
      </c>
      <c r="H208" s="16">
        <v>31</v>
      </c>
      <c r="I208" s="16">
        <v>31</v>
      </c>
      <c r="J208" s="5">
        <v>834.65</v>
      </c>
      <c r="K208" s="30">
        <f t="shared" si="94"/>
        <v>27.000052175727852</v>
      </c>
      <c r="L208" s="5">
        <v>958.3</v>
      </c>
      <c r="M208">
        <f t="shared" si="95"/>
        <v>25874.149999999998</v>
      </c>
      <c r="N208" s="28"/>
      <c r="O208" s="28">
        <f t="shared" si="90"/>
        <v>0.77776270478973186</v>
      </c>
      <c r="P208">
        <f t="shared" si="81"/>
        <v>924.0750637753913</v>
      </c>
      <c r="Q208" s="28">
        <f t="shared" si="91"/>
        <v>0.80656867522740816</v>
      </c>
      <c r="R208" s="28">
        <f t="shared" si="82"/>
        <v>2.8805970437676298E-2</v>
      </c>
      <c r="S208" s="44">
        <v>367760</v>
      </c>
      <c r="T208" s="59">
        <f t="shared" si="92"/>
        <v>1.827683934923598E-2</v>
      </c>
      <c r="U208" s="28">
        <v>0.98960000000000004</v>
      </c>
      <c r="V208" s="59">
        <f t="shared" si="83"/>
        <v>0.87096942502347907</v>
      </c>
      <c r="W208" s="59">
        <f t="shared" si="84"/>
        <v>0.90776923855531266</v>
      </c>
      <c r="X208" s="62">
        <f t="shared" si="85"/>
        <v>8.6950107262544846E-2</v>
      </c>
      <c r="Y208" s="28">
        <v>0.153789253681931</v>
      </c>
      <c r="Z208" s="28">
        <v>0.89439724645184204</v>
      </c>
      <c r="AA208" s="62">
        <f t="shared" si="80"/>
        <v>0.70355666739177725</v>
      </c>
      <c r="AB208" s="59">
        <f t="shared" si="86"/>
        <v>0.9739423960067658</v>
      </c>
      <c r="AC208" s="62">
        <f t="shared" si="87"/>
        <v>1.1873755346732717</v>
      </c>
      <c r="AD208" s="28">
        <v>7.6642910197268099E-2</v>
      </c>
      <c r="AE208" s="28">
        <v>0.88293847953236904</v>
      </c>
      <c r="AF208">
        <v>81.537199999999999</v>
      </c>
      <c r="AG208" s="59">
        <f t="shared" si="88"/>
        <v>0.76853366268493162</v>
      </c>
      <c r="AH208" s="62">
        <f t="shared" si="89"/>
        <v>0.18252035643567646</v>
      </c>
      <c r="AI208">
        <v>6.5787674558349635E-2</v>
      </c>
      <c r="AJ208" s="28">
        <v>0.75652607287546736</v>
      </c>
      <c r="AK208" s="62">
        <f t="shared" si="76"/>
        <v>0.48561533279049773</v>
      </c>
      <c r="AL208" s="70">
        <v>0.48561533279049773</v>
      </c>
    </row>
    <row r="209" spans="1:38" x14ac:dyDescent="0.25">
      <c r="A209" s="4" t="s">
        <v>422</v>
      </c>
      <c r="B209" s="18">
        <v>3595</v>
      </c>
      <c r="C209" s="4">
        <v>2525</v>
      </c>
      <c r="D209" s="9">
        <f t="shared" si="93"/>
        <v>0.70236439499304593</v>
      </c>
      <c r="E209" s="28">
        <f t="shared" si="77"/>
        <v>0.72408700514746993</v>
      </c>
      <c r="F209" s="28">
        <f t="shared" si="78"/>
        <v>0.73933094209794303</v>
      </c>
      <c r="G209" s="28">
        <f t="shared" si="79"/>
        <v>0.78040488332560654</v>
      </c>
      <c r="H209" s="16">
        <v>4</v>
      </c>
      <c r="I209" s="16">
        <v>4</v>
      </c>
      <c r="J209" s="5">
        <v>898.75</v>
      </c>
      <c r="K209" s="30">
        <f t="shared" si="94"/>
        <v>4</v>
      </c>
      <c r="L209" s="5">
        <v>898.75</v>
      </c>
      <c r="M209">
        <f t="shared" si="95"/>
        <v>3595</v>
      </c>
      <c r="N209" s="28"/>
      <c r="O209" s="28">
        <f t="shared" si="90"/>
        <v>0.82929624478442288</v>
      </c>
      <c r="P209">
        <f t="shared" si="81"/>
        <v>719</v>
      </c>
      <c r="Q209" s="28">
        <f t="shared" si="91"/>
        <v>1.0366203059805286</v>
      </c>
      <c r="R209" s="28">
        <f t="shared" si="82"/>
        <v>0.20732406119610569</v>
      </c>
      <c r="S209" s="46">
        <v>44210</v>
      </c>
      <c r="T209" s="59">
        <f t="shared" si="92"/>
        <v>2.1971369034960915E-3</v>
      </c>
      <c r="U209" s="28">
        <v>0.98960000000000004</v>
      </c>
      <c r="V209" s="59">
        <f t="shared" si="83"/>
        <v>1</v>
      </c>
      <c r="W209" s="59">
        <f t="shared" si="84"/>
        <v>0.70236439499304593</v>
      </c>
      <c r="X209" s="62">
        <f t="shared" si="85"/>
        <v>-1.2486753583963743</v>
      </c>
      <c r="Y209" s="28">
        <v>0.153789253681931</v>
      </c>
      <c r="Z209" s="28">
        <v>0.89439724645184204</v>
      </c>
      <c r="AA209" s="62">
        <f t="shared" si="80"/>
        <v>0.81316444243383845</v>
      </c>
      <c r="AB209" s="59">
        <f t="shared" si="86"/>
        <v>0.79670888939154039</v>
      </c>
      <c r="AC209" s="62">
        <f t="shared" si="87"/>
        <v>-1.1250824103480124</v>
      </c>
      <c r="AD209" s="28">
        <v>7.6642910197268099E-2</v>
      </c>
      <c r="AE209" s="28">
        <v>0.88293847953236904</v>
      </c>
      <c r="AF209">
        <v>110.4636</v>
      </c>
      <c r="AG209" s="59">
        <f t="shared" si="88"/>
        <v>0.69010745600000001</v>
      </c>
      <c r="AH209" s="62">
        <f t="shared" si="89"/>
        <v>-1.0095905854911791</v>
      </c>
      <c r="AI209">
        <v>6.5787674558349635E-2</v>
      </c>
      <c r="AJ209" s="28">
        <v>0.75652607287546736</v>
      </c>
      <c r="AK209" s="62">
        <f t="shared" si="76"/>
        <v>-1.1277827847451887</v>
      </c>
      <c r="AL209" s="70">
        <v>-1.1277827847451887</v>
      </c>
    </row>
    <row r="210" spans="1:38" x14ac:dyDescent="0.25">
      <c r="A210" s="4" t="s">
        <v>424</v>
      </c>
      <c r="B210" s="18">
        <v>7848</v>
      </c>
      <c r="C210" s="4">
        <v>5983</v>
      </c>
      <c r="D210" s="9">
        <f t="shared" si="93"/>
        <v>0.7623598369011213</v>
      </c>
      <c r="E210" s="28">
        <f t="shared" si="77"/>
        <v>0.78593797618672301</v>
      </c>
      <c r="F210" s="28">
        <f t="shared" si="78"/>
        <v>0.80248403884328567</v>
      </c>
      <c r="G210" s="28">
        <f t="shared" si="79"/>
        <v>0.84706648544569041</v>
      </c>
      <c r="H210" s="16">
        <v>10</v>
      </c>
      <c r="I210" s="16">
        <v>10</v>
      </c>
      <c r="J210" s="5">
        <v>784.9</v>
      </c>
      <c r="K210" s="30">
        <f t="shared" si="94"/>
        <v>10</v>
      </c>
      <c r="L210" s="5">
        <v>784.9</v>
      </c>
      <c r="M210">
        <f t="shared" si="95"/>
        <v>7849</v>
      </c>
      <c r="N210" s="28"/>
      <c r="O210" s="28">
        <f t="shared" si="90"/>
        <v>0.9495859345139509</v>
      </c>
      <c r="P210">
        <f t="shared" si="81"/>
        <v>713.5454545454545</v>
      </c>
      <c r="Q210" s="28">
        <f t="shared" si="91"/>
        <v>1.044544527965346</v>
      </c>
      <c r="R210" s="28">
        <f t="shared" si="82"/>
        <v>9.4958593451395124E-2</v>
      </c>
      <c r="S210" s="46">
        <v>113954</v>
      </c>
      <c r="T210" s="59">
        <f t="shared" si="92"/>
        <v>5.6632557950914639E-3</v>
      </c>
      <c r="U210" s="28">
        <v>0.98960000000000004</v>
      </c>
      <c r="V210" s="59">
        <f t="shared" si="83"/>
        <v>1</v>
      </c>
      <c r="W210" s="59">
        <f t="shared" si="84"/>
        <v>0.7623598369011213</v>
      </c>
      <c r="X210" s="62">
        <f t="shared" si="85"/>
        <v>-0.85856070167166743</v>
      </c>
      <c r="Y210" s="28">
        <v>0.153789253681931</v>
      </c>
      <c r="Z210" s="28">
        <v>0.89439724645184204</v>
      </c>
      <c r="AA210" s="62">
        <f t="shared" si="80"/>
        <v>0.68869894869859771</v>
      </c>
      <c r="AB210" s="59">
        <f t="shared" si="86"/>
        <v>0.93113010513014027</v>
      </c>
      <c r="AC210" s="62">
        <f t="shared" si="87"/>
        <v>0.62878125939806762</v>
      </c>
      <c r="AD210" s="28">
        <v>7.6642910197268099E-2</v>
      </c>
      <c r="AE210" s="28">
        <v>0.88293847953236904</v>
      </c>
      <c r="AF210">
        <v>84.031300000000002</v>
      </c>
      <c r="AG210" s="59">
        <f t="shared" si="88"/>
        <v>0.76177157676712326</v>
      </c>
      <c r="AH210" s="62">
        <f t="shared" si="89"/>
        <v>7.9733839611604754E-2</v>
      </c>
      <c r="AI210">
        <v>6.5787674558349635E-2</v>
      </c>
      <c r="AJ210" s="28">
        <v>0.75652607287546736</v>
      </c>
      <c r="AK210" s="62">
        <f t="shared" si="76"/>
        <v>-5.001520088733169E-2</v>
      </c>
      <c r="AL210" s="70">
        <v>-5.001520088733169E-2</v>
      </c>
    </row>
    <row r="211" spans="1:38" x14ac:dyDescent="0.25">
      <c r="A211" s="4" t="s">
        <v>426</v>
      </c>
      <c r="B211" s="18">
        <v>25432</v>
      </c>
      <c r="C211" s="4">
        <v>21004</v>
      </c>
      <c r="D211" s="9">
        <f t="shared" si="93"/>
        <v>0.82588864422774455</v>
      </c>
      <c r="E211" s="28">
        <f t="shared" si="77"/>
        <v>0.85143159198736551</v>
      </c>
      <c r="F211" s="28">
        <f t="shared" si="78"/>
        <v>0.86935646760815222</v>
      </c>
      <c r="G211" s="28">
        <f t="shared" si="79"/>
        <v>0.91765404914193849</v>
      </c>
      <c r="H211" s="16">
        <v>23</v>
      </c>
      <c r="I211" s="16">
        <v>24</v>
      </c>
      <c r="J211" s="5">
        <v>1059.67</v>
      </c>
      <c r="K211" s="30">
        <f t="shared" si="94"/>
        <v>20.000062912865683</v>
      </c>
      <c r="L211" s="5">
        <v>1271.5999999999999</v>
      </c>
      <c r="M211">
        <f t="shared" si="95"/>
        <v>25432.080000000002</v>
      </c>
      <c r="N211" s="28"/>
      <c r="O211" s="28">
        <f t="shared" si="90"/>
        <v>0.58613557722554266</v>
      </c>
      <c r="P211">
        <f t="shared" si="81"/>
        <v>1211.0478004529712</v>
      </c>
      <c r="Q211" s="28">
        <f t="shared" si="91"/>
        <v>0.6154422638984377</v>
      </c>
      <c r="R211" s="28">
        <f t="shared" si="82"/>
        <v>2.9306686672895044E-2</v>
      </c>
      <c r="S211" s="46">
        <v>208616</v>
      </c>
      <c r="T211" s="59">
        <f t="shared" si="92"/>
        <v>1.0367742869480674E-2</v>
      </c>
      <c r="U211" s="28">
        <v>0.98960000000000004</v>
      </c>
      <c r="V211" s="59">
        <f t="shared" si="83"/>
        <v>0.8333359547027368</v>
      </c>
      <c r="W211" s="59">
        <f t="shared" si="84"/>
        <v>0.99106325554181951</v>
      </c>
      <c r="X211" s="62">
        <f t="shared" si="85"/>
        <v>0.62856153323887898</v>
      </c>
      <c r="Y211" s="28">
        <v>0.153789253681931</v>
      </c>
      <c r="Z211" s="28">
        <v>0.89439724645184204</v>
      </c>
      <c r="AA211" s="62">
        <f t="shared" si="80"/>
        <v>1.2190819496107681</v>
      </c>
      <c r="AB211" s="59">
        <f t="shared" si="86"/>
        <v>0.93904609425870578</v>
      </c>
      <c r="AC211" s="62">
        <f t="shared" si="87"/>
        <v>0.73206529582349644</v>
      </c>
      <c r="AD211" s="28">
        <v>7.6642910197268099E-2</v>
      </c>
      <c r="AE211" s="28">
        <v>0.88293847953236904</v>
      </c>
      <c r="AF211">
        <v>50.101300000000002</v>
      </c>
      <c r="AG211" s="59">
        <f t="shared" si="88"/>
        <v>0.85376370827397263</v>
      </c>
      <c r="AH211" s="62">
        <f t="shared" si="89"/>
        <v>1.4780524779343196</v>
      </c>
      <c r="AI211">
        <v>6.5787674558349635E-2</v>
      </c>
      <c r="AJ211" s="28">
        <v>0.75652607287546736</v>
      </c>
      <c r="AK211" s="62">
        <f t="shared" si="76"/>
        <v>0.94622643566556508</v>
      </c>
      <c r="AL211" s="70">
        <v>0.94622643566556508</v>
      </c>
    </row>
    <row r="212" spans="1:38" x14ac:dyDescent="0.25">
      <c r="A212" s="4" t="s">
        <v>428</v>
      </c>
      <c r="B212" s="18">
        <v>4483</v>
      </c>
      <c r="C212" s="4">
        <v>3295</v>
      </c>
      <c r="D212" s="9">
        <f t="shared" si="93"/>
        <v>0.7349988846754405</v>
      </c>
      <c r="E212" s="28">
        <f t="shared" si="77"/>
        <v>0.75773080894375311</v>
      </c>
      <c r="F212" s="28">
        <f t="shared" si="78"/>
        <v>0.77368303650046388</v>
      </c>
      <c r="G212" s="28">
        <f t="shared" si="79"/>
        <v>0.81666542741715609</v>
      </c>
      <c r="H212" s="16">
        <v>7</v>
      </c>
      <c r="I212" s="16">
        <v>7</v>
      </c>
      <c r="J212" s="5">
        <v>640.42999999999995</v>
      </c>
      <c r="K212" s="30">
        <f t="shared" si="94"/>
        <v>6.9999999999999991</v>
      </c>
      <c r="L212" s="5">
        <v>640.42999999999995</v>
      </c>
      <c r="M212">
        <f t="shared" si="95"/>
        <v>4483.0099999999993</v>
      </c>
      <c r="N212" s="28"/>
      <c r="O212" s="28">
        <f t="shared" si="90"/>
        <v>1.1637961994285091</v>
      </c>
      <c r="P212">
        <f t="shared" si="81"/>
        <v>560.37625000000003</v>
      </c>
      <c r="Q212" s="28">
        <f t="shared" si="91"/>
        <v>1.3300527993468674</v>
      </c>
      <c r="R212" s="28">
        <f t="shared" si="82"/>
        <v>0.16625659991835828</v>
      </c>
      <c r="S212" s="46">
        <v>81977</v>
      </c>
      <c r="T212" s="59">
        <f t="shared" si="92"/>
        <v>4.0740712946821783E-3</v>
      </c>
      <c r="U212" s="28">
        <v>0.98960000000000004</v>
      </c>
      <c r="V212" s="59">
        <f t="shared" si="83"/>
        <v>0.99999999999999989</v>
      </c>
      <c r="W212" s="59">
        <f t="shared" si="84"/>
        <v>0.73499888467544061</v>
      </c>
      <c r="X212" s="62">
        <f t="shared" si="85"/>
        <v>-1.0364726920781557</v>
      </c>
      <c r="Y212" s="28">
        <v>0.153789253681931</v>
      </c>
      <c r="Z212" s="28">
        <v>0.89439724645184204</v>
      </c>
      <c r="AA212" s="62">
        <f t="shared" si="80"/>
        <v>0.54686070483184313</v>
      </c>
      <c r="AB212" s="59">
        <f t="shared" si="86"/>
        <v>0.9218770421668796</v>
      </c>
      <c r="AC212" s="62">
        <f t="shared" si="87"/>
        <v>0.50805172369222629</v>
      </c>
      <c r="AD212" s="28">
        <v>7.6642910197268099E-2</v>
      </c>
      <c r="AE212" s="28">
        <v>0.88293847953236904</v>
      </c>
      <c r="AF212">
        <v>126.7709</v>
      </c>
      <c r="AG212" s="59">
        <f t="shared" si="88"/>
        <v>0.64589456810958912</v>
      </c>
      <c r="AH212" s="62">
        <f t="shared" si="89"/>
        <v>-1.6816448599008447</v>
      </c>
      <c r="AI212">
        <v>6.5787674558349635E-2</v>
      </c>
      <c r="AJ212" s="28">
        <v>0.75652607287546736</v>
      </c>
      <c r="AK212" s="62">
        <f t="shared" si="76"/>
        <v>-0.73668860942892467</v>
      </c>
      <c r="AL212" s="70">
        <v>-0.73668860942892467</v>
      </c>
    </row>
    <row r="213" spans="1:38" x14ac:dyDescent="0.25">
      <c r="A213" s="4" t="s">
        <v>430</v>
      </c>
      <c r="B213" s="18">
        <v>4216</v>
      </c>
      <c r="C213" s="4">
        <v>3365</v>
      </c>
      <c r="D213" s="9">
        <f t="shared" si="93"/>
        <v>0.79814990512333961</v>
      </c>
      <c r="E213" s="28">
        <f t="shared" si="77"/>
        <v>0.82283495373540172</v>
      </c>
      <c r="F213" s="28">
        <f t="shared" si="78"/>
        <v>0.84015779486667341</v>
      </c>
      <c r="G213" s="28">
        <f t="shared" si="79"/>
        <v>0.88683322791482178</v>
      </c>
      <c r="H213" s="16">
        <v>5</v>
      </c>
      <c r="I213" s="16">
        <v>6</v>
      </c>
      <c r="J213" s="5">
        <v>702.67</v>
      </c>
      <c r="K213" s="30">
        <f t="shared" si="94"/>
        <v>6</v>
      </c>
      <c r="L213" s="5">
        <v>702.67</v>
      </c>
      <c r="M213">
        <f t="shared" si="95"/>
        <v>4216.0199999999995</v>
      </c>
      <c r="N213" s="28"/>
      <c r="O213" s="28">
        <f t="shared" si="90"/>
        <v>1.0607112869483541</v>
      </c>
      <c r="P213">
        <f t="shared" si="81"/>
        <v>602.28857142857134</v>
      </c>
      <c r="Q213" s="28">
        <f t="shared" si="91"/>
        <v>1.2374965014397468</v>
      </c>
      <c r="R213" s="28">
        <f t="shared" si="82"/>
        <v>0.17678521449139262</v>
      </c>
      <c r="S213" s="46">
        <v>85236</v>
      </c>
      <c r="T213" s="59">
        <f t="shared" si="92"/>
        <v>4.2360362159328856E-3</v>
      </c>
      <c r="U213" s="28">
        <v>0.98960000000000004</v>
      </c>
      <c r="V213" s="59">
        <f t="shared" si="83"/>
        <v>1</v>
      </c>
      <c r="W213" s="59">
        <f t="shared" si="84"/>
        <v>0.79814990512333961</v>
      </c>
      <c r="X213" s="62">
        <f t="shared" si="85"/>
        <v>-0.62583918592623178</v>
      </c>
      <c r="Y213" s="28">
        <v>0.153789253681931</v>
      </c>
      <c r="Z213" s="28">
        <v>0.89439724645184204</v>
      </c>
      <c r="AA213" s="62">
        <f t="shared" si="80"/>
        <v>0.4946266835609367</v>
      </c>
      <c r="AB213" s="59">
        <f t="shared" si="86"/>
        <v>0.9175622194065105</v>
      </c>
      <c r="AC213" s="62">
        <f t="shared" si="87"/>
        <v>0.45175398200596534</v>
      </c>
      <c r="AD213" s="28">
        <v>7.6642910197268099E-2</v>
      </c>
      <c r="AE213" s="28">
        <v>0.88293847953236904</v>
      </c>
      <c r="AF213">
        <v>69.789900000000003</v>
      </c>
      <c r="AG213" s="59">
        <f t="shared" si="88"/>
        <v>0.80038332865753425</v>
      </c>
      <c r="AH213" s="62">
        <f t="shared" si="89"/>
        <v>0.66664851853318208</v>
      </c>
      <c r="AI213">
        <v>6.5787674558349635E-2</v>
      </c>
      <c r="AJ213" s="28">
        <v>0.75652607287546736</v>
      </c>
      <c r="AK213" s="62">
        <f t="shared" ref="AK213:AK245" si="96">(X213+AC213+AH213)/3</f>
        <v>0.16418777153763855</v>
      </c>
      <c r="AL213" s="70">
        <v>0.16418777153763855</v>
      </c>
    </row>
    <row r="214" spans="1:38" x14ac:dyDescent="0.25">
      <c r="A214" s="4" t="s">
        <v>432</v>
      </c>
      <c r="B214" s="18">
        <v>2741</v>
      </c>
      <c r="C214" s="4">
        <v>1921</v>
      </c>
      <c r="D214" s="9">
        <f t="shared" si="93"/>
        <v>0.70083910981393649</v>
      </c>
      <c r="E214" s="28">
        <f t="shared" si="77"/>
        <v>0.7225145461999346</v>
      </c>
      <c r="F214" s="28">
        <f t="shared" si="78"/>
        <v>0.73772537875151223</v>
      </c>
      <c r="G214" s="28">
        <f t="shared" si="79"/>
        <v>0.77871012201548495</v>
      </c>
      <c r="H214" s="16">
        <v>3</v>
      </c>
      <c r="I214" s="16">
        <v>4</v>
      </c>
      <c r="J214" s="5">
        <v>685.25</v>
      </c>
      <c r="K214" s="30">
        <f t="shared" si="94"/>
        <v>2.9999890551293138</v>
      </c>
      <c r="L214" s="5">
        <v>913.67</v>
      </c>
      <c r="M214">
        <f t="shared" si="95"/>
        <v>2741</v>
      </c>
      <c r="N214" s="28"/>
      <c r="O214" s="28">
        <f t="shared" si="90"/>
        <v>0.81575404686593633</v>
      </c>
      <c r="P214">
        <f t="shared" si="81"/>
        <v>685.25187499828985</v>
      </c>
      <c r="Q214" s="28">
        <f t="shared" si="91"/>
        <v>1.0876730545273738</v>
      </c>
      <c r="R214" s="28">
        <f t="shared" si="82"/>
        <v>0.27191900766143751</v>
      </c>
      <c r="S214" s="46">
        <v>74363</v>
      </c>
      <c r="T214" s="59">
        <f t="shared" si="92"/>
        <v>3.6956727336503021E-3</v>
      </c>
      <c r="U214" s="28">
        <v>0.98960000000000004</v>
      </c>
      <c r="V214" s="59">
        <f t="shared" si="83"/>
        <v>0.74999726378232845</v>
      </c>
      <c r="W214" s="59">
        <f t="shared" si="84"/>
        <v>0.93445555558365456</v>
      </c>
      <c r="X214" s="62">
        <f t="shared" si="85"/>
        <v>0.26047534644170689</v>
      </c>
      <c r="Y214" s="28">
        <v>0.153789253681931</v>
      </c>
      <c r="Z214" s="28">
        <v>0.89439724645184204</v>
      </c>
      <c r="AA214" s="62">
        <f t="shared" si="80"/>
        <v>0.36859728628484595</v>
      </c>
      <c r="AB214" s="59">
        <f t="shared" si="86"/>
        <v>0.87713378965345667</v>
      </c>
      <c r="AC214" s="62">
        <f t="shared" si="87"/>
        <v>-7.5736814585614043E-2</v>
      </c>
      <c r="AD214" s="28">
        <v>7.6642910197268099E-2</v>
      </c>
      <c r="AE214" s="28">
        <v>0.88293847953236904</v>
      </c>
      <c r="AF214">
        <v>136.44040000000001</v>
      </c>
      <c r="AG214" s="59">
        <f t="shared" si="88"/>
        <v>0.61967830180821926</v>
      </c>
      <c r="AH214" s="62">
        <f t="shared" si="89"/>
        <v>-2.0801430052961138</v>
      </c>
      <c r="AI214">
        <v>6.5787674558349635E-2</v>
      </c>
      <c r="AJ214" s="28">
        <v>0.75652607287546736</v>
      </c>
      <c r="AK214" s="62">
        <f t="shared" si="96"/>
        <v>-0.63180149114667372</v>
      </c>
      <c r="AL214" s="70">
        <v>-0.63180149114667372</v>
      </c>
    </row>
    <row r="215" spans="1:38" x14ac:dyDescent="0.25">
      <c r="A215" s="4" t="s">
        <v>434</v>
      </c>
      <c r="B215" s="18">
        <v>2818</v>
      </c>
      <c r="C215" s="4">
        <v>2224</v>
      </c>
      <c r="D215" s="9">
        <f t="shared" si="93"/>
        <v>0.78921220723917673</v>
      </c>
      <c r="E215" s="28">
        <f t="shared" si="77"/>
        <v>0.81362083220533676</v>
      </c>
      <c r="F215" s="28">
        <f t="shared" si="78"/>
        <v>0.83074969183071234</v>
      </c>
      <c r="G215" s="28">
        <f t="shared" si="79"/>
        <v>0.87690245248797405</v>
      </c>
      <c r="H215" s="16">
        <v>4</v>
      </c>
      <c r="I215" s="16">
        <v>5</v>
      </c>
      <c r="J215" s="5">
        <v>563.6</v>
      </c>
      <c r="K215" s="30">
        <f t="shared" si="94"/>
        <v>4</v>
      </c>
      <c r="L215" s="5">
        <v>704.5</v>
      </c>
      <c r="M215">
        <f t="shared" si="95"/>
        <v>2818</v>
      </c>
      <c r="N215" s="28"/>
      <c r="O215" s="28">
        <f t="shared" si="90"/>
        <v>1.0579559971611072</v>
      </c>
      <c r="P215">
        <f t="shared" si="81"/>
        <v>563.6</v>
      </c>
      <c r="Q215" s="28">
        <f t="shared" si="91"/>
        <v>1.322444996451384</v>
      </c>
      <c r="R215" s="28">
        <f t="shared" si="82"/>
        <v>0.2644889992902768</v>
      </c>
      <c r="S215" s="46">
        <v>38031</v>
      </c>
      <c r="T215" s="59">
        <f t="shared" si="92"/>
        <v>1.8900545934598476E-3</v>
      </c>
      <c r="U215" s="28">
        <v>0.98960000000000004</v>
      </c>
      <c r="V215" s="59">
        <f t="shared" si="83"/>
        <v>0.8</v>
      </c>
      <c r="W215" s="59">
        <f t="shared" si="84"/>
        <v>0.98651525904897086</v>
      </c>
      <c r="X215" s="62">
        <f t="shared" si="85"/>
        <v>0.59898861846126472</v>
      </c>
      <c r="Y215" s="28">
        <v>0.153789253681931</v>
      </c>
      <c r="Z215" s="28">
        <v>0.89439724645184204</v>
      </c>
      <c r="AA215" s="62">
        <f t="shared" si="80"/>
        <v>0.74097446819699719</v>
      </c>
      <c r="AB215" s="59">
        <f t="shared" si="86"/>
        <v>0.8147563829507507</v>
      </c>
      <c r="AC215" s="62">
        <f t="shared" si="87"/>
        <v>-0.88960735449798534</v>
      </c>
      <c r="AD215" s="28">
        <v>7.6642910197268099E-2</v>
      </c>
      <c r="AE215" s="28">
        <v>0.88293847953236904</v>
      </c>
      <c r="AF215">
        <v>98.386300000000006</v>
      </c>
      <c r="AG215" s="59">
        <f t="shared" si="88"/>
        <v>0.7228518288219179</v>
      </c>
      <c r="AH215" s="62">
        <f t="shared" si="89"/>
        <v>-0.51186250737108019</v>
      </c>
      <c r="AI215">
        <v>6.5787674558349635E-2</v>
      </c>
      <c r="AJ215" s="28">
        <v>0.75652607287546736</v>
      </c>
      <c r="AK215" s="62">
        <f t="shared" si="96"/>
        <v>-0.26749374780260027</v>
      </c>
      <c r="AL215" s="70">
        <v>-0.26749374780260027</v>
      </c>
    </row>
    <row r="216" spans="1:38" x14ac:dyDescent="0.25">
      <c r="A216" s="4" t="s">
        <v>436</v>
      </c>
      <c r="B216" s="18">
        <v>18633</v>
      </c>
      <c r="C216" s="4">
        <v>13636</v>
      </c>
      <c r="D216" s="9">
        <f t="shared" si="93"/>
        <v>0.73181988944346055</v>
      </c>
      <c r="E216" s="28">
        <f t="shared" ref="E216:E245" si="97">C216/(B216*0.97)</f>
        <v>0.7544534942716089</v>
      </c>
      <c r="F216" s="28">
        <f t="shared" ref="F216:F245" si="98">C216/(B216*0.95)</f>
        <v>0.77033672572995848</v>
      </c>
      <c r="G216" s="28">
        <f t="shared" ref="G216:G245" si="99">C216/(B216*0.9)</f>
        <v>0.8131332104927339</v>
      </c>
      <c r="H216" s="16">
        <v>18</v>
      </c>
      <c r="I216" s="16">
        <v>22</v>
      </c>
      <c r="J216" s="5">
        <v>846.95</v>
      </c>
      <c r="K216" s="30">
        <f t="shared" si="94"/>
        <v>19.999892663553911</v>
      </c>
      <c r="L216" s="5">
        <v>931.65</v>
      </c>
      <c r="M216">
        <f t="shared" si="95"/>
        <v>18632.900000000001</v>
      </c>
      <c r="N216" s="28"/>
      <c r="O216" s="28">
        <f t="shared" si="90"/>
        <v>0.80001073364460906</v>
      </c>
      <c r="P216">
        <f t="shared" si="81"/>
        <v>887.28548752718564</v>
      </c>
      <c r="Q216" s="28">
        <f t="shared" si="91"/>
        <v>0.8400114850037641</v>
      </c>
      <c r="R216" s="28">
        <f t="shared" si="82"/>
        <v>4.000075135915504E-2</v>
      </c>
      <c r="S216" s="46">
        <v>202647</v>
      </c>
      <c r="T216" s="59">
        <f t="shared" si="92"/>
        <v>1.0071097083980378E-2</v>
      </c>
      <c r="U216" s="28">
        <v>0.98960000000000004</v>
      </c>
      <c r="V216" s="59">
        <f t="shared" si="83"/>
        <v>0.90908603016154144</v>
      </c>
      <c r="W216" s="59">
        <f t="shared" si="84"/>
        <v>0.80500619871302903</v>
      </c>
      <c r="X216" s="62">
        <f t="shared" si="85"/>
        <v>-0.58125678874606401</v>
      </c>
      <c r="Y216" s="28">
        <v>0.153789253681931</v>
      </c>
      <c r="Z216" s="28">
        <v>0.89439724645184204</v>
      </c>
      <c r="AA216" s="62">
        <f t="shared" si="80"/>
        <v>0.91948067328901983</v>
      </c>
      <c r="AB216" s="59">
        <f t="shared" si="86"/>
        <v>0.95402571959975557</v>
      </c>
      <c r="AC216" s="62">
        <f t="shared" si="87"/>
        <v>0.92751227588328722</v>
      </c>
      <c r="AD216" s="28">
        <v>7.6642910197268099E-2</v>
      </c>
      <c r="AE216" s="28">
        <v>0.88293847953236904</v>
      </c>
      <c r="AF216">
        <v>96.038200000000003</v>
      </c>
      <c r="AG216" s="59">
        <f t="shared" si="88"/>
        <v>0.72921807473972611</v>
      </c>
      <c r="AH216" s="62">
        <f t="shared" si="89"/>
        <v>-0.41509292309033863</v>
      </c>
      <c r="AI216">
        <v>6.5787674558349635E-2</v>
      </c>
      <c r="AJ216" s="28">
        <v>0.75652607287546736</v>
      </c>
      <c r="AK216" s="62">
        <f t="shared" si="96"/>
        <v>-2.2945811984371806E-2</v>
      </c>
      <c r="AL216" s="70">
        <v>-2.2945811984371806E-2</v>
      </c>
    </row>
    <row r="217" spans="1:38" x14ac:dyDescent="0.25">
      <c r="A217" s="4" t="s">
        <v>438</v>
      </c>
      <c r="B217" s="18">
        <v>8513</v>
      </c>
      <c r="C217" s="4">
        <v>6342</v>
      </c>
      <c r="D217" s="9">
        <f t="shared" si="93"/>
        <v>0.74497826853048277</v>
      </c>
      <c r="E217" s="28">
        <f t="shared" si="97"/>
        <v>0.76801883353658018</v>
      </c>
      <c r="F217" s="28">
        <f t="shared" si="98"/>
        <v>0.78418765108471877</v>
      </c>
      <c r="G217" s="28">
        <f t="shared" si="99"/>
        <v>0.82775363170053651</v>
      </c>
      <c r="H217" s="16">
        <v>10</v>
      </c>
      <c r="I217" s="16">
        <v>12</v>
      </c>
      <c r="J217" s="5">
        <v>709.42</v>
      </c>
      <c r="K217" s="30">
        <f t="shared" si="94"/>
        <v>7.9999999999999982</v>
      </c>
      <c r="L217" s="5">
        <v>1064.1300000000001</v>
      </c>
      <c r="M217">
        <f t="shared" si="95"/>
        <v>8513.0399999999991</v>
      </c>
      <c r="N217" s="28"/>
      <c r="O217" s="28">
        <f t="shared" si="90"/>
        <v>0.70041254358020166</v>
      </c>
      <c r="P217">
        <f t="shared" si="81"/>
        <v>945.89333333333343</v>
      </c>
      <c r="Q217" s="28">
        <f t="shared" si="91"/>
        <v>0.78796411152772683</v>
      </c>
      <c r="R217" s="28">
        <f t="shared" si="82"/>
        <v>8.7551567947525166E-2</v>
      </c>
      <c r="S217" s="46">
        <v>108160</v>
      </c>
      <c r="T217" s="59">
        <f t="shared" si="92"/>
        <v>5.3753071133711208E-3</v>
      </c>
      <c r="U217" s="28">
        <v>0.98960000000000004</v>
      </c>
      <c r="V217" s="59">
        <f t="shared" si="83"/>
        <v>0.66666666666666652</v>
      </c>
      <c r="W217" s="59">
        <f t="shared" si="84"/>
        <v>1.1174674027957243</v>
      </c>
      <c r="X217" s="62">
        <f t="shared" si="85"/>
        <v>1.4504924824281868</v>
      </c>
      <c r="Y217" s="28">
        <v>0.153789253681931</v>
      </c>
      <c r="Z217" s="28">
        <v>0.89439724645184204</v>
      </c>
      <c r="AA217" s="62">
        <f t="shared" si="80"/>
        <v>0.78707470414201186</v>
      </c>
      <c r="AB217" s="59">
        <f t="shared" si="86"/>
        <v>0.90161566198224852</v>
      </c>
      <c r="AC217" s="62">
        <f t="shared" si="87"/>
        <v>0.24369093503635278</v>
      </c>
      <c r="AD217" s="28">
        <v>7.6642910197268099E-2</v>
      </c>
      <c r="AE217" s="28">
        <v>0.88293847953236904</v>
      </c>
      <c r="AF217">
        <v>88.348399999999998</v>
      </c>
      <c r="AG217" s="59">
        <f t="shared" si="88"/>
        <v>0.75006691331506847</v>
      </c>
      <c r="AH217" s="62">
        <f t="shared" si="89"/>
        <v>-9.8181910270593434E-2</v>
      </c>
      <c r="AI217">
        <v>6.5787674558349635E-2</v>
      </c>
      <c r="AJ217" s="28">
        <v>0.75652607287546736</v>
      </c>
      <c r="AK217" s="62">
        <f t="shared" si="96"/>
        <v>0.53200050239798202</v>
      </c>
      <c r="AL217" s="70">
        <v>0.53200050239798202</v>
      </c>
    </row>
    <row r="218" spans="1:38" x14ac:dyDescent="0.25">
      <c r="A218" s="4" t="s">
        <v>440</v>
      </c>
      <c r="B218" s="18">
        <v>3415</v>
      </c>
      <c r="C218" s="4">
        <v>2679</v>
      </c>
      <c r="D218" s="9">
        <f t="shared" si="93"/>
        <v>0.78448023426061497</v>
      </c>
      <c r="E218" s="28">
        <f t="shared" si="97"/>
        <v>0.80874250954702576</v>
      </c>
      <c r="F218" s="28">
        <f t="shared" si="98"/>
        <v>0.82576866764275259</v>
      </c>
      <c r="G218" s="28">
        <f t="shared" si="99"/>
        <v>0.87164470473401656</v>
      </c>
      <c r="H218" s="16">
        <v>6</v>
      </c>
      <c r="I218" s="16">
        <v>7</v>
      </c>
      <c r="J218" s="5">
        <v>487.86</v>
      </c>
      <c r="K218" s="30">
        <f t="shared" si="94"/>
        <v>6</v>
      </c>
      <c r="L218" s="5">
        <v>569.16999999999996</v>
      </c>
      <c r="M218">
        <f t="shared" si="95"/>
        <v>3415.02</v>
      </c>
      <c r="N218" s="28"/>
      <c r="O218" s="28">
        <f t="shared" si="90"/>
        <v>1.3095033118400479</v>
      </c>
      <c r="P218">
        <f t="shared" si="81"/>
        <v>487.86</v>
      </c>
      <c r="Q218" s="28">
        <f t="shared" si="91"/>
        <v>1.5277538638133892</v>
      </c>
      <c r="R218" s="28">
        <f t="shared" si="82"/>
        <v>0.21825055197334131</v>
      </c>
      <c r="S218" s="46">
        <v>39516</v>
      </c>
      <c r="T218" s="59">
        <f t="shared" si="92"/>
        <v>1.9638557312497526E-3</v>
      </c>
      <c r="U218" s="28">
        <v>0.98960000000000004</v>
      </c>
      <c r="V218" s="59">
        <f t="shared" si="83"/>
        <v>0.8571428571428571</v>
      </c>
      <c r="W218" s="59">
        <f t="shared" si="84"/>
        <v>0.91522693997071747</v>
      </c>
      <c r="X218" s="62">
        <f t="shared" si="85"/>
        <v>0.13544310164841347</v>
      </c>
      <c r="Y218" s="28">
        <v>0.153789253681931</v>
      </c>
      <c r="Z218" s="28">
        <v>0.89439724645184204</v>
      </c>
      <c r="AA218" s="62">
        <f t="shared" si="80"/>
        <v>0.86420690353274621</v>
      </c>
      <c r="AB218" s="59">
        <f t="shared" si="86"/>
        <v>0.85596551607787563</v>
      </c>
      <c r="AC218" s="62">
        <f t="shared" si="87"/>
        <v>-0.35193031403777308</v>
      </c>
      <c r="AD218" s="28">
        <v>7.6642910197268099E-2</v>
      </c>
      <c r="AE218" s="28">
        <v>0.88293847953236904</v>
      </c>
      <c r="AF218">
        <v>74.448800000000006</v>
      </c>
      <c r="AG218" s="59">
        <f t="shared" si="88"/>
        <v>0.78775196580821927</v>
      </c>
      <c r="AH218" s="62">
        <f t="shared" si="89"/>
        <v>0.47464655260092004</v>
      </c>
      <c r="AI218">
        <v>6.5787674558349635E-2</v>
      </c>
      <c r="AJ218" s="28">
        <v>0.75652607287546736</v>
      </c>
      <c r="AK218" s="62">
        <f t="shared" si="96"/>
        <v>8.6053113403853465E-2</v>
      </c>
      <c r="AL218" s="70">
        <v>8.6053113403853465E-2</v>
      </c>
    </row>
    <row r="219" spans="1:38" x14ac:dyDescent="0.25">
      <c r="A219" s="4" t="s">
        <v>442</v>
      </c>
      <c r="B219" s="18">
        <v>17656</v>
      </c>
      <c r="C219" s="4">
        <v>13024</v>
      </c>
      <c r="D219" s="9">
        <f t="shared" si="93"/>
        <v>0.73765292251925696</v>
      </c>
      <c r="E219" s="28">
        <f t="shared" si="97"/>
        <v>0.76046693043222369</v>
      </c>
      <c r="F219" s="28">
        <f t="shared" si="98"/>
        <v>0.77647676054658621</v>
      </c>
      <c r="G219" s="28">
        <f t="shared" si="99"/>
        <v>0.81961435835472995</v>
      </c>
      <c r="H219" s="16">
        <v>21</v>
      </c>
      <c r="I219" s="16">
        <v>21</v>
      </c>
      <c r="J219" s="5">
        <v>840.76</v>
      </c>
      <c r="K219" s="30">
        <f t="shared" si="94"/>
        <v>21</v>
      </c>
      <c r="L219" s="5">
        <v>840.76</v>
      </c>
      <c r="M219">
        <f t="shared" si="95"/>
        <v>17655.96</v>
      </c>
      <c r="N219" s="28"/>
      <c r="O219" s="28">
        <f t="shared" si="90"/>
        <v>0.88649555164375093</v>
      </c>
      <c r="P219">
        <f t="shared" si="81"/>
        <v>802.54363636363632</v>
      </c>
      <c r="Q219" s="28">
        <f t="shared" si="91"/>
        <v>0.92870962553154868</v>
      </c>
      <c r="R219" s="28">
        <f t="shared" si="82"/>
        <v>4.2214073887797743E-2</v>
      </c>
      <c r="S219" s="46">
        <v>212402</v>
      </c>
      <c r="T219" s="59">
        <f t="shared" si="92"/>
        <v>1.0555898497543018E-2</v>
      </c>
      <c r="U219" s="28">
        <v>0.98960000000000004</v>
      </c>
      <c r="V219" s="59">
        <f t="shared" si="83"/>
        <v>1</v>
      </c>
      <c r="W219" s="59">
        <f t="shared" si="84"/>
        <v>0.73765292251925696</v>
      </c>
      <c r="X219" s="62">
        <f t="shared" si="85"/>
        <v>-1.0192150633409394</v>
      </c>
      <c r="Y219" s="28">
        <v>0.153789253681931</v>
      </c>
      <c r="Z219" s="28">
        <v>0.89439724645184204</v>
      </c>
      <c r="AA219" s="62">
        <f t="shared" si="80"/>
        <v>0.83125394299488709</v>
      </c>
      <c r="AB219" s="59">
        <f t="shared" si="86"/>
        <v>0.96041647890500537</v>
      </c>
      <c r="AC219" s="62">
        <f t="shared" si="87"/>
        <v>1.010895843767138</v>
      </c>
      <c r="AD219" s="28">
        <v>7.6642910197268099E-2</v>
      </c>
      <c r="AE219" s="28">
        <v>0.88293847953236904</v>
      </c>
      <c r="AF219">
        <v>76.649600000000007</v>
      </c>
      <c r="AG219" s="59">
        <f t="shared" si="88"/>
        <v>0.78178508449315065</v>
      </c>
      <c r="AH219" s="62">
        <f t="shared" si="89"/>
        <v>0.38394747629026005</v>
      </c>
      <c r="AI219">
        <v>6.5787674558349635E-2</v>
      </c>
      <c r="AJ219" s="28">
        <v>0.75652607287546736</v>
      </c>
      <c r="AK219" s="62">
        <f t="shared" si="96"/>
        <v>0.12520941890548623</v>
      </c>
      <c r="AL219" s="70">
        <v>0.12520941890548623</v>
      </c>
    </row>
    <row r="220" spans="1:38" x14ac:dyDescent="0.25">
      <c r="A220" s="4" t="s">
        <v>444</v>
      </c>
      <c r="B220" s="18">
        <v>17432</v>
      </c>
      <c r="C220" s="4">
        <v>13468</v>
      </c>
      <c r="D220" s="9">
        <f t="shared" si="93"/>
        <v>0.77260211106011933</v>
      </c>
      <c r="E220" s="28">
        <f t="shared" si="97"/>
        <v>0.79649702171146319</v>
      </c>
      <c r="F220" s="28">
        <f t="shared" si="98"/>
        <v>0.81326538006328364</v>
      </c>
      <c r="G220" s="28">
        <f t="shared" si="99"/>
        <v>0.85844679006679914</v>
      </c>
      <c r="H220" s="16">
        <v>22</v>
      </c>
      <c r="I220" s="16">
        <v>22</v>
      </c>
      <c r="J220" s="5">
        <v>792.36</v>
      </c>
      <c r="K220" s="30">
        <f t="shared" si="94"/>
        <v>22.000000000000004</v>
      </c>
      <c r="L220" s="5">
        <v>792.36</v>
      </c>
      <c r="M220">
        <f t="shared" si="95"/>
        <v>17431.920000000002</v>
      </c>
      <c r="N220" s="28"/>
      <c r="O220" s="28">
        <f t="shared" si="90"/>
        <v>0.94064566611136358</v>
      </c>
      <c r="P220">
        <f t="shared" si="81"/>
        <v>757.90956521739122</v>
      </c>
      <c r="Q220" s="28">
        <f t="shared" si="91"/>
        <v>0.98340228729824386</v>
      </c>
      <c r="R220" s="28">
        <f t="shared" si="82"/>
        <v>4.2756621186880284E-2</v>
      </c>
      <c r="S220" s="46">
        <v>224294</v>
      </c>
      <c r="T220" s="59">
        <f t="shared" si="92"/>
        <v>1.1146903972692883E-2</v>
      </c>
      <c r="U220" s="28">
        <v>0.98960000000000004</v>
      </c>
      <c r="V220" s="59">
        <f t="shared" si="83"/>
        <v>1.0000000000000002</v>
      </c>
      <c r="W220" s="59">
        <f t="shared" si="84"/>
        <v>0.77260211106011911</v>
      </c>
      <c r="X220" s="62">
        <f t="shared" si="85"/>
        <v>-0.7919612877738601</v>
      </c>
      <c r="Y220" s="28">
        <v>0.153789253681931</v>
      </c>
      <c r="Z220" s="28">
        <v>0.89439724645184204</v>
      </c>
      <c r="AA220" s="62">
        <f t="shared" si="80"/>
        <v>0.77719421830276336</v>
      </c>
      <c r="AB220" s="59">
        <f t="shared" si="86"/>
        <v>0.96467299007714713</v>
      </c>
      <c r="AC220" s="62">
        <f t="shared" si="87"/>
        <v>1.0664327637664714</v>
      </c>
      <c r="AD220" s="28">
        <v>7.6642910197268099E-2</v>
      </c>
      <c r="AE220" s="28">
        <v>0.88293847953236904</v>
      </c>
      <c r="AF220">
        <v>77.604200000000006</v>
      </c>
      <c r="AG220" s="59">
        <f t="shared" si="88"/>
        <v>0.77919694158904118</v>
      </c>
      <c r="AH220" s="62">
        <f t="shared" si="89"/>
        <v>0.34460662830491373</v>
      </c>
      <c r="AI220">
        <v>6.5787674558349635E-2</v>
      </c>
      <c r="AJ220" s="28">
        <v>0.75652607287546736</v>
      </c>
      <c r="AK220" s="62">
        <f t="shared" si="96"/>
        <v>0.20635936809917502</v>
      </c>
      <c r="AL220" s="70">
        <v>0.20635936809917502</v>
      </c>
    </row>
    <row r="221" spans="1:38" x14ac:dyDescent="0.25">
      <c r="A221" s="4" t="s">
        <v>446</v>
      </c>
      <c r="B221" s="18">
        <v>3379</v>
      </c>
      <c r="C221" s="4">
        <v>2825</v>
      </c>
      <c r="D221" s="9">
        <f t="shared" si="93"/>
        <v>0.83604616750517902</v>
      </c>
      <c r="E221" s="28">
        <f t="shared" si="97"/>
        <v>0.86190326546925677</v>
      </c>
      <c r="F221" s="28">
        <f t="shared" si="98"/>
        <v>0.88004859737387275</v>
      </c>
      <c r="G221" s="28">
        <f t="shared" si="99"/>
        <v>0.92894018611686568</v>
      </c>
      <c r="H221" s="16">
        <v>3</v>
      </c>
      <c r="I221" s="16">
        <v>4</v>
      </c>
      <c r="J221" s="5">
        <v>844.75</v>
      </c>
      <c r="K221" s="30">
        <f t="shared" si="94"/>
        <v>2</v>
      </c>
      <c r="L221" s="5">
        <v>1689.5</v>
      </c>
      <c r="M221">
        <f t="shared" si="95"/>
        <v>3379</v>
      </c>
      <c r="N221" s="28"/>
      <c r="O221" s="28">
        <f t="shared" si="90"/>
        <v>0.44115418762947622</v>
      </c>
      <c r="P221">
        <f t="shared" si="81"/>
        <v>1126.3333333333333</v>
      </c>
      <c r="Q221" s="28">
        <f t="shared" si="91"/>
        <v>0.66173128144421434</v>
      </c>
      <c r="R221" s="28">
        <f t="shared" si="82"/>
        <v>0.22057709381473811</v>
      </c>
      <c r="S221" s="46">
        <v>58454</v>
      </c>
      <c r="T221" s="59">
        <f t="shared" si="92"/>
        <v>2.9050314534485532E-3</v>
      </c>
      <c r="U221" s="28">
        <v>0.98960000000000004</v>
      </c>
      <c r="V221" s="59">
        <f t="shared" si="83"/>
        <v>0.5</v>
      </c>
      <c r="W221" s="59">
        <f t="shared" si="84"/>
        <v>1.672092335010358</v>
      </c>
      <c r="X221" s="62">
        <f t="shared" si="85"/>
        <v>5.0568883711924073</v>
      </c>
      <c r="Y221" s="28">
        <v>0.153789253681931</v>
      </c>
      <c r="Z221" s="28">
        <v>0.89439724645184204</v>
      </c>
      <c r="AA221" s="62">
        <f t="shared" ref="AA221:AA245" si="100">B221*10/S221</f>
        <v>0.57806138159920617</v>
      </c>
      <c r="AB221" s="59">
        <f t="shared" si="86"/>
        <v>0.71096930920039692</v>
      </c>
      <c r="AC221" s="62">
        <f t="shared" si="87"/>
        <v>-2.2437714054613478</v>
      </c>
      <c r="AD221" s="28">
        <v>7.6642910197268099E-2</v>
      </c>
      <c r="AE221" s="28">
        <v>0.88293847953236904</v>
      </c>
      <c r="AF221">
        <v>60.939300000000003</v>
      </c>
      <c r="AG221" s="59">
        <f t="shared" si="88"/>
        <v>0.82437936635616438</v>
      </c>
      <c r="AH221" s="62">
        <f t="shared" si="89"/>
        <v>1.0313982662590591</v>
      </c>
      <c r="AI221">
        <v>6.5787674558349635E-2</v>
      </c>
      <c r="AJ221" s="28">
        <v>0.75652607287546736</v>
      </c>
      <c r="AK221" s="62">
        <f t="shared" si="96"/>
        <v>1.2815050773300396</v>
      </c>
      <c r="AL221" s="70">
        <v>1.2815050773300396</v>
      </c>
    </row>
    <row r="222" spans="1:38" x14ac:dyDescent="0.25">
      <c r="A222" s="4" t="s">
        <v>448</v>
      </c>
      <c r="B222" s="18">
        <v>26444</v>
      </c>
      <c r="C222" s="4">
        <v>21964</v>
      </c>
      <c r="D222" s="9">
        <f t="shared" si="93"/>
        <v>0.83058538798971415</v>
      </c>
      <c r="E222" s="28">
        <f t="shared" si="97"/>
        <v>0.85627359586568463</v>
      </c>
      <c r="F222" s="28">
        <f t="shared" si="98"/>
        <v>0.87430040841022538</v>
      </c>
      <c r="G222" s="28">
        <f t="shared" si="99"/>
        <v>0.92287265332190449</v>
      </c>
      <c r="H222" s="16">
        <v>36</v>
      </c>
      <c r="I222" s="16">
        <v>36</v>
      </c>
      <c r="J222" s="5">
        <v>734.56</v>
      </c>
      <c r="K222" s="30">
        <f t="shared" si="94"/>
        <v>35.000344124731974</v>
      </c>
      <c r="L222" s="5">
        <v>755.54</v>
      </c>
      <c r="M222">
        <f t="shared" si="95"/>
        <v>26444.159999999996</v>
      </c>
      <c r="N222" s="28"/>
      <c r="O222" s="28">
        <f t="shared" si="90"/>
        <v>0.98648648648648662</v>
      </c>
      <c r="P222">
        <f t="shared" si="81"/>
        <v>734.55297839314403</v>
      </c>
      <c r="Q222" s="28">
        <f t="shared" si="91"/>
        <v>1.0146715375525821</v>
      </c>
      <c r="R222" s="28">
        <f t="shared" si="82"/>
        <v>2.8185051066095479E-2</v>
      </c>
      <c r="S222" s="46">
        <v>73407</v>
      </c>
      <c r="T222" s="59">
        <f t="shared" si="92"/>
        <v>3.6481616981438045E-3</v>
      </c>
      <c r="U222" s="28">
        <v>0.98960000000000004</v>
      </c>
      <c r="V222" s="59">
        <f t="shared" si="83"/>
        <v>0.97223178124255483</v>
      </c>
      <c r="W222" s="59">
        <f t="shared" si="84"/>
        <v>0.85430799940338265</v>
      </c>
      <c r="X222" s="62">
        <f t="shared" si="85"/>
        <v>-0.26067651730316943</v>
      </c>
      <c r="Y222" s="28">
        <v>0.153789253681931</v>
      </c>
      <c r="Z222" s="28">
        <v>0.89439724645184204</v>
      </c>
      <c r="AA222" s="62">
        <f t="shared" si="100"/>
        <v>3.6023812442955032</v>
      </c>
      <c r="AB222" s="59">
        <f t="shared" si="86"/>
        <v>0.89707583355587683</v>
      </c>
      <c r="AC222" s="62">
        <f t="shared" si="87"/>
        <v>0.1844574271399694</v>
      </c>
      <c r="AD222" s="28">
        <v>7.6642910197268099E-2</v>
      </c>
      <c r="AE222" s="28">
        <v>0.88293847953236904</v>
      </c>
      <c r="AF222">
        <v>89.626199999999997</v>
      </c>
      <c r="AG222" s="59">
        <f t="shared" si="88"/>
        <v>0.74660249994520556</v>
      </c>
      <c r="AH222" s="62">
        <f t="shared" si="89"/>
        <v>-0.15084243358473179</v>
      </c>
      <c r="AI222">
        <v>6.5787674558349635E-2</v>
      </c>
      <c r="AJ222" s="28">
        <v>0.75652607287546736</v>
      </c>
      <c r="AK222" s="62">
        <f t="shared" si="96"/>
        <v>-7.5687174582643943E-2</v>
      </c>
      <c r="AL222" s="70">
        <v>-7.5687174582643943E-2</v>
      </c>
    </row>
    <row r="223" spans="1:38" x14ac:dyDescent="0.25">
      <c r="A223" s="4" t="s">
        <v>450</v>
      </c>
      <c r="B223" s="18">
        <v>1076</v>
      </c>
      <c r="C223" s="4">
        <v>758</v>
      </c>
      <c r="D223" s="9">
        <f t="shared" si="93"/>
        <v>0.70446096654275092</v>
      </c>
      <c r="E223" s="28">
        <f t="shared" si="97"/>
        <v>0.72624841911623805</v>
      </c>
      <c r="F223" s="28">
        <f t="shared" si="98"/>
        <v>0.74153785951868523</v>
      </c>
      <c r="G223" s="28">
        <f t="shared" si="99"/>
        <v>0.78273440726972332</v>
      </c>
      <c r="H223" s="16">
        <v>3</v>
      </c>
      <c r="I223" s="16">
        <v>3</v>
      </c>
      <c r="J223" s="5">
        <v>358.67</v>
      </c>
      <c r="K223" s="30">
        <f t="shared" si="94"/>
        <v>2.0000185873605947</v>
      </c>
      <c r="L223" s="5">
        <v>538</v>
      </c>
      <c r="M223">
        <f t="shared" si="95"/>
        <v>1076.01</v>
      </c>
      <c r="N223" s="28"/>
      <c r="O223" s="28">
        <f t="shared" si="90"/>
        <v>1.385371747211896</v>
      </c>
      <c r="P223">
        <f t="shared" si="81"/>
        <v>358.66777777089362</v>
      </c>
      <c r="Q223" s="28">
        <f t="shared" si="91"/>
        <v>2.0780511832766164</v>
      </c>
      <c r="R223" s="28">
        <f t="shared" si="82"/>
        <v>0.69267943606472038</v>
      </c>
      <c r="S223" s="46">
        <v>190812</v>
      </c>
      <c r="T223" s="59">
        <f t="shared" si="92"/>
        <v>9.4829243797759834E-3</v>
      </c>
      <c r="U223" s="28">
        <v>0.98960000000000004</v>
      </c>
      <c r="V223" s="59">
        <f t="shared" si="83"/>
        <v>0.66667286245353152</v>
      </c>
      <c r="W223" s="59">
        <f t="shared" si="84"/>
        <v>1.0566816293528871</v>
      </c>
      <c r="X223" s="62">
        <f t="shared" si="85"/>
        <v>1.0552387700423063</v>
      </c>
      <c r="Y223" s="28">
        <v>0.153789253681931</v>
      </c>
      <c r="Z223" s="28">
        <v>0.89439724645184204</v>
      </c>
      <c r="AA223" s="62">
        <f t="shared" si="100"/>
        <v>5.6390583401463218E-2</v>
      </c>
      <c r="AB223" s="59">
        <f t="shared" si="86"/>
        <v>0.97180497033486013</v>
      </c>
      <c r="AC223" s="62">
        <f t="shared" si="87"/>
        <v>1.1594874277837468</v>
      </c>
      <c r="AD223" s="28">
        <v>7.6642910197268099E-2</v>
      </c>
      <c r="AE223" s="28">
        <v>0.88293847953236904</v>
      </c>
      <c r="AF223">
        <v>59.782400000000003</v>
      </c>
      <c r="AG223" s="59">
        <f t="shared" si="88"/>
        <v>0.82751599167123291</v>
      </c>
      <c r="AH223" s="62">
        <f t="shared" si="89"/>
        <v>1.079076274884923</v>
      </c>
      <c r="AI223">
        <v>6.5787674558349635E-2</v>
      </c>
      <c r="AJ223" s="28">
        <v>0.75652607287546736</v>
      </c>
      <c r="AK223" s="62">
        <f t="shared" si="96"/>
        <v>1.0979341575703254</v>
      </c>
      <c r="AL223" s="70">
        <v>1.0979341575703254</v>
      </c>
    </row>
    <row r="224" spans="1:38" x14ac:dyDescent="0.25">
      <c r="A224" s="4" t="s">
        <v>452</v>
      </c>
      <c r="B224" s="18">
        <v>23215</v>
      </c>
      <c r="C224" s="4">
        <v>17212</v>
      </c>
      <c r="D224" s="9">
        <f t="shared" si="93"/>
        <v>0.74141718716347194</v>
      </c>
      <c r="E224" s="28">
        <f t="shared" si="97"/>
        <v>0.76434761563244524</v>
      </c>
      <c r="F224" s="28">
        <f t="shared" si="98"/>
        <v>0.78043914438260198</v>
      </c>
      <c r="G224" s="28">
        <f t="shared" si="99"/>
        <v>0.82379687462607987</v>
      </c>
      <c r="H224" s="16">
        <v>27</v>
      </c>
      <c r="I224" s="16">
        <v>29</v>
      </c>
      <c r="J224" s="5">
        <v>800.52</v>
      </c>
      <c r="K224" s="30">
        <f t="shared" si="94"/>
        <v>25.000086151195344</v>
      </c>
      <c r="L224" s="5">
        <v>928.6</v>
      </c>
      <c r="M224">
        <f t="shared" si="95"/>
        <v>23215.079999999998</v>
      </c>
      <c r="N224" s="28"/>
      <c r="O224" s="28">
        <f t="shared" si="90"/>
        <v>0.80263838035752744</v>
      </c>
      <c r="P224">
        <f t="shared" si="81"/>
        <v>892.88473372741862</v>
      </c>
      <c r="Q224" s="28">
        <f t="shared" si="91"/>
        <v>0.83474380493500033</v>
      </c>
      <c r="R224" s="28">
        <f t="shared" si="82"/>
        <v>3.2105424577472896E-2</v>
      </c>
      <c r="S224" s="46">
        <v>40418</v>
      </c>
      <c r="T224" s="59">
        <f t="shared" si="92"/>
        <v>2.0086830890184352E-3</v>
      </c>
      <c r="U224" s="28">
        <v>0.98960000000000004</v>
      </c>
      <c r="V224" s="59">
        <f t="shared" si="83"/>
        <v>0.86207193624811529</v>
      </c>
      <c r="W224" s="59">
        <f t="shared" si="84"/>
        <v>0.86004097336731145</v>
      </c>
      <c r="X224" s="62">
        <f t="shared" si="85"/>
        <v>-0.22339839918585405</v>
      </c>
      <c r="Y224" s="28">
        <v>0.153789253681931</v>
      </c>
      <c r="Z224" s="28">
        <v>0.89439724645184204</v>
      </c>
      <c r="AA224" s="62">
        <f t="shared" si="100"/>
        <v>5.7437280419615027</v>
      </c>
      <c r="AB224" s="59">
        <f t="shared" si="86"/>
        <v>0.77025167004527006</v>
      </c>
      <c r="AC224" s="62">
        <f t="shared" si="87"/>
        <v>-1.4702835421705533</v>
      </c>
      <c r="AD224" s="28">
        <v>7.6642910197268099E-2</v>
      </c>
      <c r="AE224" s="28">
        <v>0.88293847953236904</v>
      </c>
      <c r="AF224">
        <v>90.499300000000005</v>
      </c>
      <c r="AG224" s="59">
        <f t="shared" si="88"/>
        <v>0.74423532252054803</v>
      </c>
      <c r="AH224" s="62">
        <f t="shared" si="89"/>
        <v>-0.18682451443116735</v>
      </c>
      <c r="AI224">
        <v>6.5787674558349635E-2</v>
      </c>
      <c r="AJ224" s="28">
        <v>0.75652607287546736</v>
      </c>
      <c r="AK224" s="62">
        <f t="shared" si="96"/>
        <v>-0.62683548526252497</v>
      </c>
      <c r="AL224" s="70">
        <v>-0.62683548526252497</v>
      </c>
    </row>
    <row r="225" spans="1:38" x14ac:dyDescent="0.25">
      <c r="A225" s="4" t="s">
        <v>454</v>
      </c>
      <c r="B225" s="18">
        <v>5124</v>
      </c>
      <c r="C225" s="4">
        <v>3842</v>
      </c>
      <c r="D225" s="9">
        <f t="shared" si="93"/>
        <v>0.74980483996877445</v>
      </c>
      <c r="E225" s="28">
        <f t="shared" si="97"/>
        <v>0.77299468038017982</v>
      </c>
      <c r="F225" s="28">
        <f t="shared" si="98"/>
        <v>0.78926825259870981</v>
      </c>
      <c r="G225" s="28">
        <f t="shared" si="99"/>
        <v>0.83311648885419376</v>
      </c>
      <c r="H225" s="16">
        <v>8</v>
      </c>
      <c r="I225" s="16">
        <v>8</v>
      </c>
      <c r="J225" s="5">
        <v>640.5</v>
      </c>
      <c r="K225" s="30">
        <f t="shared" si="94"/>
        <v>7</v>
      </c>
      <c r="L225" s="5">
        <v>732</v>
      </c>
      <c r="M225">
        <f t="shared" si="95"/>
        <v>5124</v>
      </c>
      <c r="N225" s="28"/>
      <c r="O225" s="28">
        <f t="shared" si="90"/>
        <v>1.0182103825136612</v>
      </c>
      <c r="P225">
        <f t="shared" si="81"/>
        <v>640.5</v>
      </c>
      <c r="Q225" s="28">
        <f t="shared" si="91"/>
        <v>1.1636690085870414</v>
      </c>
      <c r="R225" s="28">
        <f t="shared" si="82"/>
        <v>0.14545862607338012</v>
      </c>
      <c r="S225" s="46">
        <v>265563</v>
      </c>
      <c r="T225" s="59">
        <f t="shared" si="92"/>
        <v>1.3197879834949843E-2</v>
      </c>
      <c r="U225" s="28">
        <v>0.98960000000000004</v>
      </c>
      <c r="V225" s="59">
        <f t="shared" si="83"/>
        <v>0.875</v>
      </c>
      <c r="W225" s="59">
        <f t="shared" si="84"/>
        <v>0.8569198171071708</v>
      </c>
      <c r="X225" s="62">
        <f t="shared" si="85"/>
        <v>-0.24369342101225464</v>
      </c>
      <c r="Y225" s="28">
        <v>0.153789253681931</v>
      </c>
      <c r="Z225" s="28">
        <v>0.89439724645184204</v>
      </c>
      <c r="AA225" s="62">
        <f t="shared" si="100"/>
        <v>0.19294856587702353</v>
      </c>
      <c r="AB225" s="59">
        <f t="shared" si="86"/>
        <v>0.97243591916042527</v>
      </c>
      <c r="AC225" s="62">
        <f t="shared" si="87"/>
        <v>1.1677197459974102</v>
      </c>
      <c r="AD225" s="28">
        <v>7.6642910197268099E-2</v>
      </c>
      <c r="AE225" s="28">
        <v>0.88293847953236904</v>
      </c>
      <c r="AF225">
        <v>87.426500000000004</v>
      </c>
      <c r="AG225" s="59">
        <f t="shared" si="88"/>
        <v>0.75256639890410959</v>
      </c>
      <c r="AH225" s="62">
        <f t="shared" si="89"/>
        <v>-6.0188690327483467E-2</v>
      </c>
      <c r="AI225">
        <v>6.5787674558349635E-2</v>
      </c>
      <c r="AJ225" s="28">
        <v>0.75652607287546736</v>
      </c>
      <c r="AK225" s="62">
        <f t="shared" si="96"/>
        <v>0.28794587821922407</v>
      </c>
      <c r="AL225" s="70">
        <v>0.28794587821922407</v>
      </c>
    </row>
    <row r="226" spans="1:38" x14ac:dyDescent="0.25">
      <c r="A226" s="4" t="s">
        <v>456</v>
      </c>
      <c r="B226" s="18">
        <v>3063</v>
      </c>
      <c r="C226" s="4">
        <v>2404</v>
      </c>
      <c r="D226" s="9">
        <f t="shared" si="93"/>
        <v>0.78485145282402868</v>
      </c>
      <c r="E226" s="28">
        <f t="shared" si="97"/>
        <v>0.80912520909693675</v>
      </c>
      <c r="F226" s="28">
        <f t="shared" si="98"/>
        <v>0.82615942402529341</v>
      </c>
      <c r="G226" s="28">
        <f t="shared" si="99"/>
        <v>0.87205716980447623</v>
      </c>
      <c r="H226" s="16">
        <v>4</v>
      </c>
      <c r="I226" s="16">
        <v>4</v>
      </c>
      <c r="J226" s="5">
        <v>765.75</v>
      </c>
      <c r="K226" s="30">
        <f t="shared" si="94"/>
        <v>3</v>
      </c>
      <c r="L226" s="5">
        <v>1021</v>
      </c>
      <c r="M226">
        <f t="shared" si="95"/>
        <v>3063</v>
      </c>
      <c r="N226" s="28"/>
      <c r="O226" s="28">
        <f t="shared" si="90"/>
        <v>0.73000000000000009</v>
      </c>
      <c r="P226">
        <f t="shared" si="81"/>
        <v>765.75</v>
      </c>
      <c r="Q226" s="28">
        <f t="shared" si="91"/>
        <v>0.97333333333333338</v>
      </c>
      <c r="R226" s="28">
        <f t="shared" si="82"/>
        <v>0.24333333333333329</v>
      </c>
      <c r="S226" s="46">
        <v>89261</v>
      </c>
      <c r="T226" s="59">
        <f t="shared" si="92"/>
        <v>4.4360696028718531E-3</v>
      </c>
      <c r="U226" s="28">
        <v>0.98960000000000004</v>
      </c>
      <c r="V226" s="59">
        <f t="shared" si="83"/>
        <v>0.75</v>
      </c>
      <c r="W226" s="59">
        <f t="shared" si="84"/>
        <v>1.0464686037653717</v>
      </c>
      <c r="X226" s="62">
        <f t="shared" si="85"/>
        <v>0.98882954219964958</v>
      </c>
      <c r="Y226" s="28">
        <v>0.153789253681931</v>
      </c>
      <c r="Z226" s="28">
        <v>0.89439724645184204</v>
      </c>
      <c r="AA226" s="62">
        <f t="shared" si="100"/>
        <v>0.34315098419242446</v>
      </c>
      <c r="AB226" s="59">
        <f t="shared" si="86"/>
        <v>0.8856163386025252</v>
      </c>
      <c r="AC226" s="62">
        <f t="shared" si="87"/>
        <v>3.4939423141210707E-2</v>
      </c>
      <c r="AD226" s="28">
        <v>7.6642910197268099E-2</v>
      </c>
      <c r="AE226" s="28">
        <v>0.88293847953236904</v>
      </c>
      <c r="AF226">
        <v>89.768900000000002</v>
      </c>
      <c r="AG226" s="59">
        <f t="shared" si="88"/>
        <v>0.74621560701369871</v>
      </c>
      <c r="AH226" s="62">
        <f t="shared" si="89"/>
        <v>-0.1567233669678337</v>
      </c>
      <c r="AI226">
        <v>6.5787674558349635E-2</v>
      </c>
      <c r="AJ226" s="28">
        <v>0.75652607287546736</v>
      </c>
      <c r="AK226" s="62">
        <f t="shared" si="96"/>
        <v>0.28901519945767556</v>
      </c>
      <c r="AL226" s="70">
        <v>0.28901519945767556</v>
      </c>
    </row>
    <row r="227" spans="1:38" x14ac:dyDescent="0.25">
      <c r="A227" s="4" t="s">
        <v>458</v>
      </c>
      <c r="B227" s="18">
        <v>6127</v>
      </c>
      <c r="C227" s="4">
        <v>5063</v>
      </c>
      <c r="D227" s="9">
        <f t="shared" si="93"/>
        <v>0.82634241880202386</v>
      </c>
      <c r="E227" s="28">
        <f t="shared" si="97"/>
        <v>0.8518994008268288</v>
      </c>
      <c r="F227" s="28">
        <f t="shared" si="98"/>
        <v>0.86983412505476199</v>
      </c>
      <c r="G227" s="28">
        <f t="shared" si="99"/>
        <v>0.91815824311335981</v>
      </c>
      <c r="H227" s="16">
        <v>10</v>
      </c>
      <c r="I227" s="16">
        <v>10</v>
      </c>
      <c r="J227" s="5">
        <v>612.70000000000005</v>
      </c>
      <c r="K227" s="30">
        <f t="shared" si="94"/>
        <v>10</v>
      </c>
      <c r="L227" s="5">
        <v>612.70000000000005</v>
      </c>
      <c r="M227">
        <f t="shared" si="95"/>
        <v>6127</v>
      </c>
      <c r="N227" s="28"/>
      <c r="O227" s="28">
        <f t="shared" si="90"/>
        <v>1.2164680920515749</v>
      </c>
      <c r="P227">
        <f t="shared" si="81"/>
        <v>557</v>
      </c>
      <c r="Q227" s="28">
        <f t="shared" si="91"/>
        <v>1.3381149012567326</v>
      </c>
      <c r="R227" s="28">
        <f t="shared" si="82"/>
        <v>0.12164680920515769</v>
      </c>
      <c r="S227" s="46">
        <v>77237</v>
      </c>
      <c r="T227" s="59">
        <f t="shared" si="92"/>
        <v>3.8385040265851082E-3</v>
      </c>
      <c r="U227" s="28">
        <v>0.98960000000000004</v>
      </c>
      <c r="V227" s="59">
        <f t="shared" si="83"/>
        <v>1</v>
      </c>
      <c r="W227" s="59">
        <f t="shared" si="84"/>
        <v>0.82634241880202386</v>
      </c>
      <c r="X227" s="62">
        <f t="shared" si="85"/>
        <v>-0.44252004623528568</v>
      </c>
      <c r="Y227" s="28">
        <v>0.153789253681931</v>
      </c>
      <c r="Z227" s="28">
        <v>0.89439724645184204</v>
      </c>
      <c r="AA227" s="62">
        <f t="shared" si="100"/>
        <v>0.79327265429781069</v>
      </c>
      <c r="AB227" s="59">
        <f t="shared" si="86"/>
        <v>0.92067273457021892</v>
      </c>
      <c r="AC227" s="62">
        <f t="shared" si="87"/>
        <v>0.49233849472478541</v>
      </c>
      <c r="AD227" s="28">
        <v>7.6642910197268099E-2</v>
      </c>
      <c r="AE227" s="28">
        <v>0.88293847953236904</v>
      </c>
      <c r="AF227">
        <v>110.4423</v>
      </c>
      <c r="AG227" s="59">
        <f t="shared" si="88"/>
        <v>0.69016520526027403</v>
      </c>
      <c r="AH227" s="62">
        <f t="shared" si="89"/>
        <v>-1.0087127727297203</v>
      </c>
      <c r="AI227">
        <v>6.5787674558349635E-2</v>
      </c>
      <c r="AJ227" s="28">
        <v>0.75652607287546736</v>
      </c>
      <c r="AK227" s="62">
        <f t="shared" si="96"/>
        <v>-0.31963144141340688</v>
      </c>
      <c r="AL227" s="70">
        <v>-0.31963144141340688</v>
      </c>
    </row>
    <row r="228" spans="1:38" x14ac:dyDescent="0.25">
      <c r="A228" s="4" t="s">
        <v>460</v>
      </c>
      <c r="B228" s="18">
        <v>2448</v>
      </c>
      <c r="C228" s="4">
        <v>1847</v>
      </c>
      <c r="D228" s="9">
        <f t="shared" si="93"/>
        <v>0.75449346405228757</v>
      </c>
      <c r="E228" s="28">
        <f t="shared" si="97"/>
        <v>0.77782831345596659</v>
      </c>
      <c r="F228" s="28">
        <f t="shared" si="98"/>
        <v>0.79420364637082907</v>
      </c>
      <c r="G228" s="28">
        <f t="shared" si="99"/>
        <v>0.83832607116920832</v>
      </c>
      <c r="H228" s="16">
        <v>4</v>
      </c>
      <c r="I228" s="16">
        <v>4</v>
      </c>
      <c r="J228" s="5">
        <v>612</v>
      </c>
      <c r="K228" s="30">
        <f t="shared" si="94"/>
        <v>4</v>
      </c>
      <c r="L228" s="5">
        <v>612</v>
      </c>
      <c r="M228">
        <f t="shared" si="95"/>
        <v>2448</v>
      </c>
      <c r="N228" s="28"/>
      <c r="O228" s="28">
        <f t="shared" si="90"/>
        <v>1.2178594771241831</v>
      </c>
      <c r="P228">
        <f t="shared" si="81"/>
        <v>489.6</v>
      </c>
      <c r="Q228" s="28">
        <f t="shared" si="91"/>
        <v>1.5223243464052287</v>
      </c>
      <c r="R228" s="28">
        <f t="shared" si="82"/>
        <v>0.30446486928104566</v>
      </c>
      <c r="S228" s="46">
        <v>47960</v>
      </c>
      <c r="T228" s="59">
        <f t="shared" si="92"/>
        <v>2.3835034130665587E-3</v>
      </c>
      <c r="U228" s="28">
        <v>0.98960000000000004</v>
      </c>
      <c r="V228" s="59">
        <f t="shared" si="83"/>
        <v>1</v>
      </c>
      <c r="W228" s="59">
        <f t="shared" si="84"/>
        <v>0.75449346405228757</v>
      </c>
      <c r="X228" s="62">
        <f t="shared" si="85"/>
        <v>-0.9097110431975004</v>
      </c>
      <c r="Y228" s="28">
        <v>0.153789253681931</v>
      </c>
      <c r="Z228" s="28">
        <v>0.89439724645184204</v>
      </c>
      <c r="AA228" s="62">
        <f t="shared" si="100"/>
        <v>0.51042535446205173</v>
      </c>
      <c r="AB228" s="59">
        <f t="shared" si="86"/>
        <v>0.87239366138448704</v>
      </c>
      <c r="AC228" s="62">
        <f t="shared" si="87"/>
        <v>-0.13758373893607528</v>
      </c>
      <c r="AD228" s="28">
        <v>7.6642910197268099E-2</v>
      </c>
      <c r="AE228" s="28">
        <v>0.88293847953236904</v>
      </c>
      <c r="AF228">
        <v>84.746899999999997</v>
      </c>
      <c r="AG228" s="59">
        <f t="shared" si="88"/>
        <v>0.75983141852054803</v>
      </c>
      <c r="AH228" s="62">
        <f t="shared" si="89"/>
        <v>5.0242627775952647E-2</v>
      </c>
      <c r="AI228">
        <v>6.5787674558349635E-2</v>
      </c>
      <c r="AJ228" s="28">
        <v>0.75652607287546736</v>
      </c>
      <c r="AK228" s="62">
        <f t="shared" si="96"/>
        <v>-0.33235071811920763</v>
      </c>
      <c r="AL228" s="70">
        <v>-0.33235071811920763</v>
      </c>
    </row>
    <row r="229" spans="1:38" x14ac:dyDescent="0.25">
      <c r="A229" s="4" t="s">
        <v>462</v>
      </c>
      <c r="B229" s="18">
        <v>6512</v>
      </c>
      <c r="C229" s="4">
        <v>5447</v>
      </c>
      <c r="D229" s="9">
        <f t="shared" si="93"/>
        <v>0.83645577395577397</v>
      </c>
      <c r="E229" s="28">
        <f t="shared" si="97"/>
        <v>0.86232554016059182</v>
      </c>
      <c r="F229" s="28">
        <f t="shared" si="98"/>
        <v>0.88047976205870948</v>
      </c>
      <c r="G229" s="28">
        <f t="shared" si="99"/>
        <v>0.92939530439530438</v>
      </c>
      <c r="H229" s="16">
        <v>8</v>
      </c>
      <c r="I229" s="16">
        <v>9</v>
      </c>
      <c r="J229" s="5">
        <v>723.56</v>
      </c>
      <c r="K229" s="30">
        <f t="shared" si="94"/>
        <v>8.0000491400491391</v>
      </c>
      <c r="L229" s="5">
        <v>814</v>
      </c>
      <c r="M229">
        <f t="shared" si="95"/>
        <v>6512.0399999999991</v>
      </c>
      <c r="N229" s="28"/>
      <c r="O229" s="28">
        <f t="shared" si="90"/>
        <v>0.91563882063882074</v>
      </c>
      <c r="P229">
        <f t="shared" si="81"/>
        <v>723.55604938001977</v>
      </c>
      <c r="Q229" s="28">
        <f t="shared" si="91"/>
        <v>1.0300929701833565</v>
      </c>
      <c r="R229" s="28">
        <f t="shared" si="82"/>
        <v>0.11445414954453581</v>
      </c>
      <c r="S229" s="46">
        <v>118842</v>
      </c>
      <c r="T229" s="59">
        <f t="shared" si="92"/>
        <v>5.906178328099582E-3</v>
      </c>
      <c r="U229" s="28">
        <v>0.98960000000000004</v>
      </c>
      <c r="V229" s="59">
        <f t="shared" si="83"/>
        <v>0.88889434889434882</v>
      </c>
      <c r="W229" s="59">
        <f t="shared" si="84"/>
        <v>0.94100696555917973</v>
      </c>
      <c r="X229" s="62">
        <f t="shared" si="85"/>
        <v>0.30307526690867836</v>
      </c>
      <c r="Y229" s="28">
        <v>0.153789253681931</v>
      </c>
      <c r="Z229" s="28">
        <v>0.89439724645184204</v>
      </c>
      <c r="AA229" s="62">
        <f t="shared" si="100"/>
        <v>0.54795442688611773</v>
      </c>
      <c r="AB229" s="59">
        <f t="shared" si="86"/>
        <v>0.93150611736333011</v>
      </c>
      <c r="AC229" s="62">
        <f t="shared" si="87"/>
        <v>0.63368728700351784</v>
      </c>
      <c r="AD229" s="28">
        <v>7.6642910197268099E-2</v>
      </c>
      <c r="AE229" s="28">
        <v>0.88293847953236904</v>
      </c>
      <c r="AF229">
        <v>68.438800000000001</v>
      </c>
      <c r="AG229" s="59">
        <f t="shared" si="88"/>
        <v>0.80404647539726026</v>
      </c>
      <c r="AH229" s="62">
        <f t="shared" si="89"/>
        <v>0.72232987167900609</v>
      </c>
      <c r="AI229">
        <v>6.5787674558349635E-2</v>
      </c>
      <c r="AJ229" s="28">
        <v>0.75652607287546736</v>
      </c>
      <c r="AK229" s="62">
        <f t="shared" si="96"/>
        <v>0.55303080853040076</v>
      </c>
      <c r="AL229" s="70">
        <v>0.55303080853040076</v>
      </c>
    </row>
    <row r="230" spans="1:38" x14ac:dyDescent="0.25">
      <c r="A230" s="4" t="s">
        <v>464</v>
      </c>
      <c r="B230" s="18">
        <v>46256</v>
      </c>
      <c r="C230" s="4">
        <v>37142</v>
      </c>
      <c r="D230" s="9">
        <f t="shared" si="93"/>
        <v>0.80296610169491522</v>
      </c>
      <c r="E230" s="28">
        <f t="shared" si="97"/>
        <v>0.82780010484011879</v>
      </c>
      <c r="F230" s="28">
        <f t="shared" si="98"/>
        <v>0.84522747546833188</v>
      </c>
      <c r="G230" s="28">
        <f t="shared" si="99"/>
        <v>0.89218455743879466</v>
      </c>
      <c r="H230" s="16">
        <v>52</v>
      </c>
      <c r="I230" s="16">
        <v>53</v>
      </c>
      <c r="J230" s="5">
        <v>872.75</v>
      </c>
      <c r="K230" s="30">
        <f t="shared" si="94"/>
        <v>46.999756139691314</v>
      </c>
      <c r="L230" s="5">
        <v>984.17</v>
      </c>
      <c r="M230">
        <f t="shared" si="95"/>
        <v>46255.75</v>
      </c>
      <c r="N230" s="28"/>
      <c r="O230" s="28">
        <f t="shared" si="90"/>
        <v>0.75731834947214416</v>
      </c>
      <c r="P230">
        <f t="shared" si="81"/>
        <v>963.66635416613747</v>
      </c>
      <c r="Q230" s="28">
        <f t="shared" si="91"/>
        <v>0.77343158944771473</v>
      </c>
      <c r="R230" s="28">
        <f t="shared" si="82"/>
        <v>1.611323997557057E-2</v>
      </c>
      <c r="S230" s="46">
        <v>460432</v>
      </c>
      <c r="T230" s="59">
        <f t="shared" si="92"/>
        <v>2.288242792921313E-2</v>
      </c>
      <c r="U230" s="28">
        <v>0.98960000000000004</v>
      </c>
      <c r="V230" s="59">
        <f t="shared" si="83"/>
        <v>0.88678785169228891</v>
      </c>
      <c r="W230" s="59">
        <f t="shared" si="84"/>
        <v>0.9054771106331535</v>
      </c>
      <c r="X230" s="62">
        <f t="shared" si="85"/>
        <v>7.2045763381016106E-2</v>
      </c>
      <c r="Y230" s="28">
        <v>0.153789253681931</v>
      </c>
      <c r="Z230" s="28">
        <v>0.89439724645184204</v>
      </c>
      <c r="AA230" s="62">
        <f t="shared" si="100"/>
        <v>1.0046217465336902</v>
      </c>
      <c r="AB230" s="59">
        <f t="shared" si="86"/>
        <v>0.97862495831791585</v>
      </c>
      <c r="AC230" s="62">
        <f t="shared" si="87"/>
        <v>1.2484713659654003</v>
      </c>
      <c r="AD230" s="28">
        <v>7.6642910197268099E-2</v>
      </c>
      <c r="AE230" s="28">
        <v>0.88293847953236904</v>
      </c>
      <c r="AF230">
        <v>63.325699999999998</v>
      </c>
      <c r="AG230" s="59">
        <f t="shared" si="88"/>
        <v>0.81790928021917808</v>
      </c>
      <c r="AH230" s="62">
        <f t="shared" si="89"/>
        <v>0.93305026748236219</v>
      </c>
      <c r="AI230">
        <v>6.5787674558349635E-2</v>
      </c>
      <c r="AJ230" s="28">
        <v>0.75652607287546736</v>
      </c>
      <c r="AK230" s="62">
        <f t="shared" si="96"/>
        <v>0.7511891322762595</v>
      </c>
      <c r="AL230" s="70">
        <v>0.7511891322762595</v>
      </c>
    </row>
    <row r="231" spans="1:38" x14ac:dyDescent="0.25">
      <c r="A231" s="4" t="s">
        <v>466</v>
      </c>
      <c r="B231" s="18">
        <v>2528</v>
      </c>
      <c r="C231" s="4">
        <v>1954</v>
      </c>
      <c r="D231" s="9">
        <f t="shared" si="93"/>
        <v>0.77294303797468356</v>
      </c>
      <c r="E231" s="28">
        <f t="shared" si="97"/>
        <v>0.79684849275740577</v>
      </c>
      <c r="F231" s="28">
        <f t="shared" si="98"/>
        <v>0.81362425049966691</v>
      </c>
      <c r="G231" s="28">
        <f t="shared" si="99"/>
        <v>0.85882559774964828</v>
      </c>
      <c r="H231" s="16">
        <v>2</v>
      </c>
      <c r="I231" s="16">
        <v>3</v>
      </c>
      <c r="J231" s="5">
        <v>842.67</v>
      </c>
      <c r="K231" s="30">
        <f t="shared" si="94"/>
        <v>2.0000079113924047</v>
      </c>
      <c r="L231" s="5">
        <v>1264</v>
      </c>
      <c r="M231">
        <f t="shared" si="95"/>
        <v>2528.0099999999998</v>
      </c>
      <c r="N231" s="28"/>
      <c r="O231" s="28">
        <f t="shared" si="90"/>
        <v>0.58965981012658231</v>
      </c>
      <c r="P231">
        <f t="shared" si="81"/>
        <v>842.66777777484765</v>
      </c>
      <c r="Q231" s="28">
        <f t="shared" si="91"/>
        <v>0.88448854893695095</v>
      </c>
      <c r="R231" s="28">
        <f t="shared" si="82"/>
        <v>0.29482873881036864</v>
      </c>
      <c r="S231" s="46">
        <v>32085</v>
      </c>
      <c r="T231" s="59">
        <f t="shared" si="92"/>
        <v>1.5945518558849151E-3</v>
      </c>
      <c r="U231" s="28">
        <v>0.98960000000000004</v>
      </c>
      <c r="V231" s="59">
        <f t="shared" si="83"/>
        <v>0.66666930379746825</v>
      </c>
      <c r="W231" s="59">
        <f t="shared" si="84"/>
        <v>1.1594099706884073</v>
      </c>
      <c r="X231" s="62">
        <f t="shared" si="85"/>
        <v>1.7232200423097714</v>
      </c>
      <c r="Y231" s="28">
        <v>0.153789253681931</v>
      </c>
      <c r="Z231" s="28">
        <v>0.89439724645184204</v>
      </c>
      <c r="AA231" s="62">
        <f t="shared" si="100"/>
        <v>0.78790712170796318</v>
      </c>
      <c r="AB231" s="59">
        <f t="shared" si="86"/>
        <v>0.60604799750045868</v>
      </c>
      <c r="AC231" s="62">
        <f t="shared" si="87"/>
        <v>-3.6127344501824514</v>
      </c>
      <c r="AD231" s="28">
        <v>7.6642910197268099E-2</v>
      </c>
      <c r="AE231" s="28">
        <v>0.88293847953236904</v>
      </c>
      <c r="AF231">
        <v>78.926400000000001</v>
      </c>
      <c r="AG231" s="59">
        <f t="shared" si="88"/>
        <v>0.77561214947945201</v>
      </c>
      <c r="AH231" s="62">
        <f t="shared" si="89"/>
        <v>0.29011629810773243</v>
      </c>
      <c r="AI231">
        <v>6.5787674558349635E-2</v>
      </c>
      <c r="AJ231" s="28">
        <v>0.75652607287546736</v>
      </c>
      <c r="AK231" s="62">
        <f t="shared" si="96"/>
        <v>-0.53313270325498252</v>
      </c>
      <c r="AL231" s="70">
        <v>-0.53313270325498252</v>
      </c>
    </row>
    <row r="232" spans="1:38" x14ac:dyDescent="0.25">
      <c r="A232" s="4" t="s">
        <v>468</v>
      </c>
      <c r="B232" s="18">
        <v>2948</v>
      </c>
      <c r="C232" s="4">
        <v>2143</v>
      </c>
      <c r="D232" s="9">
        <f t="shared" si="93"/>
        <v>0.72693351424694708</v>
      </c>
      <c r="E232" s="28">
        <f t="shared" si="97"/>
        <v>0.7494159940690176</v>
      </c>
      <c r="F232" s="28">
        <f t="shared" si="98"/>
        <v>0.76519317289152322</v>
      </c>
      <c r="G232" s="28">
        <f t="shared" si="99"/>
        <v>0.80770390471883002</v>
      </c>
      <c r="H232" s="16">
        <v>4</v>
      </c>
      <c r="I232" s="16">
        <v>4</v>
      </c>
      <c r="J232" s="5">
        <v>737</v>
      </c>
      <c r="K232" s="30">
        <f t="shared" si="94"/>
        <v>4</v>
      </c>
      <c r="L232" s="5">
        <v>737</v>
      </c>
      <c r="M232">
        <f t="shared" si="95"/>
        <v>2948</v>
      </c>
      <c r="N232" s="28"/>
      <c r="O232" s="28">
        <f t="shared" si="90"/>
        <v>1.0113025780189959</v>
      </c>
      <c r="P232">
        <f t="shared" si="81"/>
        <v>589.6</v>
      </c>
      <c r="Q232" s="28">
        <f t="shared" si="91"/>
        <v>1.2641282225237449</v>
      </c>
      <c r="R232" s="28">
        <f t="shared" si="82"/>
        <v>0.25282564450474898</v>
      </c>
      <c r="S232" s="46">
        <v>48992</v>
      </c>
      <c r="T232" s="59">
        <f t="shared" si="92"/>
        <v>2.4347914765003508E-3</v>
      </c>
      <c r="U232" s="28">
        <v>0.98960000000000004</v>
      </c>
      <c r="V232" s="59">
        <f t="shared" si="83"/>
        <v>1</v>
      </c>
      <c r="W232" s="59">
        <f t="shared" si="84"/>
        <v>0.72693351424694708</v>
      </c>
      <c r="X232" s="62">
        <f t="shared" si="85"/>
        <v>-1.0889169964453154</v>
      </c>
      <c r="Y232" s="28">
        <v>0.153789253681931</v>
      </c>
      <c r="Z232" s="28">
        <v>0.89439724645184204</v>
      </c>
      <c r="AA232" s="62">
        <f t="shared" si="100"/>
        <v>0.60173089483997388</v>
      </c>
      <c r="AB232" s="59">
        <f t="shared" si="86"/>
        <v>0.8495672762900065</v>
      </c>
      <c r="AC232" s="62">
        <f t="shared" si="87"/>
        <v>-0.43541148367761268</v>
      </c>
      <c r="AD232" s="28">
        <v>7.6642910197268099E-2</v>
      </c>
      <c r="AE232" s="28">
        <v>0.88293847953236904</v>
      </c>
      <c r="AF232">
        <v>105.8323</v>
      </c>
      <c r="AG232" s="59">
        <f t="shared" si="88"/>
        <v>0.70266398882191783</v>
      </c>
      <c r="AH232" s="62">
        <f t="shared" si="89"/>
        <v>-0.81872606708080498</v>
      </c>
      <c r="AI232">
        <v>6.5787674558349635E-2</v>
      </c>
      <c r="AJ232" s="28">
        <v>0.75652607287546736</v>
      </c>
      <c r="AK232" s="62">
        <f t="shared" si="96"/>
        <v>-0.78101818240124432</v>
      </c>
      <c r="AL232" s="70">
        <v>-0.78101818240124432</v>
      </c>
    </row>
    <row r="233" spans="1:38" x14ac:dyDescent="0.25">
      <c r="A233" s="4" t="s">
        <v>470</v>
      </c>
      <c r="B233" s="18">
        <v>13127</v>
      </c>
      <c r="C233" s="4">
        <v>10310</v>
      </c>
      <c r="D233" s="9">
        <f t="shared" si="93"/>
        <v>0.78540412889464462</v>
      </c>
      <c r="E233" s="28">
        <f t="shared" si="97"/>
        <v>0.80969497824190162</v>
      </c>
      <c r="F233" s="28">
        <f t="shared" si="98"/>
        <v>0.82674118831015231</v>
      </c>
      <c r="G233" s="28">
        <f t="shared" si="99"/>
        <v>0.87267125432738279</v>
      </c>
      <c r="H233" s="16">
        <v>11</v>
      </c>
      <c r="I233" s="16">
        <v>14</v>
      </c>
      <c r="J233" s="5">
        <v>937.64</v>
      </c>
      <c r="K233" s="30">
        <f t="shared" si="94"/>
        <v>14</v>
      </c>
      <c r="L233" s="5">
        <v>937.64</v>
      </c>
      <c r="M233">
        <f t="shared" si="95"/>
        <v>13126.96</v>
      </c>
      <c r="N233" s="28"/>
      <c r="O233" s="28">
        <f t="shared" si="90"/>
        <v>0.79489996160573362</v>
      </c>
      <c r="P233">
        <f t="shared" si="81"/>
        <v>875.13066666666657</v>
      </c>
      <c r="Q233" s="28">
        <f t="shared" si="91"/>
        <v>0.85167853029185747</v>
      </c>
      <c r="R233" s="28">
        <f t="shared" si="82"/>
        <v>5.6778568686123854E-2</v>
      </c>
      <c r="S233" s="46">
        <v>125350</v>
      </c>
      <c r="T233" s="59">
        <f t="shared" si="92"/>
        <v>6.2296111932421414E-3</v>
      </c>
      <c r="U233" s="28">
        <v>0.98960000000000004</v>
      </c>
      <c r="V233" s="59">
        <f t="shared" si="83"/>
        <v>1</v>
      </c>
      <c r="W233" s="59">
        <f t="shared" si="84"/>
        <v>0.78540412889464462</v>
      </c>
      <c r="X233" s="62">
        <f t="shared" si="85"/>
        <v>-0.70871738400277606</v>
      </c>
      <c r="Y233" s="28">
        <v>0.153789253681931</v>
      </c>
      <c r="Z233" s="28">
        <v>0.89439724645184204</v>
      </c>
      <c r="AA233" s="62">
        <f t="shared" si="100"/>
        <v>1.0472277622656561</v>
      </c>
      <c r="AB233" s="59">
        <f t="shared" si="86"/>
        <v>0.92519801698102455</v>
      </c>
      <c r="AC233" s="62">
        <f t="shared" si="87"/>
        <v>0.5513822131738656</v>
      </c>
      <c r="AD233" s="28">
        <v>7.6642910197268099E-2</v>
      </c>
      <c r="AE233" s="28">
        <v>0.88293847953236904</v>
      </c>
      <c r="AF233">
        <v>72.105199999999996</v>
      </c>
      <c r="AG233" s="59">
        <f t="shared" si="88"/>
        <v>0.79410601117808222</v>
      </c>
      <c r="AH233" s="62">
        <f t="shared" si="89"/>
        <v>0.57123068348135264</v>
      </c>
      <c r="AI233">
        <v>6.5787674558349635E-2</v>
      </c>
      <c r="AJ233" s="28">
        <v>0.75652607287546736</v>
      </c>
      <c r="AK233" s="62">
        <f t="shared" si="96"/>
        <v>0.13796517088414739</v>
      </c>
      <c r="AL233" s="70">
        <v>0.13796517088414739</v>
      </c>
    </row>
    <row r="234" spans="1:38" x14ac:dyDescent="0.25">
      <c r="A234" s="4" t="s">
        <v>472</v>
      </c>
      <c r="B234" s="18">
        <v>9139</v>
      </c>
      <c r="C234" s="4">
        <v>7133</v>
      </c>
      <c r="D234" s="9">
        <f t="shared" si="93"/>
        <v>0.78050114892220157</v>
      </c>
      <c r="E234" s="28">
        <f t="shared" si="97"/>
        <v>0.80464035971360981</v>
      </c>
      <c r="F234" s="28">
        <f t="shared" si="98"/>
        <v>0.82158015676021223</v>
      </c>
      <c r="G234" s="28">
        <f t="shared" si="99"/>
        <v>0.86722349880244609</v>
      </c>
      <c r="H234" s="16">
        <v>12</v>
      </c>
      <c r="I234" s="16">
        <v>13</v>
      </c>
      <c r="J234" s="5">
        <v>703</v>
      </c>
      <c r="K234" s="30">
        <f t="shared" si="94"/>
        <v>12.000052522387668</v>
      </c>
      <c r="L234" s="5">
        <v>761.58</v>
      </c>
      <c r="M234">
        <f t="shared" si="95"/>
        <v>9139</v>
      </c>
      <c r="N234" s="28"/>
      <c r="O234" s="28">
        <f t="shared" si="90"/>
        <v>0.97866278000997931</v>
      </c>
      <c r="P234">
        <f t="shared" si="81"/>
        <v>702.99715976235734</v>
      </c>
      <c r="Q234" s="28">
        <f t="shared" si="91"/>
        <v>1.0602176547227489</v>
      </c>
      <c r="R234" s="28">
        <f t="shared" si="82"/>
        <v>8.1554874712769565E-2</v>
      </c>
      <c r="S234" s="46">
        <v>120405</v>
      </c>
      <c r="T234" s="59">
        <f t="shared" si="92"/>
        <v>5.9838558892885522E-3</v>
      </c>
      <c r="U234" s="28">
        <v>0.98960000000000004</v>
      </c>
      <c r="V234" s="59">
        <f t="shared" si="83"/>
        <v>0.92308096326058986</v>
      </c>
      <c r="W234" s="59">
        <f t="shared" si="84"/>
        <v>0.84553921052086811</v>
      </c>
      <c r="X234" s="62">
        <f t="shared" si="85"/>
        <v>-0.31769473328755971</v>
      </c>
      <c r="Y234" s="28">
        <v>0.153789253681931</v>
      </c>
      <c r="Z234" s="28">
        <v>0.89439724645184204</v>
      </c>
      <c r="AA234" s="62">
        <f t="shared" si="100"/>
        <v>0.75902163531414812</v>
      </c>
      <c r="AB234" s="59">
        <f t="shared" si="86"/>
        <v>0.93674847390058558</v>
      </c>
      <c r="AC234" s="62">
        <f t="shared" si="87"/>
        <v>0.70208704536032318</v>
      </c>
      <c r="AD234" s="28">
        <v>7.6642910197268099E-2</v>
      </c>
      <c r="AE234" s="28">
        <v>0.88293847953236904</v>
      </c>
      <c r="AF234">
        <v>64.147099999999995</v>
      </c>
      <c r="AG234" s="59">
        <f t="shared" si="88"/>
        <v>0.8156822735342466</v>
      </c>
      <c r="AH234" s="62">
        <f t="shared" si="89"/>
        <v>0.89919884014613283</v>
      </c>
      <c r="AI234">
        <v>6.5787674558349635E-2</v>
      </c>
      <c r="AJ234" s="28">
        <v>0.75652607287546736</v>
      </c>
      <c r="AK234" s="62">
        <f t="shared" si="96"/>
        <v>0.42786371740629875</v>
      </c>
      <c r="AL234" s="70">
        <v>0.42786371740629875</v>
      </c>
    </row>
    <row r="235" spans="1:38" x14ac:dyDescent="0.25">
      <c r="A235" s="4" t="s">
        <v>474</v>
      </c>
      <c r="B235" s="18">
        <v>2504</v>
      </c>
      <c r="C235" s="4">
        <v>2109</v>
      </c>
      <c r="D235" s="9">
        <f t="shared" si="93"/>
        <v>0.84225239616613423</v>
      </c>
      <c r="E235" s="28">
        <f t="shared" si="97"/>
        <v>0.86830143934653004</v>
      </c>
      <c r="F235" s="28">
        <f t="shared" si="98"/>
        <v>0.88658146964856244</v>
      </c>
      <c r="G235" s="28">
        <f t="shared" si="99"/>
        <v>0.93583599574014908</v>
      </c>
      <c r="H235" s="16">
        <v>8</v>
      </c>
      <c r="I235" s="16">
        <v>8</v>
      </c>
      <c r="J235" s="5">
        <v>313</v>
      </c>
      <c r="K235" s="30">
        <f t="shared" si="94"/>
        <v>8</v>
      </c>
      <c r="L235" s="5">
        <v>313</v>
      </c>
      <c r="M235">
        <f t="shared" si="95"/>
        <v>2504</v>
      </c>
      <c r="N235" s="28"/>
      <c r="O235" s="28">
        <f t="shared" si="90"/>
        <v>2.3812460063897767</v>
      </c>
      <c r="P235">
        <f t="shared" si="81"/>
        <v>278.22222222222223</v>
      </c>
      <c r="Q235" s="28">
        <f t="shared" si="91"/>
        <v>2.6789017571884983</v>
      </c>
      <c r="R235" s="28">
        <f t="shared" si="82"/>
        <v>0.29765575079872164</v>
      </c>
      <c r="S235" s="46">
        <v>63585</v>
      </c>
      <c r="T235" s="59">
        <f t="shared" si="92"/>
        <v>3.1600305362768375E-3</v>
      </c>
      <c r="U235" s="28">
        <v>0.98960000000000004</v>
      </c>
      <c r="V235" s="59">
        <f t="shared" si="83"/>
        <v>1</v>
      </c>
      <c r="W235" s="59">
        <f t="shared" si="84"/>
        <v>0.84225239616613423</v>
      </c>
      <c r="X235" s="62">
        <f t="shared" si="85"/>
        <v>-0.33906693112351327</v>
      </c>
      <c r="Y235" s="28">
        <v>0.153789253681931</v>
      </c>
      <c r="Z235" s="28">
        <v>0.89439724645184204</v>
      </c>
      <c r="AA235" s="62">
        <f t="shared" si="100"/>
        <v>0.39380357002437683</v>
      </c>
      <c r="AB235" s="59">
        <f t="shared" si="86"/>
        <v>0.95077455374695286</v>
      </c>
      <c r="AC235" s="62">
        <f t="shared" si="87"/>
        <v>0.8850926203086924</v>
      </c>
      <c r="AD235" s="28">
        <v>7.6642910197268099E-2</v>
      </c>
      <c r="AE235" s="28">
        <v>0.88293847953236904</v>
      </c>
      <c r="AF235">
        <v>66.548299999999998</v>
      </c>
      <c r="AG235" s="59">
        <f t="shared" si="88"/>
        <v>0.80917206115068496</v>
      </c>
      <c r="AH235" s="62">
        <f t="shared" si="89"/>
        <v>0.80024090574175621</v>
      </c>
      <c r="AI235">
        <v>6.5787674558349635E-2</v>
      </c>
      <c r="AJ235" s="28">
        <v>0.75652607287546736</v>
      </c>
      <c r="AK235" s="62">
        <f t="shared" si="96"/>
        <v>0.44875553164231174</v>
      </c>
      <c r="AL235" s="70">
        <v>0.44875553164231174</v>
      </c>
    </row>
    <row r="236" spans="1:38" x14ac:dyDescent="0.25">
      <c r="A236" s="4" t="s">
        <v>476</v>
      </c>
      <c r="B236" s="18">
        <v>3954</v>
      </c>
      <c r="C236" s="4">
        <v>3207</v>
      </c>
      <c r="D236" s="9">
        <f t="shared" si="93"/>
        <v>0.81107738998482548</v>
      </c>
      <c r="E236" s="28">
        <f t="shared" si="97"/>
        <v>0.83616225771631492</v>
      </c>
      <c r="F236" s="28">
        <f t="shared" si="98"/>
        <v>0.85376567366823741</v>
      </c>
      <c r="G236" s="28">
        <f t="shared" si="99"/>
        <v>0.90119709998313946</v>
      </c>
      <c r="H236" s="16">
        <v>8</v>
      </c>
      <c r="I236" s="16">
        <v>8</v>
      </c>
      <c r="J236" s="5">
        <v>494.25</v>
      </c>
      <c r="K236" s="30">
        <f t="shared" si="94"/>
        <v>6</v>
      </c>
      <c r="L236" s="5">
        <v>659</v>
      </c>
      <c r="M236">
        <f t="shared" si="95"/>
        <v>3954</v>
      </c>
      <c r="N236" s="28"/>
      <c r="O236" s="28">
        <f t="shared" si="90"/>
        <v>1.1310015174506829</v>
      </c>
      <c r="P236">
        <f t="shared" si="81"/>
        <v>564.85714285714289</v>
      </c>
      <c r="Q236" s="28">
        <f t="shared" si="91"/>
        <v>1.3195017703591301</v>
      </c>
      <c r="R236" s="28">
        <f t="shared" si="82"/>
        <v>0.18850025290844719</v>
      </c>
      <c r="S236" s="46">
        <v>90434</v>
      </c>
      <c r="T236" s="59">
        <f t="shared" si="92"/>
        <v>4.4943650470654949E-3</v>
      </c>
      <c r="U236" s="28">
        <v>0.98960000000000004</v>
      </c>
      <c r="V236" s="59">
        <f t="shared" si="83"/>
        <v>0.75</v>
      </c>
      <c r="W236" s="59">
        <f t="shared" si="84"/>
        <v>1.0814365199797673</v>
      </c>
      <c r="X236" s="62">
        <f t="shared" si="85"/>
        <v>1.2162050926832795</v>
      </c>
      <c r="Y236" s="28">
        <v>0.153789253681931</v>
      </c>
      <c r="Z236" s="28">
        <v>0.89439724645184204</v>
      </c>
      <c r="AA236" s="62">
        <f t="shared" si="100"/>
        <v>0.43722493752349778</v>
      </c>
      <c r="AB236" s="59">
        <f t="shared" si="86"/>
        <v>0.927129177079417</v>
      </c>
      <c r="AC236" s="62">
        <f t="shared" si="87"/>
        <v>0.5765790656083819</v>
      </c>
      <c r="AD236" s="28">
        <v>7.6642910197268099E-2</v>
      </c>
      <c r="AE236" s="28">
        <v>0.88293847953236904</v>
      </c>
      <c r="AF236">
        <v>74.369399999999999</v>
      </c>
      <c r="AG236" s="59">
        <f t="shared" si="88"/>
        <v>0.7879672376986302</v>
      </c>
      <c r="AH236" s="62">
        <f t="shared" si="89"/>
        <v>0.47791877481968831</v>
      </c>
      <c r="AI236">
        <v>6.5787674558349635E-2</v>
      </c>
      <c r="AJ236" s="28">
        <v>0.75652607287546736</v>
      </c>
      <c r="AK236" s="62">
        <f t="shared" si="96"/>
        <v>0.75690097770378317</v>
      </c>
      <c r="AL236" s="70">
        <v>0.75690097770378317</v>
      </c>
    </row>
    <row r="237" spans="1:38" x14ac:dyDescent="0.25">
      <c r="A237" s="4" t="s">
        <v>478</v>
      </c>
      <c r="B237" s="18">
        <v>5144</v>
      </c>
      <c r="C237" s="4">
        <v>3546</v>
      </c>
      <c r="D237" s="9">
        <f t="shared" si="93"/>
        <v>0.68934681181959567</v>
      </c>
      <c r="E237" s="28">
        <f t="shared" si="97"/>
        <v>0.71066681630886142</v>
      </c>
      <c r="F237" s="28">
        <f t="shared" si="98"/>
        <v>0.72562822296799534</v>
      </c>
      <c r="G237" s="28">
        <f t="shared" si="99"/>
        <v>0.7659409020217729</v>
      </c>
      <c r="H237" s="16">
        <v>7</v>
      </c>
      <c r="I237" s="16">
        <v>7</v>
      </c>
      <c r="J237" s="5">
        <v>734.86</v>
      </c>
      <c r="K237" s="30">
        <f t="shared" si="94"/>
        <v>7.0000000000000009</v>
      </c>
      <c r="L237" s="5">
        <v>734.86</v>
      </c>
      <c r="M237">
        <f t="shared" si="95"/>
        <v>5144.0200000000004</v>
      </c>
      <c r="N237" s="28"/>
      <c r="O237" s="28">
        <f t="shared" si="90"/>
        <v>1.0142476117900008</v>
      </c>
      <c r="P237">
        <f t="shared" si="81"/>
        <v>643.00250000000005</v>
      </c>
      <c r="Q237" s="28">
        <f t="shared" si="91"/>
        <v>1.1591401277600009</v>
      </c>
      <c r="R237" s="28">
        <f t="shared" si="82"/>
        <v>0.14489251597000008</v>
      </c>
      <c r="S237" s="46">
        <v>104363</v>
      </c>
      <c r="T237" s="59">
        <f t="shared" si="92"/>
        <v>5.1866048102140374E-3</v>
      </c>
      <c r="U237" s="28">
        <v>0.98960000000000004</v>
      </c>
      <c r="V237" s="59">
        <f t="shared" si="83"/>
        <v>1.0000000000000002</v>
      </c>
      <c r="W237" s="59">
        <f t="shared" si="84"/>
        <v>0.68934681181959556</v>
      </c>
      <c r="X237" s="62">
        <f t="shared" si="85"/>
        <v>-1.3333209552881669</v>
      </c>
      <c r="Y237" s="28">
        <v>0.153789253681931</v>
      </c>
      <c r="Z237" s="28">
        <v>0.89439724645184204</v>
      </c>
      <c r="AA237" s="62">
        <f t="shared" si="100"/>
        <v>0.49289499151998312</v>
      </c>
      <c r="AB237" s="59">
        <f t="shared" si="86"/>
        <v>0.92958642978285955</v>
      </c>
      <c r="AC237" s="62">
        <f t="shared" si="87"/>
        <v>0.60864012249045907</v>
      </c>
      <c r="AD237" s="28">
        <v>7.6642910197268099E-2</v>
      </c>
      <c r="AE237" s="28">
        <v>0.88293847953236904</v>
      </c>
      <c r="AF237">
        <v>134.37280000000001</v>
      </c>
      <c r="AG237" s="59">
        <f t="shared" si="88"/>
        <v>0.62528404690410955</v>
      </c>
      <c r="AH237" s="62">
        <f t="shared" si="89"/>
        <v>-1.994933349634576</v>
      </c>
      <c r="AI237">
        <v>6.5787674558349635E-2</v>
      </c>
      <c r="AJ237" s="28">
        <v>0.75652607287546736</v>
      </c>
      <c r="AK237" s="62">
        <f t="shared" si="96"/>
        <v>-0.90653806081076127</v>
      </c>
      <c r="AL237" s="70">
        <v>-0.90653806081076127</v>
      </c>
    </row>
    <row r="238" spans="1:38" x14ac:dyDescent="0.25">
      <c r="A238" s="4" t="s">
        <v>480</v>
      </c>
      <c r="B238" s="18">
        <v>5214</v>
      </c>
      <c r="C238" s="4">
        <v>3637</v>
      </c>
      <c r="D238" s="9">
        <f t="shared" si="93"/>
        <v>0.6975450709627925</v>
      </c>
      <c r="E238" s="28">
        <f t="shared" si="97"/>
        <v>0.71911862985854891</v>
      </c>
      <c r="F238" s="28">
        <f t="shared" si="98"/>
        <v>0.73425796943451838</v>
      </c>
      <c r="G238" s="28">
        <f t="shared" si="99"/>
        <v>0.77505007884754717</v>
      </c>
      <c r="H238" s="16">
        <v>5</v>
      </c>
      <c r="I238" s="16">
        <v>6</v>
      </c>
      <c r="J238" s="5">
        <v>869</v>
      </c>
      <c r="K238" s="30">
        <f t="shared" si="94"/>
        <v>5</v>
      </c>
      <c r="L238" s="5">
        <v>1042.8</v>
      </c>
      <c r="M238">
        <f t="shared" si="95"/>
        <v>5214</v>
      </c>
      <c r="N238" s="28"/>
      <c r="O238" s="28">
        <f t="shared" si="90"/>
        <v>0.71473916378979674</v>
      </c>
      <c r="P238">
        <f t="shared" si="81"/>
        <v>869</v>
      </c>
      <c r="Q238" s="28">
        <f t="shared" si="91"/>
        <v>0.85768699654775604</v>
      </c>
      <c r="R238" s="28">
        <f t="shared" si="82"/>
        <v>0.1429478327579593</v>
      </c>
      <c r="S238" s="46">
        <v>55806</v>
      </c>
      <c r="T238" s="59">
        <f t="shared" si="92"/>
        <v>2.7734318488238608E-3</v>
      </c>
      <c r="U238" s="28">
        <v>0.98960000000000004</v>
      </c>
      <c r="V238" s="59">
        <f t="shared" si="83"/>
        <v>0.83333333333333337</v>
      </c>
      <c r="W238" s="59">
        <f t="shared" si="84"/>
        <v>0.83705408515535096</v>
      </c>
      <c r="X238" s="62">
        <f t="shared" si="85"/>
        <v>-0.3728684542230043</v>
      </c>
      <c r="Y238" s="28">
        <v>0.153789253681931</v>
      </c>
      <c r="Z238" s="28">
        <v>0.89439724645184204</v>
      </c>
      <c r="AA238" s="62">
        <f t="shared" si="100"/>
        <v>0.93430813890979469</v>
      </c>
      <c r="AB238" s="59">
        <f t="shared" si="86"/>
        <v>0.81313837221804108</v>
      </c>
      <c r="AC238" s="62">
        <f t="shared" si="87"/>
        <v>-0.91071838392712734</v>
      </c>
      <c r="AD238" s="28">
        <v>7.6642910197268099E-2</v>
      </c>
      <c r="AE238" s="28">
        <v>0.88293847953236904</v>
      </c>
      <c r="AF238">
        <v>111.74460000000001</v>
      </c>
      <c r="AG238" s="59">
        <f t="shared" si="88"/>
        <v>0.6866343666849315</v>
      </c>
      <c r="AH238" s="62">
        <f t="shared" si="89"/>
        <v>-1.0623829867788714</v>
      </c>
      <c r="AI238">
        <v>6.5787674558349635E-2</v>
      </c>
      <c r="AJ238" s="28">
        <v>0.75652607287546736</v>
      </c>
      <c r="AK238" s="62">
        <f t="shared" si="96"/>
        <v>-0.78198994164300106</v>
      </c>
      <c r="AL238" s="70">
        <v>-0.78198994164300106</v>
      </c>
    </row>
    <row r="239" spans="1:38" x14ac:dyDescent="0.25">
      <c r="A239" s="4" t="s">
        <v>482</v>
      </c>
      <c r="B239" s="18">
        <v>11407</v>
      </c>
      <c r="C239" s="4">
        <v>9084</v>
      </c>
      <c r="D239" s="9">
        <f t="shared" si="93"/>
        <v>0.7963531165074077</v>
      </c>
      <c r="E239" s="28">
        <f t="shared" si="97"/>
        <v>0.82098259433753384</v>
      </c>
      <c r="F239" s="28">
        <f t="shared" si="98"/>
        <v>0.83826643842885029</v>
      </c>
      <c r="G239" s="28">
        <f t="shared" si="99"/>
        <v>0.88483679611934185</v>
      </c>
      <c r="H239" s="16">
        <v>17</v>
      </c>
      <c r="I239" s="16">
        <v>18</v>
      </c>
      <c r="J239" s="5">
        <v>633.72</v>
      </c>
      <c r="K239" s="30">
        <f t="shared" si="94"/>
        <v>14.99988165213618</v>
      </c>
      <c r="L239" s="5">
        <v>760.47</v>
      </c>
      <c r="M239">
        <f t="shared" si="95"/>
        <v>11406.960000000001</v>
      </c>
      <c r="N239" s="28"/>
      <c r="O239" s="28">
        <f t="shared" si="90"/>
        <v>0.98009125935276875</v>
      </c>
      <c r="P239">
        <f t="shared" si="81"/>
        <v>712.94027343489961</v>
      </c>
      <c r="Q239" s="28">
        <f t="shared" si="91"/>
        <v>1.045431192165718</v>
      </c>
      <c r="R239" s="28">
        <f t="shared" si="82"/>
        <v>6.5339932812949253E-2</v>
      </c>
      <c r="S239" s="46">
        <v>166491</v>
      </c>
      <c r="T239" s="59">
        <f t="shared" si="92"/>
        <v>8.2742257453057629E-3</v>
      </c>
      <c r="U239" s="28">
        <v>0.98960000000000004</v>
      </c>
      <c r="V239" s="59">
        <f t="shared" si="83"/>
        <v>0.83332675845200999</v>
      </c>
      <c r="W239" s="59">
        <f t="shared" si="84"/>
        <v>0.95563127960359195</v>
      </c>
      <c r="X239" s="62">
        <f t="shared" si="85"/>
        <v>0.39816847852318055</v>
      </c>
      <c r="Y239" s="28">
        <v>0.153789253681931</v>
      </c>
      <c r="Z239" s="28">
        <v>0.89439724645184204</v>
      </c>
      <c r="AA239" s="62">
        <f t="shared" si="100"/>
        <v>0.68514213981536543</v>
      </c>
      <c r="AB239" s="59">
        <f t="shared" si="86"/>
        <v>0.95432349696453822</v>
      </c>
      <c r="AC239" s="62">
        <f t="shared" si="87"/>
        <v>0.9313975323801531</v>
      </c>
      <c r="AD239" s="28">
        <v>7.6642910197268099E-2</v>
      </c>
      <c r="AE239" s="28">
        <v>0.88293847953236904</v>
      </c>
      <c r="AF239">
        <v>72.247699999999995</v>
      </c>
      <c r="AG239" s="59">
        <f t="shared" si="88"/>
        <v>0.79371966049315068</v>
      </c>
      <c r="AH239" s="62">
        <f t="shared" si="89"/>
        <v>0.56535799247159724</v>
      </c>
      <c r="AI239">
        <v>6.5787674558349635E-2</v>
      </c>
      <c r="AJ239" s="28">
        <v>0.75652607287546736</v>
      </c>
      <c r="AK239" s="62">
        <f t="shared" si="96"/>
        <v>0.63164133445831028</v>
      </c>
      <c r="AL239" s="70">
        <v>0.63164133445831028</v>
      </c>
    </row>
    <row r="240" spans="1:38" x14ac:dyDescent="0.25">
      <c r="A240" s="4" t="s">
        <v>484</v>
      </c>
      <c r="B240" s="18">
        <v>3313</v>
      </c>
      <c r="C240" s="4">
        <v>2658</v>
      </c>
      <c r="D240" s="9">
        <f t="shared" si="93"/>
        <v>0.80229399335949292</v>
      </c>
      <c r="E240" s="28">
        <f t="shared" si="97"/>
        <v>0.82710720964896167</v>
      </c>
      <c r="F240" s="28">
        <f t="shared" si="98"/>
        <v>0.84451999300999259</v>
      </c>
      <c r="G240" s="28">
        <f t="shared" si="99"/>
        <v>0.8914377703994365</v>
      </c>
      <c r="H240" s="16">
        <v>3</v>
      </c>
      <c r="I240" s="16">
        <v>5</v>
      </c>
      <c r="J240" s="5">
        <v>662.6</v>
      </c>
      <c r="K240" s="30">
        <f t="shared" si="94"/>
        <v>4</v>
      </c>
      <c r="L240" s="5">
        <v>828.25</v>
      </c>
      <c r="M240">
        <f t="shared" si="95"/>
        <v>3313</v>
      </c>
      <c r="N240" s="28"/>
      <c r="O240" s="28">
        <f t="shared" si="90"/>
        <v>0.89988530033202541</v>
      </c>
      <c r="P240">
        <f t="shared" si="81"/>
        <v>662.6</v>
      </c>
      <c r="Q240" s="28">
        <f t="shared" si="91"/>
        <v>1.1248566254150316</v>
      </c>
      <c r="R240" s="28">
        <f t="shared" si="82"/>
        <v>0.22497132508300621</v>
      </c>
      <c r="S240" s="46">
        <v>42496</v>
      </c>
      <c r="T240" s="59">
        <f t="shared" si="92"/>
        <v>2.111954984188417E-3</v>
      </c>
      <c r="U240" s="28">
        <v>0.98960000000000004</v>
      </c>
      <c r="V240" s="59">
        <f t="shared" si="83"/>
        <v>0.8</v>
      </c>
      <c r="W240" s="59">
        <f t="shared" si="84"/>
        <v>1.0028674916993661</v>
      </c>
      <c r="X240" s="62">
        <f t="shared" si="85"/>
        <v>0.7053174565230913</v>
      </c>
      <c r="Y240" s="28">
        <v>0.153789253681931</v>
      </c>
      <c r="Z240" s="28">
        <v>0.89439724645184204</v>
      </c>
      <c r="AA240" s="62">
        <f t="shared" si="100"/>
        <v>0.77960278614457834</v>
      </c>
      <c r="AB240" s="59">
        <f t="shared" si="86"/>
        <v>0.80509930346385539</v>
      </c>
      <c r="AC240" s="62">
        <f t="shared" si="87"/>
        <v>-1.0156083043841437</v>
      </c>
      <c r="AD240" s="28">
        <v>7.6642910197268099E-2</v>
      </c>
      <c r="AE240" s="28">
        <v>0.88293847953236904</v>
      </c>
      <c r="AF240">
        <v>65.4589</v>
      </c>
      <c r="AG240" s="59">
        <f t="shared" si="88"/>
        <v>0.81212567824657533</v>
      </c>
      <c r="AH240" s="62">
        <f t="shared" si="89"/>
        <v>0.84513711336299835</v>
      </c>
      <c r="AI240">
        <v>6.5787674558349635E-2</v>
      </c>
      <c r="AJ240" s="28">
        <v>0.75652607287546736</v>
      </c>
      <c r="AK240" s="62">
        <f t="shared" si="96"/>
        <v>0.17828208850064864</v>
      </c>
      <c r="AL240" s="70">
        <v>0.17828208850064864</v>
      </c>
    </row>
    <row r="241" spans="1:38" x14ac:dyDescent="0.25">
      <c r="A241" s="4" t="s">
        <v>486</v>
      </c>
      <c r="B241" s="18">
        <v>4550</v>
      </c>
      <c r="C241" s="4">
        <v>3347</v>
      </c>
      <c r="D241" s="9">
        <f t="shared" si="93"/>
        <v>0.73560439560439561</v>
      </c>
      <c r="E241" s="28">
        <f t="shared" si="97"/>
        <v>0.7583550470148408</v>
      </c>
      <c r="F241" s="28">
        <f t="shared" si="98"/>
        <v>0.77432041642567961</v>
      </c>
      <c r="G241" s="28">
        <f t="shared" si="99"/>
        <v>0.81733821733821732</v>
      </c>
      <c r="H241" s="16">
        <v>2</v>
      </c>
      <c r="I241" s="16">
        <v>3</v>
      </c>
      <c r="J241" s="5">
        <v>1516.67</v>
      </c>
      <c r="K241" s="30">
        <f t="shared" si="94"/>
        <v>2.0000043956043956</v>
      </c>
      <c r="L241" s="5">
        <v>2275</v>
      </c>
      <c r="M241">
        <f t="shared" si="95"/>
        <v>4550.01</v>
      </c>
      <c r="N241" s="28"/>
      <c r="O241" s="28">
        <f t="shared" si="90"/>
        <v>0.32761758241758243</v>
      </c>
      <c r="P241">
        <f t="shared" si="81"/>
        <v>1516.6677777761499</v>
      </c>
      <c r="Q241" s="28">
        <f t="shared" si="91"/>
        <v>0.49142601360784349</v>
      </c>
      <c r="R241" s="28">
        <f t="shared" si="82"/>
        <v>0.16380843119026106</v>
      </c>
      <c r="S241" s="46">
        <v>62470</v>
      </c>
      <c r="T241" s="59">
        <f t="shared" si="92"/>
        <v>3.104617560764552E-3</v>
      </c>
      <c r="U241" s="28">
        <v>0.98960000000000004</v>
      </c>
      <c r="V241" s="59">
        <f t="shared" si="83"/>
        <v>0.6666681318681319</v>
      </c>
      <c r="W241" s="59">
        <f t="shared" si="84"/>
        <v>1.1034041683424871</v>
      </c>
      <c r="X241" s="62">
        <f t="shared" si="85"/>
        <v>1.3590476375086389</v>
      </c>
      <c r="Y241" s="28">
        <v>0.153789253681931</v>
      </c>
      <c r="Z241" s="28">
        <v>0.89439724645184204</v>
      </c>
      <c r="AA241" s="62">
        <f t="shared" si="100"/>
        <v>0.72834960781174962</v>
      </c>
      <c r="AB241" s="59">
        <f t="shared" si="86"/>
        <v>0.63582599647655047</v>
      </c>
      <c r="AC241" s="62">
        <f t="shared" si="87"/>
        <v>-3.2242053755498805</v>
      </c>
      <c r="AD241" s="28">
        <v>7.6642910197268099E-2</v>
      </c>
      <c r="AE241" s="28">
        <v>0.88293847953236904</v>
      </c>
      <c r="AF241">
        <v>69.985699999999994</v>
      </c>
      <c r="AG241" s="59">
        <f t="shared" si="88"/>
        <v>0.79985246926027398</v>
      </c>
      <c r="AH241" s="62">
        <f t="shared" si="89"/>
        <v>0.658579235026445</v>
      </c>
      <c r="AI241">
        <v>6.5787674558349635E-2</v>
      </c>
      <c r="AJ241" s="28">
        <v>0.75652607287546736</v>
      </c>
      <c r="AK241" s="62">
        <f t="shared" si="96"/>
        <v>-0.40219283433826553</v>
      </c>
      <c r="AL241" s="70">
        <v>-0.40219283433826553</v>
      </c>
    </row>
    <row r="242" spans="1:38" x14ac:dyDescent="0.25">
      <c r="A242" s="4" t="s">
        <v>488</v>
      </c>
      <c r="B242" s="18">
        <v>3621</v>
      </c>
      <c r="C242" s="4">
        <v>2786</v>
      </c>
      <c r="D242" s="9">
        <f t="shared" si="93"/>
        <v>0.76940071803369237</v>
      </c>
      <c r="E242" s="28">
        <f t="shared" si="97"/>
        <v>0.79319661652957973</v>
      </c>
      <c r="F242" s="28">
        <f t="shared" si="98"/>
        <v>0.80989549266704464</v>
      </c>
      <c r="G242" s="28">
        <f t="shared" si="99"/>
        <v>0.85488968670410259</v>
      </c>
      <c r="H242" s="16">
        <v>5</v>
      </c>
      <c r="I242" s="16">
        <v>5</v>
      </c>
      <c r="J242" s="5">
        <v>724.2</v>
      </c>
      <c r="K242" s="30">
        <f t="shared" si="94"/>
        <v>5</v>
      </c>
      <c r="L242" s="5">
        <v>724.2</v>
      </c>
      <c r="M242">
        <f t="shared" si="95"/>
        <v>3621</v>
      </c>
      <c r="N242" s="28"/>
      <c r="O242" s="28">
        <f t="shared" si="90"/>
        <v>1.0291770229218449</v>
      </c>
      <c r="P242">
        <f t="shared" si="81"/>
        <v>603.5</v>
      </c>
      <c r="Q242" s="28">
        <f t="shared" si="91"/>
        <v>1.2350124275062138</v>
      </c>
      <c r="R242" s="28">
        <f t="shared" si="82"/>
        <v>0.20583540458436889</v>
      </c>
      <c r="S242" s="46">
        <v>86422</v>
      </c>
      <c r="T242" s="59">
        <f t="shared" si="92"/>
        <v>4.2949777306930384E-3</v>
      </c>
      <c r="U242" s="28">
        <v>0.98960000000000004</v>
      </c>
      <c r="V242" s="59">
        <f t="shared" si="83"/>
        <v>1</v>
      </c>
      <c r="W242" s="59">
        <f t="shared" si="84"/>
        <v>0.76940071803369237</v>
      </c>
      <c r="X242" s="62">
        <f t="shared" si="85"/>
        <v>-0.81277804154423672</v>
      </c>
      <c r="Y242" s="28">
        <v>0.153789253681931</v>
      </c>
      <c r="Z242" s="28">
        <v>0.89439724645184204</v>
      </c>
      <c r="AA242" s="62">
        <f t="shared" si="100"/>
        <v>0.4189905348175233</v>
      </c>
      <c r="AB242" s="59">
        <f t="shared" si="86"/>
        <v>0.91620189303649535</v>
      </c>
      <c r="AC242" s="62">
        <f t="shared" si="87"/>
        <v>0.4340050947766852</v>
      </c>
      <c r="AD242" s="28">
        <v>7.6642910197268099E-2</v>
      </c>
      <c r="AE242" s="28">
        <v>0.88293847953236904</v>
      </c>
      <c r="AF242">
        <v>81.378799999999998</v>
      </c>
      <c r="AG242" s="59">
        <f t="shared" si="88"/>
        <v>0.76896312197260275</v>
      </c>
      <c r="AH242" s="62">
        <f t="shared" si="89"/>
        <v>0.18904831612651832</v>
      </c>
      <c r="AI242">
        <v>6.5787674558349635E-2</v>
      </c>
      <c r="AJ242" s="28">
        <v>0.75652607287546736</v>
      </c>
      <c r="AK242" s="62">
        <f t="shared" si="96"/>
        <v>-6.3241543547011073E-2</v>
      </c>
      <c r="AL242" s="70">
        <v>-6.3241543547011073E-2</v>
      </c>
    </row>
    <row r="243" spans="1:38" x14ac:dyDescent="0.25">
      <c r="A243" s="4" t="s">
        <v>490</v>
      </c>
      <c r="B243" s="18">
        <v>8939</v>
      </c>
      <c r="C243" s="4">
        <v>7299</v>
      </c>
      <c r="D243" s="9">
        <f t="shared" si="93"/>
        <v>0.81653428795167249</v>
      </c>
      <c r="E243" s="28">
        <f t="shared" si="97"/>
        <v>0.84178792572337369</v>
      </c>
      <c r="F243" s="28">
        <f t="shared" si="98"/>
        <v>0.85950977679123419</v>
      </c>
      <c r="G243" s="28">
        <f t="shared" si="99"/>
        <v>0.90726031994630263</v>
      </c>
      <c r="H243" s="16">
        <v>12</v>
      </c>
      <c r="I243" s="16">
        <v>12</v>
      </c>
      <c r="J243" s="5">
        <v>744.92</v>
      </c>
      <c r="K243" s="30">
        <f t="shared" si="94"/>
        <v>10.999999999999998</v>
      </c>
      <c r="L243" s="5">
        <v>812.64</v>
      </c>
      <c r="M243">
        <f t="shared" si="95"/>
        <v>8939.0399999999991</v>
      </c>
      <c r="N243" s="28"/>
      <c r="O243" s="28">
        <f t="shared" si="90"/>
        <v>0.91717119511714906</v>
      </c>
      <c r="P243">
        <f t="shared" si="81"/>
        <v>744.92000000000007</v>
      </c>
      <c r="Q243" s="28">
        <f t="shared" si="91"/>
        <v>1.0005503946732535</v>
      </c>
      <c r="R243" s="28">
        <f t="shared" si="82"/>
        <v>8.33791995561044E-2</v>
      </c>
      <c r="S243" s="46">
        <v>101645</v>
      </c>
      <c r="T243" s="59">
        <f t="shared" si="92"/>
        <v>5.0515263640773635E-3</v>
      </c>
      <c r="U243" s="28">
        <v>0.98960000000000004</v>
      </c>
      <c r="V243" s="59">
        <f t="shared" si="83"/>
        <v>0.91666666666666652</v>
      </c>
      <c r="W243" s="59">
        <f t="shared" si="84"/>
        <v>0.89076467776546109</v>
      </c>
      <c r="X243" s="62">
        <f t="shared" si="85"/>
        <v>-2.3620432503651277E-2</v>
      </c>
      <c r="Y243" s="28">
        <v>0.153789253681931</v>
      </c>
      <c r="Z243" s="28">
        <v>0.89439724645184204</v>
      </c>
      <c r="AA243" s="62">
        <f t="shared" si="100"/>
        <v>0.8794333218554774</v>
      </c>
      <c r="AB243" s="59">
        <f t="shared" si="86"/>
        <v>0.92005151619495662</v>
      </c>
      <c r="AC243" s="62">
        <f t="shared" si="87"/>
        <v>0.48423313476828889</v>
      </c>
      <c r="AD243" s="28">
        <v>7.6642910197268099E-2</v>
      </c>
      <c r="AE243" s="28">
        <v>0.88293847953236904</v>
      </c>
      <c r="AF243">
        <v>82.446899999999999</v>
      </c>
      <c r="AG243" s="59">
        <f t="shared" si="88"/>
        <v>0.76606725413698629</v>
      </c>
      <c r="AH243" s="62">
        <f t="shared" si="89"/>
        <v>0.14502992126673339</v>
      </c>
      <c r="AI243">
        <v>6.5787674558349635E-2</v>
      </c>
      <c r="AJ243" s="28">
        <v>0.75652607287546736</v>
      </c>
      <c r="AK243" s="62">
        <f t="shared" si="96"/>
        <v>0.201880874510457</v>
      </c>
      <c r="AL243" s="70">
        <v>0.201880874510457</v>
      </c>
    </row>
    <row r="244" spans="1:38" x14ac:dyDescent="0.25">
      <c r="A244" s="4" t="s">
        <v>492</v>
      </c>
      <c r="B244" s="18">
        <v>4066</v>
      </c>
      <c r="C244" s="4">
        <v>2737</v>
      </c>
      <c r="D244" s="9">
        <f t="shared" si="93"/>
        <v>0.67314313821938021</v>
      </c>
      <c r="E244" s="28">
        <f t="shared" si="97"/>
        <v>0.69396199816430948</v>
      </c>
      <c r="F244" s="28">
        <f t="shared" si="98"/>
        <v>0.70857172444145289</v>
      </c>
      <c r="G244" s="28">
        <f t="shared" si="99"/>
        <v>0.74793682024375574</v>
      </c>
      <c r="H244" s="16">
        <v>7</v>
      </c>
      <c r="I244" s="16">
        <v>7</v>
      </c>
      <c r="J244" s="5">
        <v>580.86</v>
      </c>
      <c r="K244" s="30">
        <f t="shared" si="94"/>
        <v>5.0000245941957697</v>
      </c>
      <c r="L244" s="5">
        <v>813.2</v>
      </c>
      <c r="M244">
        <f t="shared" si="95"/>
        <v>4066.02</v>
      </c>
      <c r="N244" s="28"/>
      <c r="O244" s="28">
        <f t="shared" si="90"/>
        <v>0.91653959665518936</v>
      </c>
      <c r="P244">
        <f t="shared" si="81"/>
        <v>677.66722221994496</v>
      </c>
      <c r="Q244" s="28">
        <f t="shared" si="91"/>
        <v>1.0998466143284917</v>
      </c>
      <c r="R244" s="28">
        <f t="shared" si="82"/>
        <v>0.18330701767330237</v>
      </c>
      <c r="S244" s="46">
        <v>55293</v>
      </c>
      <c r="T244" s="59">
        <f t="shared" si="92"/>
        <v>2.7479369103146209E-3</v>
      </c>
      <c r="U244" s="28">
        <v>0.98960000000000004</v>
      </c>
      <c r="V244" s="59">
        <f t="shared" si="83"/>
        <v>0.71428922774225279</v>
      </c>
      <c r="W244" s="59">
        <f t="shared" si="84"/>
        <v>0.94239575801397935</v>
      </c>
      <c r="X244" s="62">
        <f t="shared" si="85"/>
        <v>0.31210575780157218</v>
      </c>
      <c r="Y244" s="28">
        <v>0.153789253681931</v>
      </c>
      <c r="Z244" s="28">
        <v>0.89439724645184204</v>
      </c>
      <c r="AA244" s="62">
        <f t="shared" si="100"/>
        <v>0.73535528909626902</v>
      </c>
      <c r="AB244" s="59">
        <f t="shared" si="86"/>
        <v>0.85292966559606542</v>
      </c>
      <c r="AC244" s="62">
        <f t="shared" si="87"/>
        <v>-0.39154063773237652</v>
      </c>
      <c r="AD244" s="28">
        <v>7.6642910197268099E-2</v>
      </c>
      <c r="AE244" s="28">
        <v>0.88293847953236904</v>
      </c>
      <c r="AF244">
        <v>119.1484</v>
      </c>
      <c r="AG244" s="59">
        <f t="shared" si="88"/>
        <v>0.66656094071232885</v>
      </c>
      <c r="AH244" s="62">
        <f t="shared" si="89"/>
        <v>-1.3675074057123717</v>
      </c>
      <c r="AI244">
        <v>6.5787674558349635E-2</v>
      </c>
      <c r="AJ244" s="28">
        <v>0.75652607287546736</v>
      </c>
      <c r="AK244" s="62">
        <f t="shared" si="96"/>
        <v>-0.48231409521439206</v>
      </c>
      <c r="AL244" s="70">
        <v>-0.48231409521439206</v>
      </c>
    </row>
    <row r="245" spans="1:38" x14ac:dyDescent="0.25">
      <c r="A245" s="4" t="s">
        <v>494</v>
      </c>
      <c r="B245" s="18">
        <v>4472</v>
      </c>
      <c r="C245" s="4">
        <v>3488</v>
      </c>
      <c r="D245" s="9">
        <f t="shared" si="93"/>
        <v>0.77996422182468694</v>
      </c>
      <c r="E245" s="28">
        <f t="shared" si="97"/>
        <v>0.8040868266233886</v>
      </c>
      <c r="F245" s="28">
        <f t="shared" si="98"/>
        <v>0.82101497034177584</v>
      </c>
      <c r="G245" s="28">
        <f t="shared" si="99"/>
        <v>0.86662691313854101</v>
      </c>
      <c r="H245" s="16">
        <v>5</v>
      </c>
      <c r="I245">
        <v>6</v>
      </c>
      <c r="J245" s="5">
        <v>745.33</v>
      </c>
      <c r="K245" s="30">
        <f t="shared" si="94"/>
        <v>3.9999821109123439</v>
      </c>
      <c r="L245" s="5">
        <v>1118</v>
      </c>
      <c r="M245">
        <f t="shared" si="95"/>
        <v>4471.9800000000005</v>
      </c>
      <c r="N245" s="28"/>
      <c r="O245" s="28">
        <f t="shared" si="90"/>
        <v>0.66666368515205732</v>
      </c>
      <c r="P245">
        <f t="shared" si="81"/>
        <v>894.39919999713788</v>
      </c>
      <c r="Q245" s="28">
        <f t="shared" si="91"/>
        <v>0.83333035181872384</v>
      </c>
      <c r="R245" s="28">
        <f t="shared" si="82"/>
        <v>0.16666666666666652</v>
      </c>
      <c r="S245" s="46">
        <v>48768</v>
      </c>
      <c r="T245" s="59">
        <f t="shared" si="92"/>
        <v>2.4236591836620087E-3</v>
      </c>
      <c r="U245" s="28">
        <v>0.98960000000000004</v>
      </c>
      <c r="V245" s="59">
        <f t="shared" si="83"/>
        <v>0.66666368515205732</v>
      </c>
      <c r="W245" s="59">
        <f t="shared" si="84"/>
        <v>1.1699515650785557</v>
      </c>
      <c r="X245" s="62">
        <f t="shared" si="85"/>
        <v>1.7917657575516868</v>
      </c>
      <c r="Y245" s="28">
        <v>0.153789253681931</v>
      </c>
      <c r="Z245" s="28">
        <v>0.89439724645184204</v>
      </c>
      <c r="AA245" s="62">
        <f t="shared" si="100"/>
        <v>0.91699475065616798</v>
      </c>
      <c r="AB245" s="59">
        <f t="shared" si="86"/>
        <v>0.77075028706890558</v>
      </c>
      <c r="AC245" s="62">
        <f t="shared" si="87"/>
        <v>-1.4637778259555487</v>
      </c>
      <c r="AD245" s="28">
        <v>7.6642910197268099E-2</v>
      </c>
      <c r="AE245" s="28">
        <v>0.88293847953236904</v>
      </c>
      <c r="AF245">
        <v>82.070499999999996</v>
      </c>
      <c r="AG245" s="59">
        <f t="shared" si="88"/>
        <v>0.76708776219178088</v>
      </c>
      <c r="AH245" s="62">
        <f t="shared" si="89"/>
        <v>0.16054206790583464</v>
      </c>
      <c r="AI245">
        <v>6.5787674558349635E-2</v>
      </c>
      <c r="AJ245" s="28">
        <v>0.75652607287546736</v>
      </c>
      <c r="AK245" s="62">
        <f t="shared" si="96"/>
        <v>0.16284333316732422</v>
      </c>
      <c r="AL245" s="70">
        <v>0.16284333316732422</v>
      </c>
    </row>
    <row r="246" spans="1:38" x14ac:dyDescent="0.25">
      <c r="A246" t="s">
        <v>503</v>
      </c>
      <c r="B246" s="30">
        <f>SUM(B70:B245)/176</f>
        <v>10880.068181818182</v>
      </c>
      <c r="C246" s="30">
        <f>SUM(C70:C245)/176</f>
        <v>8327.982954545454</v>
      </c>
      <c r="D246" s="29">
        <f>SUM(D70:D245)/176</f>
        <v>0.7720382096047459</v>
      </c>
      <c r="E246" s="29">
        <f t="shared" ref="E246:G246" si="101">SUM(E70:E245)/176</f>
        <v>0.79591568000489266</v>
      </c>
      <c r="F246" s="29">
        <f t="shared" si="101"/>
        <v>0.81267179958394242</v>
      </c>
      <c r="G246" s="29">
        <f t="shared" si="101"/>
        <v>0.85782023289416176</v>
      </c>
      <c r="N246" s="28"/>
      <c r="O246" s="28"/>
    </row>
    <row r="247" spans="1:38" x14ac:dyDescent="0.25">
      <c r="A247" s="32" t="s">
        <v>524</v>
      </c>
      <c r="B247" s="18"/>
      <c r="C247" s="4"/>
      <c r="D247" s="28"/>
      <c r="E247" s="28"/>
      <c r="F247" s="28"/>
      <c r="G247" s="28"/>
      <c r="H247" s="16"/>
      <c r="I247" s="16"/>
      <c r="J247" s="38"/>
      <c r="K247" s="30"/>
      <c r="L247" s="5"/>
      <c r="N247" s="28"/>
      <c r="O247" s="28"/>
      <c r="P247" s="56"/>
      <c r="W247" s="28">
        <f>SUM(W70:W245)/176</f>
        <v>0.89439724645184238</v>
      </c>
      <c r="X247" s="28"/>
      <c r="Y247" s="28"/>
      <c r="Z247" s="28"/>
      <c r="AB247" s="28">
        <f>SUM(AB70:AB245)/176</f>
        <v>0.88293847953236915</v>
      </c>
      <c r="AC247" s="28"/>
      <c r="AD247" s="28"/>
      <c r="AE247" s="28"/>
      <c r="AG247" s="28">
        <f>SUM(AG70:AG245)/176</f>
        <v>0.75652607287546736</v>
      </c>
      <c r="AH247" s="28"/>
      <c r="AI247" s="28"/>
    </row>
    <row r="248" spans="1:38" x14ac:dyDescent="0.25">
      <c r="A248" s="32" t="s">
        <v>525</v>
      </c>
      <c r="B248" s="18"/>
      <c r="C248" s="4"/>
      <c r="D248" s="28"/>
      <c r="E248" s="28"/>
      <c r="F248" s="28"/>
      <c r="G248" s="28"/>
      <c r="H248" s="16"/>
      <c r="I248" s="16"/>
      <c r="J248" s="38"/>
      <c r="K248" s="30"/>
      <c r="L248" s="5"/>
      <c r="N248" s="28"/>
      <c r="O248" s="28"/>
      <c r="P248" s="56"/>
      <c r="W248">
        <f>STDEV(W70:W245)</f>
        <v>0.15378925368193108</v>
      </c>
      <c r="AB248">
        <f>STDEV(AB70:AB245)</f>
        <v>7.6642910197268058E-2</v>
      </c>
      <c r="AG248">
        <f>STDEV(AG70:AG245)</f>
        <v>6.5787674558349635E-2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8"/>
  <sheetViews>
    <sheetView workbookViewId="0">
      <selection activeCell="M17" sqref="M17"/>
    </sheetView>
  </sheetViews>
  <sheetFormatPr defaultRowHeight="15" x14ac:dyDescent="0.25"/>
  <cols>
    <col min="2" max="2" width="15" style="1" customWidth="1"/>
    <col min="3" max="3" width="11.42578125" style="61" customWidth="1"/>
    <col min="4" max="4" width="9.140625" style="60"/>
    <col min="5" max="11" width="9.140625" style="61"/>
    <col min="12" max="12" width="16.7109375" style="61" customWidth="1"/>
    <col min="13" max="13" width="9.140625" style="60"/>
    <col min="14" max="14" width="8.5703125" style="76" customWidth="1"/>
    <col min="15" max="17" width="9.140625" style="76"/>
  </cols>
  <sheetData>
    <row r="1" spans="1:17" s="27" customFormat="1" ht="113.25" x14ac:dyDescent="0.25">
      <c r="A1" s="20" t="s">
        <v>0</v>
      </c>
      <c r="B1" s="21" t="s">
        <v>1</v>
      </c>
      <c r="C1" s="78" t="s">
        <v>2</v>
      </c>
      <c r="D1" s="79" t="s">
        <v>496</v>
      </c>
      <c r="E1" s="78" t="s">
        <v>4</v>
      </c>
      <c r="F1" s="78" t="s">
        <v>5</v>
      </c>
      <c r="G1" s="78" t="s">
        <v>6</v>
      </c>
      <c r="H1" s="78" t="s">
        <v>8</v>
      </c>
      <c r="I1" s="78" t="s">
        <v>9</v>
      </c>
      <c r="J1" s="78" t="s">
        <v>12</v>
      </c>
      <c r="K1" s="78" t="s">
        <v>13</v>
      </c>
      <c r="L1" s="78" t="s">
        <v>14</v>
      </c>
      <c r="M1" s="80" t="s">
        <v>16</v>
      </c>
      <c r="N1" s="76" t="s">
        <v>552</v>
      </c>
      <c r="O1" s="20" t="s">
        <v>553</v>
      </c>
      <c r="P1" s="20" t="s">
        <v>521</v>
      </c>
      <c r="Q1" s="20" t="s">
        <v>554</v>
      </c>
    </row>
    <row r="2" spans="1:17" x14ac:dyDescent="0.25">
      <c r="A2" s="8" t="s">
        <v>22</v>
      </c>
      <c r="B2" s="5" t="s">
        <v>23</v>
      </c>
      <c r="C2" s="58">
        <v>3514547</v>
      </c>
      <c r="D2" s="81">
        <v>169.99878511769171</v>
      </c>
      <c r="E2" s="58">
        <v>65952</v>
      </c>
      <c r="F2" s="58">
        <v>39723</v>
      </c>
      <c r="G2" s="82">
        <f t="shared" ref="G2:G69" si="0">F2/E2</f>
        <v>0.60230167394468703</v>
      </c>
      <c r="H2" s="58">
        <v>883.77</v>
      </c>
      <c r="I2" s="58">
        <v>987.75</v>
      </c>
      <c r="J2" s="82">
        <v>0.44</v>
      </c>
      <c r="K2" s="82">
        <v>0.11</v>
      </c>
      <c r="L2" s="83">
        <f t="shared" ref="L2:L69" si="1">1-J2*K2</f>
        <v>0.9516</v>
      </c>
      <c r="M2" s="84">
        <v>100.8062</v>
      </c>
      <c r="N2" s="13">
        <v>0.51583526953448511</v>
      </c>
      <c r="O2" s="13">
        <v>0.67316550509619555</v>
      </c>
      <c r="P2" s="13">
        <v>0.88961430487337523</v>
      </c>
      <c r="Q2" s="13">
        <v>0.68878580843835613</v>
      </c>
    </row>
    <row r="3" spans="1:17" x14ac:dyDescent="0.25">
      <c r="A3" s="14" t="s">
        <v>24</v>
      </c>
      <c r="B3" s="5" t="s">
        <v>25</v>
      </c>
      <c r="C3" s="58">
        <v>1158263</v>
      </c>
      <c r="D3" s="81">
        <v>41.999874652028808</v>
      </c>
      <c r="E3" s="58">
        <v>27974</v>
      </c>
      <c r="F3" s="58">
        <v>21381</v>
      </c>
      <c r="G3" s="82">
        <f t="shared" si="0"/>
        <v>0.7643168656609709</v>
      </c>
      <c r="H3" s="58">
        <v>1787.02</v>
      </c>
      <c r="I3" s="58">
        <v>1914.67</v>
      </c>
      <c r="J3" s="82">
        <v>0.44</v>
      </c>
      <c r="K3" s="82">
        <v>0.11</v>
      </c>
      <c r="L3" s="83">
        <f t="shared" si="1"/>
        <v>0.9516</v>
      </c>
      <c r="M3" s="84">
        <v>97.987700000000004</v>
      </c>
      <c r="N3" s="13">
        <v>0.42474169203632617</v>
      </c>
      <c r="O3" s="13">
        <v>0.81891337152079502</v>
      </c>
      <c r="P3" s="13">
        <v>0.42495822895460222</v>
      </c>
      <c r="Q3" s="13">
        <v>0.69613398542465754</v>
      </c>
    </row>
    <row r="4" spans="1:17" x14ac:dyDescent="0.25">
      <c r="A4" s="8" t="s">
        <v>26</v>
      </c>
      <c r="B4" s="5" t="s">
        <v>27</v>
      </c>
      <c r="C4" s="58">
        <v>1086934</v>
      </c>
      <c r="D4" s="81">
        <v>29.000097780385257</v>
      </c>
      <c r="E4" s="58">
        <v>12610</v>
      </c>
      <c r="F4" s="58">
        <v>9592</v>
      </c>
      <c r="G4" s="82">
        <f t="shared" si="0"/>
        <v>0.76066613798572558</v>
      </c>
      <c r="H4" s="58">
        <v>1112.19</v>
      </c>
      <c r="I4" s="58">
        <v>1227.24</v>
      </c>
      <c r="J4" s="82">
        <v>0.44</v>
      </c>
      <c r="K4" s="82">
        <v>0.11</v>
      </c>
      <c r="L4" s="83">
        <f t="shared" si="1"/>
        <v>0.9516</v>
      </c>
      <c r="M4" s="84">
        <v>78.680499999999995</v>
      </c>
      <c r="N4" s="13">
        <v>0.58645051607067311</v>
      </c>
      <c r="O4" s="13">
        <v>0.83935290838939547</v>
      </c>
      <c r="P4" s="13">
        <v>0.59995168051841685</v>
      </c>
      <c r="Q4" s="13">
        <v>0.74647023616438357</v>
      </c>
    </row>
    <row r="5" spans="1:17" x14ac:dyDescent="0.25">
      <c r="A5" s="8" t="s">
        <v>28</v>
      </c>
      <c r="B5" s="5" t="s">
        <v>29</v>
      </c>
      <c r="C5" s="58">
        <v>759394</v>
      </c>
      <c r="D5" s="81">
        <v>34.999971812194048</v>
      </c>
      <c r="E5" s="58">
        <v>13132</v>
      </c>
      <c r="F5" s="58">
        <v>10574</v>
      </c>
      <c r="G5" s="82">
        <f t="shared" si="0"/>
        <v>0.80520865062442892</v>
      </c>
      <c r="H5" s="58">
        <v>1006.76</v>
      </c>
      <c r="I5" s="58">
        <v>1064.29</v>
      </c>
      <c r="J5" s="82">
        <v>0.44</v>
      </c>
      <c r="K5" s="82">
        <v>0.11</v>
      </c>
      <c r="L5" s="83">
        <f t="shared" si="1"/>
        <v>0.9516</v>
      </c>
      <c r="M5" s="84">
        <v>138.9813</v>
      </c>
      <c r="N5" s="13">
        <v>0.41058174004409992</v>
      </c>
      <c r="O5" s="13">
        <v>0.85122125906181556</v>
      </c>
      <c r="P5" s="13">
        <v>0.50592142922709005</v>
      </c>
      <c r="Q5" s="13">
        <v>0.58925861621917808</v>
      </c>
    </row>
    <row r="6" spans="1:17" x14ac:dyDescent="0.25">
      <c r="A6" s="8" t="s">
        <v>30</v>
      </c>
      <c r="B6" s="5" t="s">
        <v>31</v>
      </c>
      <c r="C6" s="58">
        <v>1680374</v>
      </c>
      <c r="D6" s="81">
        <v>53.000037475172697</v>
      </c>
      <c r="E6" s="58">
        <v>29424</v>
      </c>
      <c r="F6" s="58">
        <v>20419</v>
      </c>
      <c r="G6" s="82">
        <f t="shared" si="0"/>
        <v>0.69395731375747693</v>
      </c>
      <c r="H6" s="58">
        <v>1515.29</v>
      </c>
      <c r="I6" s="58">
        <v>1601.06</v>
      </c>
      <c r="J6" s="82">
        <v>0.44</v>
      </c>
      <c r="K6" s="82">
        <v>0.11</v>
      </c>
      <c r="L6" s="83">
        <f t="shared" si="1"/>
        <v>0.9516</v>
      </c>
      <c r="M6" s="84">
        <v>58.090899999999998</v>
      </c>
      <c r="N6" s="13">
        <v>0.55722048067730834</v>
      </c>
      <c r="O6" s="13">
        <v>0.73323739796642629</v>
      </c>
      <c r="P6" s="13">
        <v>0.6696155625043787</v>
      </c>
      <c r="Q6" s="13">
        <v>0.80014986180821912</v>
      </c>
    </row>
    <row r="7" spans="1:17" x14ac:dyDescent="0.25">
      <c r="A7" s="8" t="s">
        <v>32</v>
      </c>
      <c r="B7" s="5" t="s">
        <v>33</v>
      </c>
      <c r="C7" s="58">
        <v>897165</v>
      </c>
      <c r="D7" s="81">
        <v>33.000059572271098</v>
      </c>
      <c r="E7" s="58">
        <v>12114</v>
      </c>
      <c r="F7" s="58">
        <v>8701</v>
      </c>
      <c r="G7" s="82">
        <f t="shared" si="0"/>
        <v>0.71825986461944857</v>
      </c>
      <c r="H7" s="58">
        <v>923.25</v>
      </c>
      <c r="I7" s="58">
        <v>1007.18</v>
      </c>
      <c r="J7" s="82">
        <v>0.44</v>
      </c>
      <c r="K7" s="82">
        <v>0.11</v>
      </c>
      <c r="L7" s="83">
        <f t="shared" si="1"/>
        <v>0.9516</v>
      </c>
      <c r="M7" s="84">
        <v>97.197199999999995</v>
      </c>
      <c r="N7" s="13">
        <v>0.47928887905891299</v>
      </c>
      <c r="O7" s="13">
        <v>0.78355480145942713</v>
      </c>
      <c r="P7" s="13">
        <v>0.59083307260968598</v>
      </c>
      <c r="Q7" s="13">
        <v>0.69819491638356168</v>
      </c>
    </row>
    <row r="8" spans="1:17" x14ac:dyDescent="0.25">
      <c r="A8" s="8" t="s">
        <v>34</v>
      </c>
      <c r="B8" s="5" t="s">
        <v>35</v>
      </c>
      <c r="C8" s="58">
        <v>1703928</v>
      </c>
      <c r="D8" s="81">
        <v>90.000158786568164</v>
      </c>
      <c r="E8" s="58">
        <v>41486</v>
      </c>
      <c r="F8" s="58">
        <v>35892</v>
      </c>
      <c r="G8" s="82">
        <f t="shared" si="0"/>
        <v>0.86515933085860286</v>
      </c>
      <c r="H8" s="58">
        <v>1279.8699999999999</v>
      </c>
      <c r="I8" s="58">
        <v>1322.53</v>
      </c>
      <c r="J8" s="82">
        <v>0.44</v>
      </c>
      <c r="K8" s="82">
        <v>0.11</v>
      </c>
      <c r="L8" s="83">
        <f t="shared" si="1"/>
        <v>0.9516</v>
      </c>
      <c r="M8" s="84">
        <v>78.746099999999998</v>
      </c>
      <c r="N8" s="13">
        <v>0.71601068706052784</v>
      </c>
      <c r="O8" s="13">
        <v>0.89399639794700103</v>
      </c>
      <c r="P8" s="13">
        <v>0.72947522295817935</v>
      </c>
      <c r="Q8" s="13">
        <v>0.74629920887671231</v>
      </c>
    </row>
    <row r="9" spans="1:17" x14ac:dyDescent="0.25">
      <c r="A9" s="8" t="s">
        <v>36</v>
      </c>
      <c r="B9" s="5" t="s">
        <v>37</v>
      </c>
      <c r="C9" s="58">
        <v>1197689</v>
      </c>
      <c r="D9" s="81">
        <v>40.999909745412644</v>
      </c>
      <c r="E9" s="58">
        <v>20816</v>
      </c>
      <c r="F9" s="58">
        <v>13890</v>
      </c>
      <c r="G9" s="82">
        <f t="shared" si="0"/>
        <v>0.66727517294388927</v>
      </c>
      <c r="H9" s="58">
        <v>1342.16</v>
      </c>
      <c r="I9" s="58">
        <v>1440.37</v>
      </c>
      <c r="J9" s="82">
        <v>0.44</v>
      </c>
      <c r="K9" s="82">
        <v>0.11</v>
      </c>
      <c r="L9" s="83">
        <f t="shared" si="1"/>
        <v>0.9516</v>
      </c>
      <c r="M9" s="84">
        <v>179.7242</v>
      </c>
      <c r="N9" s="13">
        <v>0.21090081071083749</v>
      </c>
      <c r="O9" s="13">
        <v>0.7161017619756137</v>
      </c>
      <c r="P9" s="13">
        <v>0.57609326402121952</v>
      </c>
      <c r="Q9" s="13">
        <v>0.48303685282191788</v>
      </c>
    </row>
    <row r="10" spans="1:17" x14ac:dyDescent="0.25">
      <c r="A10" s="8" t="s">
        <v>38</v>
      </c>
      <c r="B10" s="5" t="s">
        <v>39</v>
      </c>
      <c r="C10" s="58">
        <v>1167847</v>
      </c>
      <c r="D10" s="81">
        <v>36.000181963122138</v>
      </c>
      <c r="E10" s="58">
        <v>14676</v>
      </c>
      <c r="F10" s="58">
        <v>11215</v>
      </c>
      <c r="G10" s="82">
        <f t="shared" si="0"/>
        <v>0.76417279912782776</v>
      </c>
      <c r="H10" s="58">
        <v>1065.31</v>
      </c>
      <c r="I10" s="58">
        <v>1154.08</v>
      </c>
      <c r="J10" s="82">
        <v>0.44</v>
      </c>
      <c r="K10" s="82">
        <v>0.11</v>
      </c>
      <c r="L10" s="83">
        <f t="shared" si="1"/>
        <v>0.9516</v>
      </c>
      <c r="M10" s="84">
        <v>67.335999999999999</v>
      </c>
      <c r="N10" s="13">
        <v>0.62778062205537755</v>
      </c>
      <c r="O10" s="13">
        <v>0.82784968132979464</v>
      </c>
      <c r="P10" s="13">
        <v>0.65092635755093953</v>
      </c>
      <c r="Q10" s="13">
        <v>0.77604674630136983</v>
      </c>
    </row>
    <row r="11" spans="1:17" x14ac:dyDescent="0.25">
      <c r="A11" s="8" t="s">
        <v>40</v>
      </c>
      <c r="B11" s="5" t="s">
        <v>41</v>
      </c>
      <c r="C11" s="58">
        <v>919758</v>
      </c>
      <c r="D11" s="81">
        <v>31.999771155223193</v>
      </c>
      <c r="E11" s="58">
        <v>15198</v>
      </c>
      <c r="F11" s="58">
        <v>13155</v>
      </c>
      <c r="G11" s="82">
        <f t="shared" si="0"/>
        <v>0.86557441768653776</v>
      </c>
      <c r="H11" s="58">
        <v>1238.51</v>
      </c>
      <c r="I11" s="58">
        <v>1354.63</v>
      </c>
      <c r="J11" s="82">
        <v>0.44</v>
      </c>
      <c r="K11" s="82">
        <v>0.11</v>
      </c>
      <c r="L11" s="83">
        <f t="shared" si="1"/>
        <v>0.9516</v>
      </c>
      <c r="M11" s="84">
        <v>116.1407</v>
      </c>
      <c r="N11" s="13">
        <v>0.55311661919966171</v>
      </c>
      <c r="O11" s="13">
        <v>0.94672878978023167</v>
      </c>
      <c r="P11" s="13">
        <v>0.48362406579558648</v>
      </c>
      <c r="Q11" s="13">
        <v>0.6488068763835616</v>
      </c>
    </row>
    <row r="12" spans="1:17" x14ac:dyDescent="0.25">
      <c r="A12" s="8" t="s">
        <v>42</v>
      </c>
      <c r="B12" s="5" t="s">
        <v>43</v>
      </c>
      <c r="C12" s="58">
        <v>984145</v>
      </c>
      <c r="D12" s="81">
        <v>30.999816229169578</v>
      </c>
      <c r="E12" s="58">
        <v>14796</v>
      </c>
      <c r="F12" s="58">
        <v>10113</v>
      </c>
      <c r="G12" s="82">
        <f t="shared" si="0"/>
        <v>0.68349553933495544</v>
      </c>
      <c r="H12" s="58">
        <v>1171.44</v>
      </c>
      <c r="I12" s="58">
        <v>1360.39</v>
      </c>
      <c r="J12" s="82">
        <v>0.44</v>
      </c>
      <c r="K12" s="82">
        <v>0.11</v>
      </c>
      <c r="L12" s="83">
        <f t="shared" si="1"/>
        <v>0.9516</v>
      </c>
      <c r="M12" s="84">
        <v>148.4633</v>
      </c>
      <c r="N12" s="13">
        <v>0.33213269361101017</v>
      </c>
      <c r="O12" s="13">
        <v>0.79374146072857343</v>
      </c>
      <c r="P12" s="13">
        <v>0.51501744964610996</v>
      </c>
      <c r="Q12" s="13">
        <v>0.56453787320547943</v>
      </c>
    </row>
    <row r="13" spans="1:17" x14ac:dyDescent="0.25">
      <c r="A13" s="8" t="s">
        <v>44</v>
      </c>
      <c r="B13" s="5" t="s">
        <v>45</v>
      </c>
      <c r="C13" s="58">
        <v>1732700</v>
      </c>
      <c r="D13" s="81">
        <v>51.999858940802163</v>
      </c>
      <c r="E13" s="58">
        <v>23202</v>
      </c>
      <c r="F13" s="58">
        <v>18061</v>
      </c>
      <c r="G13" s="82">
        <f t="shared" si="0"/>
        <v>0.77842427376950263</v>
      </c>
      <c r="H13" s="58">
        <v>1251.98</v>
      </c>
      <c r="I13" s="58">
        <v>1276.06</v>
      </c>
      <c r="J13" s="82">
        <v>0.44</v>
      </c>
      <c r="K13" s="82">
        <v>0.11</v>
      </c>
      <c r="L13" s="83">
        <f t="shared" si="1"/>
        <v>0.9516</v>
      </c>
      <c r="M13" s="84">
        <v>103.26309999999999</v>
      </c>
      <c r="N13" s="13">
        <v>0.55909841542694205</v>
      </c>
      <c r="O13" s="13">
        <v>0.79339612356931533</v>
      </c>
      <c r="P13" s="13">
        <v>0.74248657120612405</v>
      </c>
      <c r="Q13" s="13">
        <v>0.68238036723287676</v>
      </c>
    </row>
    <row r="14" spans="1:17" x14ac:dyDescent="0.25">
      <c r="A14" s="8" t="s">
        <v>46</v>
      </c>
      <c r="B14" s="5" t="s">
        <v>47</v>
      </c>
      <c r="C14" s="58">
        <v>1047436</v>
      </c>
      <c r="D14" s="81">
        <v>39.999800502484369</v>
      </c>
      <c r="E14" s="58">
        <v>22152</v>
      </c>
      <c r="F14" s="58">
        <v>18773</v>
      </c>
      <c r="G14" s="82">
        <f t="shared" si="0"/>
        <v>0.84746298302636336</v>
      </c>
      <c r="H14" s="58">
        <v>1527.64</v>
      </c>
      <c r="I14" s="58">
        <v>1604.03</v>
      </c>
      <c r="J14" s="82">
        <v>0.44</v>
      </c>
      <c r="K14" s="82">
        <v>0.11</v>
      </c>
      <c r="L14" s="83">
        <f t="shared" si="1"/>
        <v>0.9516</v>
      </c>
      <c r="M14" s="84">
        <v>155.10910000000001</v>
      </c>
      <c r="N14" s="13">
        <v>0.39649273728724621</v>
      </c>
      <c r="O14" s="13">
        <v>0.88984057020225815</v>
      </c>
      <c r="P14" s="13">
        <v>0.47127770855987428</v>
      </c>
      <c r="Q14" s="13">
        <v>0.54721145326027398</v>
      </c>
    </row>
    <row r="15" spans="1:17" x14ac:dyDescent="0.25">
      <c r="A15" s="8" t="s">
        <v>48</v>
      </c>
      <c r="B15" s="5" t="s">
        <v>49</v>
      </c>
      <c r="C15" s="58">
        <v>861713</v>
      </c>
      <c r="D15" s="81">
        <v>23.999957017209233</v>
      </c>
      <c r="E15" s="58">
        <v>15576</v>
      </c>
      <c r="F15" s="58">
        <v>12099</v>
      </c>
      <c r="G15" s="82">
        <f t="shared" si="0"/>
        <v>0.77677195685670264</v>
      </c>
      <c r="H15" s="58">
        <v>1595.32</v>
      </c>
      <c r="I15" s="58">
        <v>1861.21</v>
      </c>
      <c r="J15" s="82">
        <v>0.44</v>
      </c>
      <c r="K15" s="82">
        <v>0.11</v>
      </c>
      <c r="L15" s="83">
        <f t="shared" si="1"/>
        <v>0.9516</v>
      </c>
      <c r="M15" s="84">
        <v>73.812299999999993</v>
      </c>
      <c r="N15" s="13">
        <v>0.47621014086303037</v>
      </c>
      <c r="O15" s="13">
        <v>0.90623557268840327</v>
      </c>
      <c r="P15" s="13">
        <v>0.24684766003485847</v>
      </c>
      <c r="Q15" s="13">
        <v>0.75916223375342462</v>
      </c>
    </row>
    <row r="16" spans="1:17" x14ac:dyDescent="0.25">
      <c r="A16" s="8" t="s">
        <v>50</v>
      </c>
      <c r="B16" s="5" t="s">
        <v>51</v>
      </c>
      <c r="C16" s="58">
        <v>1409748</v>
      </c>
      <c r="D16" s="81">
        <v>48</v>
      </c>
      <c r="E16" s="58">
        <v>29998</v>
      </c>
      <c r="F16" s="58">
        <v>23994</v>
      </c>
      <c r="G16" s="82">
        <f t="shared" si="0"/>
        <v>0.79985332355490368</v>
      </c>
      <c r="H16" s="58">
        <v>1591.04</v>
      </c>
      <c r="I16" s="58">
        <v>1789.92</v>
      </c>
      <c r="J16" s="82">
        <v>0.44</v>
      </c>
      <c r="K16" s="82">
        <v>0.11</v>
      </c>
      <c r="L16" s="83">
        <f t="shared" si="1"/>
        <v>0.9516</v>
      </c>
      <c r="M16" s="84">
        <v>67.127099999999999</v>
      </c>
      <c r="N16" s="13">
        <v>0.65413869636355959</v>
      </c>
      <c r="O16" s="13">
        <v>0.89983498899926673</v>
      </c>
      <c r="P16" s="13">
        <v>0.55668790923389611</v>
      </c>
      <c r="Q16" s="13">
        <v>0.77659137435616443</v>
      </c>
    </row>
    <row r="17" spans="1:17" s="86" customFormat="1" x14ac:dyDescent="0.25">
      <c r="A17" s="85" t="s">
        <v>555</v>
      </c>
      <c r="C17" s="87">
        <f>SUM(C2:C16)/15</f>
        <v>1341442.7333333334</v>
      </c>
      <c r="D17" s="87">
        <f t="shared" ref="D17:Q17" si="2">SUM(D2:D16)/15</f>
        <v>50.399885383315677</v>
      </c>
      <c r="E17" s="87">
        <f t="shared" si="2"/>
        <v>23940.400000000001</v>
      </c>
      <c r="F17" s="87">
        <f t="shared" si="2"/>
        <v>17838.8</v>
      </c>
      <c r="G17" s="87">
        <f t="shared" si="2"/>
        <v>0.75952668691680147</v>
      </c>
      <c r="H17" s="87">
        <f t="shared" si="2"/>
        <v>1286.1033333333332</v>
      </c>
      <c r="I17" s="87">
        <f t="shared" si="2"/>
        <v>1397.6939999999997</v>
      </c>
      <c r="J17" s="87">
        <f t="shared" si="2"/>
        <v>0.44000000000000017</v>
      </c>
      <c r="K17" s="87">
        <f t="shared" si="2"/>
        <v>0.11000000000000004</v>
      </c>
      <c r="L17" s="87">
        <f t="shared" si="2"/>
        <v>0.95159999999999956</v>
      </c>
      <c r="M17" s="87">
        <f t="shared" si="2"/>
        <v>104.09771333333333</v>
      </c>
      <c r="N17" s="87">
        <f t="shared" si="2"/>
        <v>0.49999999999999989</v>
      </c>
      <c r="O17" s="87">
        <f t="shared" si="2"/>
        <v>0.82447803938096764</v>
      </c>
      <c r="P17" s="87">
        <f t="shared" si="2"/>
        <v>0.57688869917962238</v>
      </c>
      <c r="Q17" s="87">
        <f t="shared" si="2"/>
        <v>0.68020442737534248</v>
      </c>
    </row>
    <row r="18" spans="1:17" x14ac:dyDescent="0.25">
      <c r="A18" s="8"/>
      <c r="B18" s="5"/>
      <c r="C18" s="58"/>
      <c r="D18" s="81"/>
      <c r="E18" s="58"/>
      <c r="F18" s="58"/>
      <c r="G18" s="82"/>
      <c r="H18" s="58"/>
      <c r="I18" s="58"/>
      <c r="J18" s="82"/>
      <c r="K18" s="82"/>
      <c r="L18" s="83"/>
      <c r="M18" s="84"/>
      <c r="N18" s="13"/>
      <c r="O18" s="13"/>
      <c r="P18" s="13"/>
      <c r="Q18" s="13"/>
    </row>
    <row r="19" spans="1:17" x14ac:dyDescent="0.25">
      <c r="A19" s="4" t="s">
        <v>52</v>
      </c>
      <c r="B19" s="5" t="s">
        <v>53</v>
      </c>
      <c r="C19" s="58">
        <v>342376</v>
      </c>
      <c r="D19" s="81">
        <v>24.999907431406676</v>
      </c>
      <c r="E19" s="58">
        <v>19080</v>
      </c>
      <c r="F19" s="58">
        <v>13921</v>
      </c>
      <c r="G19" s="82">
        <f t="shared" si="0"/>
        <v>0.72961215932914047</v>
      </c>
      <c r="H19" s="58">
        <v>900.23</v>
      </c>
      <c r="I19" s="58">
        <v>1080.28</v>
      </c>
      <c r="J19" s="82">
        <v>0.48</v>
      </c>
      <c r="K19" s="82">
        <v>7.0000000000000007E-2</v>
      </c>
      <c r="L19" s="83">
        <f t="shared" si="1"/>
        <v>0.96640000000000004</v>
      </c>
      <c r="M19" s="84">
        <v>116.82040000000001</v>
      </c>
      <c r="N19" s="13">
        <v>0.55608373972951475</v>
      </c>
      <c r="O19" s="13">
        <v>0.87553783308719302</v>
      </c>
      <c r="P19" s="13">
        <v>0.77708635361576728</v>
      </c>
      <c r="Q19" s="13">
        <v>0.65709798750684933</v>
      </c>
    </row>
    <row r="20" spans="1:17" x14ac:dyDescent="0.25">
      <c r="A20" s="4" t="s">
        <v>54</v>
      </c>
      <c r="B20" s="5" t="s">
        <v>55</v>
      </c>
      <c r="C20" s="58">
        <v>430629</v>
      </c>
      <c r="D20" s="81">
        <v>30.000087089048552</v>
      </c>
      <c r="E20" s="58">
        <v>20286</v>
      </c>
      <c r="F20" s="58">
        <v>16394</v>
      </c>
      <c r="G20" s="82">
        <f t="shared" si="0"/>
        <v>0.80814354727398208</v>
      </c>
      <c r="H20" s="58">
        <v>861.19</v>
      </c>
      <c r="I20" s="58">
        <v>918.6</v>
      </c>
      <c r="J20" s="82">
        <v>0.48</v>
      </c>
      <c r="K20" s="82">
        <v>7.0000000000000007E-2</v>
      </c>
      <c r="L20" s="83">
        <f t="shared" si="1"/>
        <v>0.96640000000000004</v>
      </c>
      <c r="M20" s="84">
        <v>80.112300000000005</v>
      </c>
      <c r="N20" s="13">
        <v>0.68714099377393545</v>
      </c>
      <c r="O20" s="13">
        <v>0.86201728135008526</v>
      </c>
      <c r="P20" s="13">
        <v>0.84297433823115853</v>
      </c>
      <c r="Q20" s="13">
        <v>0.754288967890411</v>
      </c>
    </row>
    <row r="21" spans="1:17" x14ac:dyDescent="0.25">
      <c r="A21" s="4" t="s">
        <v>56</v>
      </c>
      <c r="B21" s="5" t="s">
        <v>57</v>
      </c>
      <c r="C21" s="58">
        <v>612431</v>
      </c>
      <c r="D21" s="81">
        <v>28.999954934945379</v>
      </c>
      <c r="E21" s="58">
        <v>32481</v>
      </c>
      <c r="F21" s="58">
        <v>23301</v>
      </c>
      <c r="G21" s="82">
        <f t="shared" si="0"/>
        <v>0.71737323358270988</v>
      </c>
      <c r="H21" s="58">
        <v>1324.88</v>
      </c>
      <c r="I21" s="58">
        <v>1553.31</v>
      </c>
      <c r="J21" s="82">
        <v>0.48</v>
      </c>
      <c r="K21" s="82">
        <v>7.0000000000000007E-2</v>
      </c>
      <c r="L21" s="83">
        <f t="shared" si="1"/>
        <v>0.96640000000000004</v>
      </c>
      <c r="M21" s="84">
        <v>171.61279999999999</v>
      </c>
      <c r="N21" s="13">
        <v>0.47313188258015071</v>
      </c>
      <c r="O21" s="13">
        <v>0.84105958083476162</v>
      </c>
      <c r="P21" s="13">
        <v>0.81711634073742201</v>
      </c>
      <c r="Q21" s="13">
        <v>0.51202572624657539</v>
      </c>
    </row>
    <row r="22" spans="1:17" x14ac:dyDescent="0.25">
      <c r="A22" s="4" t="s">
        <v>58</v>
      </c>
      <c r="B22" s="5" t="s">
        <v>59</v>
      </c>
      <c r="C22" s="58">
        <v>616168</v>
      </c>
      <c r="D22" s="81">
        <v>35.000045576774077</v>
      </c>
      <c r="E22" s="58">
        <v>27778</v>
      </c>
      <c r="F22" s="58">
        <v>15686</v>
      </c>
      <c r="G22" s="82">
        <f t="shared" si="0"/>
        <v>0.56469148246814027</v>
      </c>
      <c r="H22" s="58">
        <v>1181.44</v>
      </c>
      <c r="I22" s="58">
        <v>1316.46</v>
      </c>
      <c r="J22" s="82">
        <v>0.48</v>
      </c>
      <c r="K22" s="82">
        <v>7.0000000000000007E-2</v>
      </c>
      <c r="L22" s="83">
        <f t="shared" si="1"/>
        <v>0.96640000000000004</v>
      </c>
      <c r="M22" s="84">
        <v>183.108</v>
      </c>
      <c r="N22" s="13">
        <v>0.38115045238128914</v>
      </c>
      <c r="O22" s="13">
        <v>0.62922683251795086</v>
      </c>
      <c r="P22" s="13">
        <v>0.87119485118291107</v>
      </c>
      <c r="Q22" s="13">
        <v>0.48159021589041096</v>
      </c>
    </row>
    <row r="23" spans="1:17" x14ac:dyDescent="0.25">
      <c r="A23" s="4" t="s">
        <v>60</v>
      </c>
      <c r="B23" s="5" t="s">
        <v>61</v>
      </c>
      <c r="C23" s="58">
        <v>575398</v>
      </c>
      <c r="D23" s="81">
        <v>33.0000187776971</v>
      </c>
      <c r="E23" s="58">
        <v>35453</v>
      </c>
      <c r="F23" s="58">
        <v>15656</v>
      </c>
      <c r="G23" s="82">
        <f t="shared" si="0"/>
        <v>0.44159873635517444</v>
      </c>
      <c r="H23" s="58">
        <v>1351.85</v>
      </c>
      <c r="I23" s="58">
        <v>1597.64</v>
      </c>
      <c r="J23" s="82">
        <v>0.48</v>
      </c>
      <c r="K23" s="82">
        <v>7.0000000000000007E-2</v>
      </c>
      <c r="L23" s="83">
        <f t="shared" si="1"/>
        <v>0.96640000000000004</v>
      </c>
      <c r="M23" s="84">
        <v>166.07810000000001</v>
      </c>
      <c r="N23" s="13">
        <v>0.28842371253743859</v>
      </c>
      <c r="O23" s="13">
        <v>0.52188911872654586</v>
      </c>
      <c r="P23" s="13">
        <v>0.8132887632533794</v>
      </c>
      <c r="Q23" s="13">
        <v>0.52667979221917816</v>
      </c>
    </row>
    <row r="24" spans="1:17" x14ac:dyDescent="0.25">
      <c r="A24" s="4" t="s">
        <v>62</v>
      </c>
      <c r="B24" s="5" t="s">
        <v>63</v>
      </c>
      <c r="C24" s="58">
        <v>286225</v>
      </c>
      <c r="D24" s="81">
        <v>18.000102360256925</v>
      </c>
      <c r="E24" s="58">
        <v>15928</v>
      </c>
      <c r="F24" s="58">
        <v>9617</v>
      </c>
      <c r="G24" s="82">
        <f t="shared" si="0"/>
        <v>0.60377950778503264</v>
      </c>
      <c r="H24" s="58">
        <v>1004.86</v>
      </c>
      <c r="I24" s="58">
        <v>1172.33</v>
      </c>
      <c r="J24" s="82">
        <v>0.48</v>
      </c>
      <c r="K24" s="82">
        <v>7.0000000000000007E-2</v>
      </c>
      <c r="L24" s="83">
        <f t="shared" si="1"/>
        <v>0.96640000000000004</v>
      </c>
      <c r="M24" s="84">
        <v>176.34549999999999</v>
      </c>
      <c r="N24" s="13">
        <v>0.24954370503797879</v>
      </c>
      <c r="O24" s="13">
        <v>0.70440542002032858</v>
      </c>
      <c r="P24" s="13">
        <v>0.69084326776601412</v>
      </c>
      <c r="Q24" s="13">
        <v>0.49949509260273972</v>
      </c>
    </row>
    <row r="25" spans="1:17" x14ac:dyDescent="0.25">
      <c r="A25" s="4" t="s">
        <v>64</v>
      </c>
      <c r="B25" s="5" t="s">
        <v>65</v>
      </c>
      <c r="C25" s="58">
        <v>412626</v>
      </c>
      <c r="D25" s="81">
        <v>24.00003407387215</v>
      </c>
      <c r="E25" s="58">
        <v>17117</v>
      </c>
      <c r="F25" s="58">
        <v>10848</v>
      </c>
      <c r="G25" s="82">
        <f t="shared" si="0"/>
        <v>0.63375591517205121</v>
      </c>
      <c r="H25" s="58">
        <v>1083.6199999999999</v>
      </c>
      <c r="I25" s="58">
        <v>1173.92</v>
      </c>
      <c r="J25" s="82">
        <v>0.48</v>
      </c>
      <c r="K25" s="82">
        <v>7.0000000000000007E-2</v>
      </c>
      <c r="L25" s="83">
        <f t="shared" si="1"/>
        <v>0.96640000000000004</v>
      </c>
      <c r="M25" s="84">
        <v>168.75040000000001</v>
      </c>
      <c r="N25" s="13">
        <v>0.39657030808120636</v>
      </c>
      <c r="O25" s="13">
        <v>0.68656793335188948</v>
      </c>
      <c r="P25" s="13">
        <v>0.82715405215351456</v>
      </c>
      <c r="Q25" s="13">
        <v>0.51960442038356158</v>
      </c>
    </row>
    <row r="26" spans="1:17" x14ac:dyDescent="0.25">
      <c r="A26" s="15" t="s">
        <v>66</v>
      </c>
      <c r="B26" s="5" t="s">
        <v>67</v>
      </c>
      <c r="C26" s="58">
        <v>549217</v>
      </c>
      <c r="D26" s="81">
        <v>42</v>
      </c>
      <c r="E26" s="58">
        <v>25618</v>
      </c>
      <c r="F26" s="58">
        <v>16789</v>
      </c>
      <c r="G26" s="82">
        <f t="shared" si="0"/>
        <v>0.65535951284253258</v>
      </c>
      <c r="H26" s="58">
        <v>890.98</v>
      </c>
      <c r="I26" s="58">
        <v>890.98</v>
      </c>
      <c r="J26" s="82">
        <v>0.48</v>
      </c>
      <c r="K26" s="82">
        <v>7.0000000000000007E-2</v>
      </c>
      <c r="L26" s="83">
        <f t="shared" si="1"/>
        <v>0.96640000000000004</v>
      </c>
      <c r="M26" s="84">
        <v>157.68770000000001</v>
      </c>
      <c r="N26" s="13">
        <v>0.46387468112942504</v>
      </c>
      <c r="O26" s="13">
        <v>0.65535951284253258</v>
      </c>
      <c r="P26" s="13">
        <v>0.88894146012370689</v>
      </c>
      <c r="Q26" s="13">
        <v>0.54889481293150688</v>
      </c>
    </row>
    <row r="27" spans="1:17" x14ac:dyDescent="0.25">
      <c r="A27" s="4" t="s">
        <v>68</v>
      </c>
      <c r="B27" s="5" t="s">
        <v>69</v>
      </c>
      <c r="C27" s="58">
        <v>321212</v>
      </c>
      <c r="D27" s="81">
        <v>23.000108746873526</v>
      </c>
      <c r="E27" s="58">
        <v>12107</v>
      </c>
      <c r="F27" s="58">
        <v>8228</v>
      </c>
      <c r="G27" s="82">
        <f t="shared" si="0"/>
        <v>0.67960683901874952</v>
      </c>
      <c r="H27" s="58">
        <v>793.13</v>
      </c>
      <c r="I27" s="58">
        <v>827.61</v>
      </c>
      <c r="J27" s="82">
        <v>0.48</v>
      </c>
      <c r="K27" s="82">
        <v>7.0000000000000007E-2</v>
      </c>
      <c r="L27" s="83">
        <f t="shared" si="1"/>
        <v>0.96640000000000004</v>
      </c>
      <c r="M27" s="84">
        <v>174.8244</v>
      </c>
      <c r="N27" s="13">
        <v>0.40795869512606997</v>
      </c>
      <c r="O27" s="13">
        <v>0.70915160949693912</v>
      </c>
      <c r="P27" s="13">
        <v>0.8361241748391276</v>
      </c>
      <c r="Q27" s="13">
        <v>0.5035224653150685</v>
      </c>
    </row>
    <row r="28" spans="1:17" x14ac:dyDescent="0.25">
      <c r="A28" s="15" t="s">
        <v>70</v>
      </c>
      <c r="B28" s="5" t="s">
        <v>71</v>
      </c>
      <c r="C28" s="58">
        <v>1883425</v>
      </c>
      <c r="D28" s="81">
        <v>188.99948870691543</v>
      </c>
      <c r="E28" s="58">
        <v>143792</v>
      </c>
      <c r="F28" s="58">
        <v>72755</v>
      </c>
      <c r="G28" s="82">
        <f t="shared" si="0"/>
        <v>0.50597390675420051</v>
      </c>
      <c r="H28" s="58">
        <v>1035.02</v>
      </c>
      <c r="I28" s="58">
        <v>1232.17</v>
      </c>
      <c r="J28" s="82">
        <v>0.48</v>
      </c>
      <c r="K28" s="82">
        <v>7.0000000000000007E-2</v>
      </c>
      <c r="L28" s="83">
        <f t="shared" si="1"/>
        <v>0.96640000000000004</v>
      </c>
      <c r="M28" s="84">
        <v>167.51310000000001</v>
      </c>
      <c r="N28" s="13">
        <v>0.48766106035265949</v>
      </c>
      <c r="O28" s="13">
        <v>0.60235151850720114</v>
      </c>
      <c r="P28" s="13">
        <v>0.9596051719086871</v>
      </c>
      <c r="Q28" s="13">
        <v>0.52288038400000003</v>
      </c>
    </row>
    <row r="29" spans="1:17" x14ac:dyDescent="0.25">
      <c r="A29" s="15" t="s">
        <v>72</v>
      </c>
      <c r="B29" s="5" t="s">
        <v>73</v>
      </c>
      <c r="C29" s="58">
        <v>451069</v>
      </c>
      <c r="D29" s="81">
        <v>25.000106214514691</v>
      </c>
      <c r="E29" s="58">
        <v>15724</v>
      </c>
      <c r="F29" s="58">
        <v>11258</v>
      </c>
      <c r="G29" s="82">
        <f t="shared" si="0"/>
        <v>0.71597557873314677</v>
      </c>
      <c r="H29" s="58">
        <v>958.93</v>
      </c>
      <c r="I29" s="58">
        <v>1035.6400000000001</v>
      </c>
      <c r="J29" s="82">
        <v>0.48</v>
      </c>
      <c r="K29" s="82">
        <v>7.0000000000000007E-2</v>
      </c>
      <c r="L29" s="83">
        <f t="shared" si="1"/>
        <v>0.96640000000000004</v>
      </c>
      <c r="M29" s="84">
        <v>135.06399999999999</v>
      </c>
      <c r="N29" s="13">
        <v>0.54777581993761981</v>
      </c>
      <c r="O29" s="13">
        <v>0.77325033981541536</v>
      </c>
      <c r="P29" s="13">
        <v>0.86056294539768718</v>
      </c>
      <c r="Q29" s="13">
        <v>0.60879493260273976</v>
      </c>
    </row>
    <row r="30" spans="1:17" x14ac:dyDescent="0.25">
      <c r="A30" s="15" t="s">
        <v>74</v>
      </c>
      <c r="B30" s="5" t="s">
        <v>75</v>
      </c>
      <c r="C30" s="58">
        <v>295579</v>
      </c>
      <c r="D30" s="81">
        <v>19.000085881140503</v>
      </c>
      <c r="E30" s="58">
        <v>19300</v>
      </c>
      <c r="F30" s="58">
        <v>13185</v>
      </c>
      <c r="G30" s="82">
        <f t="shared" si="0"/>
        <v>0.68316062176165804</v>
      </c>
      <c r="H30" s="58">
        <v>1058.0899999999999</v>
      </c>
      <c r="I30" s="58">
        <v>1280.8399999999999</v>
      </c>
      <c r="J30" s="82">
        <v>0.48</v>
      </c>
      <c r="K30" s="82">
        <v>7.0000000000000007E-2</v>
      </c>
      <c r="L30" s="83">
        <f t="shared" si="1"/>
        <v>0.96640000000000004</v>
      </c>
      <c r="M30" s="84">
        <v>98.507800000000003</v>
      </c>
      <c r="N30" s="13">
        <v>0.43498008451645609</v>
      </c>
      <c r="O30" s="13">
        <v>0.82698017255356537</v>
      </c>
      <c r="P30" s="13">
        <v>0.65634064589312202</v>
      </c>
      <c r="Q30" s="13">
        <v>0.70558373172602751</v>
      </c>
    </row>
    <row r="31" spans="1:17" x14ac:dyDescent="0.25">
      <c r="A31" s="15" t="s">
        <v>76</v>
      </c>
      <c r="B31" s="5" t="s">
        <v>77</v>
      </c>
      <c r="C31" s="58">
        <v>306691</v>
      </c>
      <c r="D31" s="81">
        <v>18</v>
      </c>
      <c r="E31" s="58">
        <v>6112</v>
      </c>
      <c r="F31" s="58">
        <v>5001</v>
      </c>
      <c r="G31" s="82">
        <f t="shared" si="0"/>
        <v>0.81822643979057597</v>
      </c>
      <c r="H31" s="58">
        <v>518.33000000000004</v>
      </c>
      <c r="I31" s="58">
        <v>518.33000000000004</v>
      </c>
      <c r="J31" s="82">
        <v>0.48</v>
      </c>
      <c r="K31" s="82">
        <v>7.0000000000000007E-2</v>
      </c>
      <c r="L31" s="83">
        <f t="shared" si="1"/>
        <v>0.96640000000000004</v>
      </c>
      <c r="M31" s="84">
        <v>101.2059</v>
      </c>
      <c r="N31" s="13">
        <v>0.66939422665238912</v>
      </c>
      <c r="O31" s="13">
        <v>0.81822643979057597</v>
      </c>
      <c r="P31" s="13">
        <v>0.88928414738105932</v>
      </c>
      <c r="Q31" s="13">
        <v>0.69844004997260278</v>
      </c>
    </row>
    <row r="32" spans="1:17" x14ac:dyDescent="0.25">
      <c r="A32" s="15" t="s">
        <v>78</v>
      </c>
      <c r="B32" s="5" t="s">
        <v>79</v>
      </c>
      <c r="C32" s="58">
        <v>691106</v>
      </c>
      <c r="D32" s="81">
        <v>28.999937285130301</v>
      </c>
      <c r="E32" s="58">
        <v>35960</v>
      </c>
      <c r="F32" s="58">
        <v>24617</v>
      </c>
      <c r="G32" s="82">
        <f t="shared" si="0"/>
        <v>0.68456618464961072</v>
      </c>
      <c r="H32" s="58">
        <v>1496.03</v>
      </c>
      <c r="I32" s="58">
        <v>1753.97</v>
      </c>
      <c r="J32" s="82">
        <v>0.48</v>
      </c>
      <c r="K32" s="82">
        <v>7.0000000000000007E-2</v>
      </c>
      <c r="L32" s="83">
        <f t="shared" si="1"/>
        <v>0.96640000000000004</v>
      </c>
      <c r="M32" s="84">
        <v>192.0171</v>
      </c>
      <c r="N32" s="13">
        <v>0.41486047273218596</v>
      </c>
      <c r="O32" s="13">
        <v>0.80259657285607766</v>
      </c>
      <c r="P32" s="13">
        <v>0.82057706319911494</v>
      </c>
      <c r="Q32" s="13">
        <v>0.45800184810958899</v>
      </c>
    </row>
    <row r="33" spans="1:17" x14ac:dyDescent="0.25">
      <c r="A33" s="15" t="s">
        <v>80</v>
      </c>
      <c r="B33" s="5" t="s">
        <v>81</v>
      </c>
      <c r="C33" s="58">
        <v>612431</v>
      </c>
      <c r="D33" s="81">
        <v>7.9998564713480933</v>
      </c>
      <c r="E33" s="58">
        <v>4231</v>
      </c>
      <c r="F33" s="58">
        <v>2147</v>
      </c>
      <c r="G33" s="82">
        <f t="shared" si="0"/>
        <v>0.50744504845190264</v>
      </c>
      <c r="H33" s="58">
        <v>495.44</v>
      </c>
      <c r="I33" s="58">
        <v>557.38</v>
      </c>
      <c r="J33" s="82">
        <v>0.48</v>
      </c>
      <c r="K33" s="82">
        <v>7.0000000000000007E-2</v>
      </c>
      <c r="L33" s="83">
        <f t="shared" si="1"/>
        <v>0.96640000000000004</v>
      </c>
      <c r="M33" s="84">
        <v>153.9316</v>
      </c>
      <c r="N33" s="13">
        <v>0.44637467549670573</v>
      </c>
      <c r="O33" s="13">
        <v>0.57088592181923437</v>
      </c>
      <c r="P33" s="13">
        <v>0.91364178352178271</v>
      </c>
      <c r="Q33" s="13">
        <v>0.55883973084931504</v>
      </c>
    </row>
    <row r="34" spans="1:17" x14ac:dyDescent="0.25">
      <c r="A34" s="15" t="s">
        <v>82</v>
      </c>
      <c r="B34" s="5" t="s">
        <v>83</v>
      </c>
      <c r="C34" s="58">
        <v>691106</v>
      </c>
      <c r="D34" s="81">
        <v>10.999938179382825</v>
      </c>
      <c r="E34" s="58">
        <v>7224</v>
      </c>
      <c r="F34" s="58">
        <v>4375</v>
      </c>
      <c r="G34" s="82">
        <f t="shared" si="0"/>
        <v>0.60562015503875966</v>
      </c>
      <c r="H34" s="58">
        <v>821.23</v>
      </c>
      <c r="I34" s="58">
        <v>970.55</v>
      </c>
      <c r="J34" s="82">
        <v>0.48</v>
      </c>
      <c r="K34" s="82">
        <v>7.0000000000000007E-2</v>
      </c>
      <c r="L34" s="83">
        <f t="shared" si="1"/>
        <v>0.96640000000000004</v>
      </c>
      <c r="M34" s="84">
        <v>103.3416</v>
      </c>
      <c r="N34" s="13">
        <v>0.62040912110438784</v>
      </c>
      <c r="O34" s="13">
        <v>0.71573693298207341</v>
      </c>
      <c r="P34" s="13">
        <v>0.90497391665068239</v>
      </c>
      <c r="Q34" s="13">
        <v>0.69278541852054798</v>
      </c>
    </row>
    <row r="35" spans="1:17" x14ac:dyDescent="0.25">
      <c r="A35" s="15" t="s">
        <v>84</v>
      </c>
      <c r="B35" s="5" t="s">
        <v>85</v>
      </c>
      <c r="C35" s="58">
        <v>550846</v>
      </c>
      <c r="D35" s="81">
        <v>8</v>
      </c>
      <c r="E35" s="58">
        <v>4867</v>
      </c>
      <c r="F35" s="58">
        <v>2111</v>
      </c>
      <c r="G35" s="82">
        <f t="shared" si="0"/>
        <v>0.43373741524553111</v>
      </c>
      <c r="H35" s="58">
        <v>606.20000000000005</v>
      </c>
      <c r="I35" s="58">
        <v>757.75</v>
      </c>
      <c r="J35" s="82">
        <v>0.48</v>
      </c>
      <c r="K35" s="82">
        <v>7.0000000000000007E-2</v>
      </c>
      <c r="L35" s="83">
        <f t="shared" si="1"/>
        <v>0.96640000000000004</v>
      </c>
      <c r="M35" s="84">
        <v>113.5603</v>
      </c>
      <c r="N35" s="13">
        <v>0.48075382832023589</v>
      </c>
      <c r="O35" s="13">
        <v>0.54217176905691389</v>
      </c>
      <c r="P35" s="13">
        <v>0.88955624621037455</v>
      </c>
      <c r="Q35" s="13">
        <v>0.66572966049315063</v>
      </c>
    </row>
    <row r="36" spans="1:17" x14ac:dyDescent="0.25">
      <c r="A36" s="15" t="s">
        <v>86</v>
      </c>
      <c r="B36" s="5" t="s">
        <v>87</v>
      </c>
      <c r="C36" s="58">
        <v>684082</v>
      </c>
      <c r="D36" s="81">
        <v>50.000072164390488</v>
      </c>
      <c r="E36" s="58">
        <v>35539</v>
      </c>
      <c r="F36" s="58">
        <v>25203</v>
      </c>
      <c r="G36" s="82">
        <f t="shared" si="0"/>
        <v>0.70916457975744951</v>
      </c>
      <c r="H36" s="58">
        <v>972.44</v>
      </c>
      <c r="I36" s="58">
        <v>1108.58</v>
      </c>
      <c r="J36" s="82">
        <v>0.48</v>
      </c>
      <c r="K36" s="82">
        <v>7.0000000000000007E-2</v>
      </c>
      <c r="L36" s="83">
        <f t="shared" si="1"/>
        <v>0.96640000000000004</v>
      </c>
      <c r="M36" s="84">
        <v>130.81649999999999</v>
      </c>
      <c r="N36" s="13">
        <v>0.61429608523125778</v>
      </c>
      <c r="O36" s="13">
        <v>0.80844645410258043</v>
      </c>
      <c r="P36" s="13">
        <v>0.89609740146044314</v>
      </c>
      <c r="Q36" s="13">
        <v>0.6200409161643835</v>
      </c>
    </row>
    <row r="37" spans="1:17" x14ac:dyDescent="0.25">
      <c r="A37" s="15" t="s">
        <v>88</v>
      </c>
      <c r="B37" s="5" t="s">
        <v>89</v>
      </c>
      <c r="C37" s="58">
        <v>210177</v>
      </c>
      <c r="D37" s="81">
        <v>14</v>
      </c>
      <c r="E37" s="58">
        <v>6101</v>
      </c>
      <c r="F37" s="58">
        <v>4522</v>
      </c>
      <c r="G37" s="82">
        <f t="shared" si="0"/>
        <v>0.74118996885756439</v>
      </c>
      <c r="H37" s="58">
        <v>585</v>
      </c>
      <c r="I37" s="58">
        <v>585</v>
      </c>
      <c r="J37" s="82">
        <v>0.48</v>
      </c>
      <c r="K37" s="82">
        <v>7.0000000000000007E-2</v>
      </c>
      <c r="L37" s="83">
        <f t="shared" si="1"/>
        <v>0.96640000000000004</v>
      </c>
      <c r="M37" s="84">
        <v>114.1855</v>
      </c>
      <c r="N37" s="13">
        <v>0.49697308068706642</v>
      </c>
      <c r="O37" s="13">
        <v>0.74118996885756439</v>
      </c>
      <c r="P37" s="13">
        <v>0.79265775309110209</v>
      </c>
      <c r="Q37" s="13">
        <v>0.66407433643835623</v>
      </c>
    </row>
    <row r="38" spans="1:17" x14ac:dyDescent="0.25">
      <c r="A38" s="15" t="s">
        <v>90</v>
      </c>
      <c r="B38" s="5" t="s">
        <v>91</v>
      </c>
      <c r="C38" s="58">
        <v>518745</v>
      </c>
      <c r="D38" s="81">
        <v>31.999870249357148</v>
      </c>
      <c r="E38" s="58">
        <v>17941</v>
      </c>
      <c r="F38" s="58">
        <v>12717</v>
      </c>
      <c r="G38" s="82">
        <f t="shared" si="0"/>
        <v>0.708823365475726</v>
      </c>
      <c r="H38" s="58">
        <v>775.11</v>
      </c>
      <c r="I38" s="58">
        <v>847.78</v>
      </c>
      <c r="J38" s="82">
        <v>0.48</v>
      </c>
      <c r="K38" s="82">
        <v>7.0000000000000007E-2</v>
      </c>
      <c r="L38" s="83">
        <f t="shared" si="1"/>
        <v>0.96640000000000004</v>
      </c>
      <c r="M38" s="84">
        <v>132.84379999999999</v>
      </c>
      <c r="N38" s="13">
        <v>0.58617286033336224</v>
      </c>
      <c r="O38" s="13">
        <v>0.77527869951750195</v>
      </c>
      <c r="P38" s="13">
        <v>0.89192020678630746</v>
      </c>
      <c r="Q38" s="13">
        <v>0.6146732922739726</v>
      </c>
    </row>
    <row r="39" spans="1:17" x14ac:dyDescent="0.25">
      <c r="A39" s="15" t="s">
        <v>92</v>
      </c>
      <c r="B39" s="5" t="s">
        <v>93</v>
      </c>
      <c r="C39" s="58">
        <v>660544</v>
      </c>
      <c r="D39" s="81">
        <v>72</v>
      </c>
      <c r="E39" s="58">
        <v>40065</v>
      </c>
      <c r="F39" s="58">
        <v>30964</v>
      </c>
      <c r="G39" s="82">
        <f t="shared" si="0"/>
        <v>0.77284412829152627</v>
      </c>
      <c r="H39" s="58">
        <v>790.33</v>
      </c>
      <c r="I39" s="58">
        <v>790.33</v>
      </c>
      <c r="J39" s="82">
        <v>0.48</v>
      </c>
      <c r="K39" s="82">
        <v>7.0000000000000007E-2</v>
      </c>
      <c r="L39" s="83">
        <f t="shared" si="1"/>
        <v>0.96640000000000004</v>
      </c>
      <c r="M39" s="84">
        <v>136.39500000000001</v>
      </c>
      <c r="N39" s="13">
        <v>0.60300076308797268</v>
      </c>
      <c r="O39" s="13">
        <v>0.77284412829152627</v>
      </c>
      <c r="P39" s="13">
        <v>0.91575756749991921</v>
      </c>
      <c r="Q39" s="13">
        <v>0.60527088219178082</v>
      </c>
    </row>
    <row r="40" spans="1:17" x14ac:dyDescent="0.25">
      <c r="A40" s="15" t="s">
        <v>94</v>
      </c>
      <c r="B40" s="5" t="s">
        <v>95</v>
      </c>
      <c r="C40" s="58">
        <v>536167</v>
      </c>
      <c r="D40" s="81">
        <v>27.999985406040437</v>
      </c>
      <c r="E40" s="58">
        <v>26282</v>
      </c>
      <c r="F40" s="58">
        <v>16524</v>
      </c>
      <c r="G40" s="82">
        <f t="shared" si="0"/>
        <v>0.628719275549806</v>
      </c>
      <c r="H40" s="58">
        <v>1009.79</v>
      </c>
      <c r="I40" s="58">
        <v>1370.43</v>
      </c>
      <c r="J40" s="82">
        <v>0.48</v>
      </c>
      <c r="K40" s="82">
        <v>7.0000000000000007E-2</v>
      </c>
      <c r="L40" s="83">
        <f t="shared" si="1"/>
        <v>0.96640000000000004</v>
      </c>
      <c r="M40" s="84">
        <v>143.30699999999999</v>
      </c>
      <c r="N40" s="13">
        <v>0.54257238659886142</v>
      </c>
      <c r="O40" s="13">
        <v>0.85326231869172875</v>
      </c>
      <c r="P40" s="13">
        <v>0.8249345173470537</v>
      </c>
      <c r="Q40" s="13">
        <v>0.58697017863013712</v>
      </c>
    </row>
    <row r="41" spans="1:17" x14ac:dyDescent="0.25">
      <c r="A41" s="15" t="s">
        <v>96</v>
      </c>
      <c r="B41" s="5" t="s">
        <v>97</v>
      </c>
      <c r="C41" s="58">
        <v>281422</v>
      </c>
      <c r="D41" s="81">
        <v>12.999982800433429</v>
      </c>
      <c r="E41" s="58">
        <v>11618</v>
      </c>
      <c r="F41" s="58">
        <v>6738</v>
      </c>
      <c r="G41" s="82">
        <f t="shared" si="0"/>
        <v>0.5799621277328284</v>
      </c>
      <c r="H41" s="58">
        <v>1259.72</v>
      </c>
      <c r="I41" s="58">
        <v>1744.23</v>
      </c>
      <c r="J41" s="82">
        <v>0.48</v>
      </c>
      <c r="K41" s="82">
        <v>7.0000000000000007E-2</v>
      </c>
      <c r="L41" s="83">
        <f t="shared" si="1"/>
        <v>0.96640000000000004</v>
      </c>
      <c r="M41" s="84">
        <v>126.8676</v>
      </c>
      <c r="N41" s="13">
        <v>0.39403562666867598</v>
      </c>
      <c r="O41" s="13">
        <v>0.80302554699094342</v>
      </c>
      <c r="P41" s="13">
        <v>0.6824365223444705</v>
      </c>
      <c r="Q41" s="13">
        <v>0.63049630509589039</v>
      </c>
    </row>
    <row r="42" spans="1:17" x14ac:dyDescent="0.25">
      <c r="A42" s="15" t="s">
        <v>98</v>
      </c>
      <c r="B42" s="5" t="s">
        <v>99</v>
      </c>
      <c r="C42" s="58">
        <v>341594</v>
      </c>
      <c r="D42" s="81">
        <v>49.000059326056004</v>
      </c>
      <c r="E42" s="58">
        <v>27963</v>
      </c>
      <c r="F42" s="58">
        <v>21602</v>
      </c>
      <c r="G42" s="82">
        <f t="shared" si="0"/>
        <v>0.77252083109823699</v>
      </c>
      <c r="H42" s="58">
        <v>809.75</v>
      </c>
      <c r="I42" s="58">
        <v>842.8</v>
      </c>
      <c r="J42" s="82">
        <v>0.48</v>
      </c>
      <c r="K42" s="82">
        <v>7.0000000000000007E-2</v>
      </c>
      <c r="L42" s="83">
        <f t="shared" si="1"/>
        <v>0.96640000000000004</v>
      </c>
      <c r="M42" s="84">
        <v>127.4927</v>
      </c>
      <c r="N42" s="13">
        <v>0.55162030372210913</v>
      </c>
      <c r="O42" s="13">
        <v>0.80405132009829472</v>
      </c>
      <c r="P42" s="13">
        <v>0.83293828976686624</v>
      </c>
      <c r="Q42" s="13">
        <v>0.62884124580821932</v>
      </c>
    </row>
    <row r="43" spans="1:17" x14ac:dyDescent="0.25">
      <c r="A43" s="15" t="s">
        <v>100</v>
      </c>
      <c r="B43" s="5" t="s">
        <v>101</v>
      </c>
      <c r="C43" s="58">
        <v>310867</v>
      </c>
      <c r="D43" s="81">
        <v>11.000032215456976</v>
      </c>
      <c r="E43" s="58">
        <v>9812</v>
      </c>
      <c r="F43" s="58">
        <v>7012</v>
      </c>
      <c r="G43" s="82">
        <f t="shared" si="0"/>
        <v>0.71463514064410927</v>
      </c>
      <c r="H43" s="58">
        <v>853.63</v>
      </c>
      <c r="I43" s="58">
        <v>1241.6400000000001</v>
      </c>
      <c r="J43" s="82">
        <v>0.48</v>
      </c>
      <c r="K43" s="82">
        <v>7.0000000000000007E-2</v>
      </c>
      <c r="L43" s="83">
        <f t="shared" si="1"/>
        <v>0.96640000000000004</v>
      </c>
      <c r="M43" s="84">
        <v>120.9228</v>
      </c>
      <c r="N43" s="13">
        <v>0.57920285091086388</v>
      </c>
      <c r="O43" s="13">
        <v>1.0394662512204957</v>
      </c>
      <c r="P43" s="13">
        <v>0.71306140966170162</v>
      </c>
      <c r="Q43" s="13">
        <v>0.64623618104109593</v>
      </c>
    </row>
    <row r="44" spans="1:17" x14ac:dyDescent="0.25">
      <c r="A44" s="15" t="s">
        <v>102</v>
      </c>
      <c r="B44" s="5" t="s">
        <v>103</v>
      </c>
      <c r="C44" s="58">
        <v>418565</v>
      </c>
      <c r="D44" s="81">
        <v>27.999984192847265</v>
      </c>
      <c r="E44" s="58">
        <v>24746</v>
      </c>
      <c r="F44" s="58">
        <v>15524</v>
      </c>
      <c r="G44" s="82">
        <f t="shared" si="0"/>
        <v>0.62733371049866649</v>
      </c>
      <c r="H44" s="58">
        <v>1041.97</v>
      </c>
      <c r="I44" s="58">
        <v>1265.25</v>
      </c>
      <c r="J44" s="82">
        <v>0.48</v>
      </c>
      <c r="K44" s="82">
        <v>7.0000000000000007E-2</v>
      </c>
      <c r="L44" s="83">
        <f t="shared" si="1"/>
        <v>0.96640000000000004</v>
      </c>
      <c r="M44" s="84">
        <v>156.80549999999999</v>
      </c>
      <c r="N44" s="13">
        <v>0.4241237945151401</v>
      </c>
      <c r="O44" s="13">
        <v>0.76176279279483827</v>
      </c>
      <c r="P44" s="13">
        <v>0.78885329322341424</v>
      </c>
      <c r="Q44" s="13">
        <v>0.55123058849315076</v>
      </c>
    </row>
    <row r="45" spans="1:17" x14ac:dyDescent="0.25">
      <c r="A45" s="15" t="s">
        <v>104</v>
      </c>
      <c r="B45" s="5" t="s">
        <v>105</v>
      </c>
      <c r="C45" s="58">
        <v>274148</v>
      </c>
      <c r="D45" s="81">
        <v>18</v>
      </c>
      <c r="E45" s="58">
        <v>7435</v>
      </c>
      <c r="F45" s="58">
        <v>6044</v>
      </c>
      <c r="G45" s="82">
        <f t="shared" si="0"/>
        <v>0.81291190316072626</v>
      </c>
      <c r="H45" s="58">
        <v>670.94</v>
      </c>
      <c r="I45" s="58">
        <v>670.94</v>
      </c>
      <c r="J45" s="82">
        <v>0.48</v>
      </c>
      <c r="K45" s="82">
        <v>7.0000000000000007E-2</v>
      </c>
      <c r="L45" s="83">
        <f t="shared" si="1"/>
        <v>0.96640000000000004</v>
      </c>
      <c r="M45" s="84">
        <v>98.2727</v>
      </c>
      <c r="N45" s="13">
        <v>0.6298107198991505</v>
      </c>
      <c r="O45" s="13">
        <v>0.81291190316072626</v>
      </c>
      <c r="P45" s="13">
        <v>0.84933118040052979</v>
      </c>
      <c r="Q45" s="13">
        <v>0.70620619923287675</v>
      </c>
    </row>
    <row r="46" spans="1:17" x14ac:dyDescent="0.25">
      <c r="A46" s="15" t="s">
        <v>106</v>
      </c>
      <c r="B46" s="5" t="s">
        <v>107</v>
      </c>
      <c r="C46" s="58">
        <v>772348</v>
      </c>
      <c r="D46" s="81">
        <v>51.999755097042801</v>
      </c>
      <c r="E46" s="58">
        <v>36545</v>
      </c>
      <c r="F46" s="58">
        <v>21853</v>
      </c>
      <c r="G46" s="82">
        <f t="shared" si="0"/>
        <v>0.59797509919277603</v>
      </c>
      <c r="H46" s="58">
        <v>1061.6400000000001</v>
      </c>
      <c r="I46" s="58">
        <v>1143.31</v>
      </c>
      <c r="J46" s="82">
        <v>0.48</v>
      </c>
      <c r="K46" s="82">
        <v>7.0000000000000007E-2</v>
      </c>
      <c r="L46" s="83">
        <f t="shared" si="1"/>
        <v>0.96640000000000004</v>
      </c>
      <c r="M46" s="84">
        <v>135.59710000000001</v>
      </c>
      <c r="N46" s="13">
        <v>0.52021530981120445</v>
      </c>
      <c r="O46" s="13">
        <v>0.64397621666298621</v>
      </c>
      <c r="P46" s="13">
        <v>0.90900581454766916</v>
      </c>
      <c r="Q46" s="13">
        <v>0.60738345906849311</v>
      </c>
    </row>
    <row r="47" spans="1:17" x14ac:dyDescent="0.25">
      <c r="A47" s="15" t="s">
        <v>108</v>
      </c>
      <c r="B47" s="5" t="s">
        <v>109</v>
      </c>
      <c r="C47" s="58">
        <v>388738</v>
      </c>
      <c r="D47" s="81">
        <v>16.999993000384979</v>
      </c>
      <c r="E47" s="58">
        <v>13123</v>
      </c>
      <c r="F47" s="58">
        <v>6288</v>
      </c>
      <c r="G47" s="82">
        <f t="shared" si="0"/>
        <v>0.47915872894917322</v>
      </c>
      <c r="H47" s="58">
        <v>1349.28</v>
      </c>
      <c r="I47" s="58">
        <v>1428.65</v>
      </c>
      <c r="J47" s="82">
        <v>0.48</v>
      </c>
      <c r="K47" s="82">
        <v>7.0000000000000007E-2</v>
      </c>
      <c r="L47" s="83">
        <f t="shared" si="1"/>
        <v>0.96640000000000004</v>
      </c>
      <c r="M47" s="84">
        <v>144.10890000000001</v>
      </c>
      <c r="N47" s="13">
        <v>0.30908491374125469</v>
      </c>
      <c r="O47" s="13">
        <v>0.50734474542958929</v>
      </c>
      <c r="P47" s="13">
        <v>0.80142371100551801</v>
      </c>
      <c r="Q47" s="13">
        <v>0.58484701106849313</v>
      </c>
    </row>
    <row r="48" spans="1:17" x14ac:dyDescent="0.25">
      <c r="A48" s="15" t="s">
        <v>110</v>
      </c>
      <c r="B48" s="5" t="s">
        <v>111</v>
      </c>
      <c r="C48" s="58">
        <v>478659</v>
      </c>
      <c r="D48" s="81">
        <v>24.999973768886399</v>
      </c>
      <c r="E48" s="58">
        <v>20280</v>
      </c>
      <c r="F48" s="58">
        <v>12866</v>
      </c>
      <c r="G48" s="82">
        <f t="shared" si="0"/>
        <v>0.6344181459566075</v>
      </c>
      <c r="H48" s="58">
        <v>985.93</v>
      </c>
      <c r="I48" s="58">
        <v>1143.68</v>
      </c>
      <c r="J48" s="82">
        <v>0.48</v>
      </c>
      <c r="K48" s="82">
        <v>7.0000000000000007E-2</v>
      </c>
      <c r="L48" s="83">
        <f t="shared" si="1"/>
        <v>0.96640000000000004</v>
      </c>
      <c r="M48" s="84">
        <v>175.17339999999999</v>
      </c>
      <c r="N48" s="13">
        <v>0.4174527613622912</v>
      </c>
      <c r="O48" s="13">
        <v>0.73592582147581775</v>
      </c>
      <c r="P48" s="13">
        <v>0.83052635568367728</v>
      </c>
      <c r="Q48" s="13">
        <v>0.5025984280547946</v>
      </c>
    </row>
    <row r="49" spans="1:17" x14ac:dyDescent="0.25">
      <c r="A49" s="15" t="s">
        <v>112</v>
      </c>
      <c r="B49" s="5" t="s">
        <v>113</v>
      </c>
      <c r="C49" s="58">
        <v>265390</v>
      </c>
      <c r="D49" s="81">
        <v>39.000213095928686</v>
      </c>
      <c r="E49" s="58">
        <v>23943</v>
      </c>
      <c r="F49" s="58">
        <v>18509</v>
      </c>
      <c r="G49" s="82">
        <f t="shared" si="0"/>
        <v>0.77304431357808123</v>
      </c>
      <c r="H49" s="58">
        <v>803.49</v>
      </c>
      <c r="I49" s="58">
        <v>844.69</v>
      </c>
      <c r="J49" s="82">
        <v>0.48</v>
      </c>
      <c r="K49" s="82">
        <v>7.0000000000000007E-2</v>
      </c>
      <c r="L49" s="83">
        <f t="shared" si="1"/>
        <v>0.96640000000000004</v>
      </c>
      <c r="M49" s="84">
        <v>89.256799999999998</v>
      </c>
      <c r="N49" s="13">
        <v>0.56208280937890542</v>
      </c>
      <c r="O49" s="13">
        <v>0.81268317121092915</v>
      </c>
      <c r="P49" s="13">
        <v>0.7686726242635985</v>
      </c>
      <c r="Q49" s="13">
        <v>0.73007733830136989</v>
      </c>
    </row>
    <row r="50" spans="1:17" x14ac:dyDescent="0.25">
      <c r="A50" s="15" t="s">
        <v>114</v>
      </c>
      <c r="B50" s="5" t="s">
        <v>115</v>
      </c>
      <c r="C50" s="58">
        <v>550846</v>
      </c>
      <c r="D50" s="81">
        <v>25.999860939699982</v>
      </c>
      <c r="E50" s="58">
        <v>20447</v>
      </c>
      <c r="F50" s="58">
        <v>11884</v>
      </c>
      <c r="G50" s="82">
        <f t="shared" si="0"/>
        <v>0.58120995745097082</v>
      </c>
      <c r="H50" s="58">
        <v>1107.96</v>
      </c>
      <c r="I50" s="58">
        <v>1150.58</v>
      </c>
      <c r="J50" s="82">
        <v>0.48</v>
      </c>
      <c r="K50" s="82">
        <v>7.0000000000000007E-2</v>
      </c>
      <c r="L50" s="83">
        <f t="shared" si="1"/>
        <v>0.96640000000000004</v>
      </c>
      <c r="M50" s="84">
        <v>26.184999999999999</v>
      </c>
      <c r="N50" s="13">
        <v>0.64999150896221292</v>
      </c>
      <c r="O50" s="13">
        <v>0.60356741474776876</v>
      </c>
      <c r="P50" s="13">
        <v>0.85723282312874594</v>
      </c>
      <c r="Q50" s="13">
        <v>0.89707072876712324</v>
      </c>
    </row>
    <row r="51" spans="1:17" x14ac:dyDescent="0.25">
      <c r="A51" s="15" t="s">
        <v>116</v>
      </c>
      <c r="B51" s="5" t="s">
        <v>117</v>
      </c>
      <c r="C51" s="58">
        <v>470766</v>
      </c>
      <c r="D51" s="81">
        <v>29.999940523629963</v>
      </c>
      <c r="E51" s="58">
        <v>16736</v>
      </c>
      <c r="F51" s="58">
        <v>8176</v>
      </c>
      <c r="G51" s="82">
        <f t="shared" si="0"/>
        <v>0.48852772466539196</v>
      </c>
      <c r="H51" s="58">
        <v>813.55</v>
      </c>
      <c r="I51" s="58">
        <v>840.67</v>
      </c>
      <c r="J51" s="82">
        <v>0.48</v>
      </c>
      <c r="K51" s="82">
        <v>7.0000000000000007E-2</v>
      </c>
      <c r="L51" s="83">
        <f t="shared" si="1"/>
        <v>0.96640000000000004</v>
      </c>
      <c r="M51" s="84">
        <v>100.1818</v>
      </c>
      <c r="N51" s="13">
        <v>0.47538391899215304</v>
      </c>
      <c r="O51" s="13">
        <v>0.50481298296903088</v>
      </c>
      <c r="P51" s="13">
        <v>0.88149786249113093</v>
      </c>
      <c r="Q51" s="13">
        <v>0.70115153008219178</v>
      </c>
    </row>
    <row r="52" spans="1:17" x14ac:dyDescent="0.25">
      <c r="A52" s="15" t="s">
        <v>118</v>
      </c>
      <c r="B52" s="5" t="s">
        <v>119</v>
      </c>
      <c r="C52" s="58">
        <v>436400</v>
      </c>
      <c r="D52" s="81">
        <v>22.999812580531803</v>
      </c>
      <c r="E52" s="58">
        <v>13186</v>
      </c>
      <c r="F52" s="58">
        <v>10083</v>
      </c>
      <c r="G52" s="82">
        <f t="shared" si="0"/>
        <v>0.76467465493705444</v>
      </c>
      <c r="H52" s="58">
        <v>727.22</v>
      </c>
      <c r="I52" s="58">
        <v>853.7</v>
      </c>
      <c r="J52" s="82">
        <v>0.48</v>
      </c>
      <c r="K52" s="82">
        <v>7.0000000000000007E-2</v>
      </c>
      <c r="L52" s="83">
        <f t="shared" si="1"/>
        <v>0.96640000000000004</v>
      </c>
      <c r="M52" s="84">
        <v>82.25</v>
      </c>
      <c r="N52" s="13">
        <v>0.73138841469532623</v>
      </c>
      <c r="O52" s="13">
        <v>0.89766886625747833</v>
      </c>
      <c r="P52" s="13">
        <v>0.86862763072100235</v>
      </c>
      <c r="Q52" s="13">
        <v>0.74862904109589046</v>
      </c>
    </row>
    <row r="53" spans="1:17" x14ac:dyDescent="0.25">
      <c r="A53" s="15" t="s">
        <v>120</v>
      </c>
      <c r="B53" s="5" t="s">
        <v>121</v>
      </c>
      <c r="C53" s="58">
        <v>549217</v>
      </c>
      <c r="D53" s="81">
        <v>4.9999561787905353</v>
      </c>
      <c r="E53" s="58">
        <v>1435</v>
      </c>
      <c r="F53" s="58">
        <v>1145</v>
      </c>
      <c r="G53" s="82">
        <f t="shared" si="0"/>
        <v>0.79790940766550522</v>
      </c>
      <c r="H53" s="58">
        <v>380.33</v>
      </c>
      <c r="I53" s="58">
        <v>456.4</v>
      </c>
      <c r="J53" s="82">
        <v>0.48</v>
      </c>
      <c r="K53" s="82">
        <v>7.0000000000000007E-2</v>
      </c>
      <c r="L53" s="83">
        <f t="shared" si="1"/>
        <v>0.96640000000000004</v>
      </c>
      <c r="M53" s="84">
        <v>89.666700000000006</v>
      </c>
      <c r="N53" s="13">
        <v>0.83625086611229316</v>
      </c>
      <c r="O53" s="13">
        <v>0.95749968095742266</v>
      </c>
      <c r="P53" s="13">
        <v>0.9477433299844199</v>
      </c>
      <c r="Q53" s="13">
        <v>0.72899205786301369</v>
      </c>
    </row>
    <row r="54" spans="1:17" x14ac:dyDescent="0.25">
      <c r="A54" s="15" t="s">
        <v>122</v>
      </c>
      <c r="B54" s="5" t="s">
        <v>123</v>
      </c>
      <c r="C54" s="58">
        <v>762886</v>
      </c>
      <c r="D54" s="81">
        <v>31.000118250833665</v>
      </c>
      <c r="E54" s="58">
        <v>32164</v>
      </c>
      <c r="F54" s="58">
        <v>18333</v>
      </c>
      <c r="G54" s="82">
        <f t="shared" si="0"/>
        <v>0.56998507648302454</v>
      </c>
      <c r="H54" s="58">
        <v>1248.3599999999999</v>
      </c>
      <c r="I54" s="58">
        <v>1691.32</v>
      </c>
      <c r="J54" s="82">
        <v>0.48</v>
      </c>
      <c r="K54" s="82">
        <v>7.0000000000000007E-2</v>
      </c>
      <c r="L54" s="83">
        <f t="shared" si="1"/>
        <v>0.96640000000000004</v>
      </c>
      <c r="M54" s="84">
        <v>54.241399999999999</v>
      </c>
      <c r="N54" s="13">
        <v>0.70471742423357975</v>
      </c>
      <c r="O54" s="13">
        <v>0.77223489983439808</v>
      </c>
      <c r="P54" s="13">
        <v>0.86399744793600719</v>
      </c>
      <c r="Q54" s="13">
        <v>0.82278660558904115</v>
      </c>
    </row>
    <row r="55" spans="1:17" x14ac:dyDescent="0.25">
      <c r="A55" s="15" t="s">
        <v>124</v>
      </c>
      <c r="B55" s="5" t="s">
        <v>125</v>
      </c>
      <c r="C55" s="58">
        <v>344360</v>
      </c>
      <c r="D55" s="81">
        <v>22.000081866557512</v>
      </c>
      <c r="E55" s="58">
        <v>20202</v>
      </c>
      <c r="F55" s="58">
        <v>14282</v>
      </c>
      <c r="G55" s="82">
        <f t="shared" si="0"/>
        <v>0.706959706959707</v>
      </c>
      <c r="H55" s="58">
        <v>995.3</v>
      </c>
      <c r="I55" s="58">
        <v>1221.5</v>
      </c>
      <c r="J55" s="82">
        <v>0.48</v>
      </c>
      <c r="K55" s="82">
        <v>7.0000000000000007E-2</v>
      </c>
      <c r="L55" s="83">
        <f t="shared" si="1"/>
        <v>0.96640000000000004</v>
      </c>
      <c r="M55" s="84">
        <v>200.46549999999999</v>
      </c>
      <c r="N55" s="13">
        <v>0.34605642162640859</v>
      </c>
      <c r="O55" s="13">
        <v>0.8676291390046037</v>
      </c>
      <c r="P55" s="13">
        <v>0.73334030950098861</v>
      </c>
      <c r="Q55" s="13">
        <v>0.43563326246575346</v>
      </c>
    </row>
    <row r="56" spans="1:17" x14ac:dyDescent="0.25">
      <c r="A56" s="15" t="s">
        <v>126</v>
      </c>
      <c r="B56" s="5" t="s">
        <v>127</v>
      </c>
      <c r="C56" s="58">
        <v>224384</v>
      </c>
      <c r="D56" s="81">
        <v>12.000092819628257</v>
      </c>
      <c r="E56" s="58">
        <v>11614</v>
      </c>
      <c r="F56" s="58">
        <v>8211</v>
      </c>
      <c r="G56" s="82">
        <f t="shared" si="0"/>
        <v>0.70699156190804202</v>
      </c>
      <c r="H56" s="58">
        <v>969.63</v>
      </c>
      <c r="I56" s="58">
        <v>1292.83</v>
      </c>
      <c r="J56" s="82">
        <v>0.48</v>
      </c>
      <c r="K56" s="82">
        <v>7.0000000000000007E-2</v>
      </c>
      <c r="L56" s="83">
        <f t="shared" si="1"/>
        <v>0.96640000000000004</v>
      </c>
      <c r="M56" s="84">
        <v>206.10769999999999</v>
      </c>
      <c r="N56" s="13">
        <v>0.20721094801369538</v>
      </c>
      <c r="O56" s="13">
        <v>0.94264812452334801</v>
      </c>
      <c r="P56" s="13">
        <v>0.56867430510625239</v>
      </c>
      <c r="Q56" s="13">
        <v>0.42069457183561648</v>
      </c>
    </row>
    <row r="57" spans="1:17" x14ac:dyDescent="0.25">
      <c r="A57" s="15" t="s">
        <v>128</v>
      </c>
      <c r="B57" s="5" t="s">
        <v>129</v>
      </c>
      <c r="C57" s="58">
        <v>397322</v>
      </c>
      <c r="D57" s="81">
        <v>28.999877835951136</v>
      </c>
      <c r="E57" s="58">
        <v>24965</v>
      </c>
      <c r="F57" s="58">
        <v>13879</v>
      </c>
      <c r="G57" s="82">
        <f t="shared" si="0"/>
        <v>0.55593831363909474</v>
      </c>
      <c r="H57" s="58">
        <v>1072.06</v>
      </c>
      <c r="I57" s="58">
        <v>1146</v>
      </c>
      <c r="J57" s="82">
        <v>0.48</v>
      </c>
      <c r="K57" s="82">
        <v>7.0000000000000007E-2</v>
      </c>
      <c r="L57" s="83">
        <f t="shared" si="1"/>
        <v>0.96640000000000004</v>
      </c>
      <c r="M57" s="84">
        <v>119.7094</v>
      </c>
      <c r="N57" s="13">
        <v>0.38863383543111463</v>
      </c>
      <c r="O57" s="13">
        <v>0.59428139043561234</v>
      </c>
      <c r="P57" s="13">
        <v>0.78333299051946859</v>
      </c>
      <c r="Q57" s="13">
        <v>0.64944886531506851</v>
      </c>
    </row>
    <row r="58" spans="1:17" x14ac:dyDescent="0.25">
      <c r="A58" s="15" t="s">
        <v>130</v>
      </c>
      <c r="B58" s="5" t="s">
        <v>131</v>
      </c>
      <c r="C58" s="58">
        <v>634810</v>
      </c>
      <c r="D58" s="81">
        <v>35.000099545155209</v>
      </c>
      <c r="E58" s="58">
        <v>30868</v>
      </c>
      <c r="F58" s="58">
        <v>19967</v>
      </c>
      <c r="G58" s="82">
        <f t="shared" si="0"/>
        <v>0.64685110794350131</v>
      </c>
      <c r="H58" s="58">
        <v>1114.83</v>
      </c>
      <c r="I58" s="58">
        <v>1305.94</v>
      </c>
      <c r="J58" s="82">
        <v>0.48</v>
      </c>
      <c r="K58" s="82">
        <v>7.0000000000000007E-2</v>
      </c>
      <c r="L58" s="83">
        <f t="shared" si="1"/>
        <v>0.96640000000000004</v>
      </c>
      <c r="M58" s="84">
        <v>59.395200000000003</v>
      </c>
      <c r="N58" s="13">
        <v>0.68313905145472942</v>
      </c>
      <c r="O58" s="13">
        <v>0.75773771418757674</v>
      </c>
      <c r="P58" s="13">
        <v>0.86107018654800604</v>
      </c>
      <c r="Q58" s="13">
        <v>0.8091410375890411</v>
      </c>
    </row>
    <row r="59" spans="1:17" x14ac:dyDescent="0.25">
      <c r="A59" s="15" t="s">
        <v>132</v>
      </c>
      <c r="B59" s="5" t="s">
        <v>133</v>
      </c>
      <c r="C59" s="58">
        <v>380123</v>
      </c>
      <c r="D59" s="81">
        <v>18.999946584049997</v>
      </c>
      <c r="E59" s="58">
        <v>9824</v>
      </c>
      <c r="F59" s="58">
        <v>7730</v>
      </c>
      <c r="G59" s="82">
        <f t="shared" si="0"/>
        <v>0.78684853420195444</v>
      </c>
      <c r="H59" s="58">
        <v>677.52</v>
      </c>
      <c r="I59" s="58">
        <v>748.84</v>
      </c>
      <c r="J59" s="82">
        <v>0.48</v>
      </c>
      <c r="K59" s="82">
        <v>7.0000000000000007E-2</v>
      </c>
      <c r="L59" s="83">
        <f t="shared" si="1"/>
        <v>0.96640000000000004</v>
      </c>
      <c r="M59" s="84">
        <v>197.70599999999999</v>
      </c>
      <c r="N59" s="13">
        <v>0.48982429011457029</v>
      </c>
      <c r="O59" s="13">
        <v>0.86967714067745838</v>
      </c>
      <c r="P59" s="13">
        <v>0.86397716391612345</v>
      </c>
      <c r="Q59" s="13">
        <v>0.44293951123287673</v>
      </c>
    </row>
    <row r="60" spans="1:17" x14ac:dyDescent="0.25">
      <c r="A60" s="15" t="s">
        <v>134</v>
      </c>
      <c r="B60" s="5" t="s">
        <v>135</v>
      </c>
      <c r="C60" s="58">
        <v>683540</v>
      </c>
      <c r="D60" s="81">
        <v>43.000063275120226</v>
      </c>
      <c r="E60" s="58">
        <v>31378</v>
      </c>
      <c r="F60" s="58">
        <v>19824</v>
      </c>
      <c r="G60" s="82">
        <f t="shared" si="0"/>
        <v>0.63178022818535284</v>
      </c>
      <c r="H60" s="58">
        <v>1012.13</v>
      </c>
      <c r="I60" s="58">
        <v>1106.28</v>
      </c>
      <c r="J60" s="82">
        <v>0.48</v>
      </c>
      <c r="K60" s="82">
        <v>7.0000000000000007E-2</v>
      </c>
      <c r="L60" s="83">
        <f t="shared" si="1"/>
        <v>0.96640000000000004</v>
      </c>
      <c r="M60" s="84">
        <v>192.48560000000001</v>
      </c>
      <c r="N60" s="13">
        <v>0.42320122070264216</v>
      </c>
      <c r="O60" s="13">
        <v>0.69054946581653753</v>
      </c>
      <c r="P60" s="13">
        <v>0.8932440155017608</v>
      </c>
      <c r="Q60" s="13">
        <v>0.45676141413698629</v>
      </c>
    </row>
    <row r="61" spans="1:17" x14ac:dyDescent="0.25">
      <c r="A61" s="15" t="s">
        <v>136</v>
      </c>
      <c r="B61" s="5" t="s">
        <v>137</v>
      </c>
      <c r="C61" s="58">
        <v>213083</v>
      </c>
      <c r="D61" s="81">
        <v>13.00002235985958</v>
      </c>
      <c r="E61" s="58">
        <v>8173</v>
      </c>
      <c r="F61" s="58">
        <v>6376</v>
      </c>
      <c r="G61" s="82">
        <f t="shared" si="0"/>
        <v>0.78012969533830911</v>
      </c>
      <c r="H61" s="58">
        <v>775.2</v>
      </c>
      <c r="I61" s="58">
        <v>894.46</v>
      </c>
      <c r="J61" s="82">
        <v>0.48</v>
      </c>
      <c r="K61" s="82">
        <v>7.0000000000000007E-2</v>
      </c>
      <c r="L61" s="83">
        <f t="shared" si="1"/>
        <v>0.96640000000000004</v>
      </c>
      <c r="M61" s="84">
        <v>188.92500000000001</v>
      </c>
      <c r="N61" s="13">
        <v>0.35769064370119086</v>
      </c>
      <c r="O61" s="13">
        <v>0.90014810022227043</v>
      </c>
      <c r="P61" s="13">
        <v>0.70495477051187128</v>
      </c>
      <c r="Q61" s="13">
        <v>0.46618871232876707</v>
      </c>
    </row>
    <row r="62" spans="1:17" x14ac:dyDescent="0.25">
      <c r="A62" s="15" t="s">
        <v>138</v>
      </c>
      <c r="B62" s="5" t="s">
        <v>139</v>
      </c>
      <c r="C62" s="58">
        <v>371714</v>
      </c>
      <c r="D62" s="81">
        <v>32.999965457685661</v>
      </c>
      <c r="E62" s="58">
        <v>24509</v>
      </c>
      <c r="F62" s="58">
        <v>15366</v>
      </c>
      <c r="G62" s="82">
        <f t="shared" si="0"/>
        <v>0.62695336407034152</v>
      </c>
      <c r="H62" s="58">
        <v>1123.94</v>
      </c>
      <c r="I62" s="58">
        <v>1158</v>
      </c>
      <c r="J62" s="82">
        <v>0.48</v>
      </c>
      <c r="K62" s="82">
        <v>7.0000000000000007E-2</v>
      </c>
      <c r="L62" s="83">
        <f t="shared" si="1"/>
        <v>0.96640000000000004</v>
      </c>
      <c r="M62" s="84">
        <v>188.31710000000001</v>
      </c>
      <c r="N62" s="13">
        <v>0.30663843826980186</v>
      </c>
      <c r="O62" s="13">
        <v>0.64595262700273637</v>
      </c>
      <c r="P62" s="13">
        <v>0.800196455579819</v>
      </c>
      <c r="Q62" s="13">
        <v>0.4677982316712328</v>
      </c>
    </row>
    <row r="63" spans="1:17" x14ac:dyDescent="0.25">
      <c r="A63" s="15" t="s">
        <v>140</v>
      </c>
      <c r="B63" s="5" t="s">
        <v>141</v>
      </c>
      <c r="C63" s="58">
        <v>395499</v>
      </c>
      <c r="D63" s="81">
        <v>13.999981510756117</v>
      </c>
      <c r="E63" s="58">
        <v>9957</v>
      </c>
      <c r="F63" s="58">
        <v>7396</v>
      </c>
      <c r="G63" s="82">
        <f t="shared" si="0"/>
        <v>0.74279401426132374</v>
      </c>
      <c r="H63" s="58">
        <v>688.36</v>
      </c>
      <c r="I63" s="58">
        <v>1081.71</v>
      </c>
      <c r="J63" s="82">
        <v>0.48</v>
      </c>
      <c r="K63" s="82">
        <v>7.0000000000000007E-2</v>
      </c>
      <c r="L63" s="83">
        <f t="shared" si="1"/>
        <v>0.96640000000000004</v>
      </c>
      <c r="M63" s="84">
        <v>211.6567</v>
      </c>
      <c r="N63" s="13">
        <v>0.59550629532756516</v>
      </c>
      <c r="O63" s="13">
        <v>1.1672492782361215</v>
      </c>
      <c r="P63" s="13">
        <v>0.82017268691248724</v>
      </c>
      <c r="Q63" s="13">
        <v>0.40600264416438353</v>
      </c>
    </row>
    <row r="64" spans="1:17" x14ac:dyDescent="0.25">
      <c r="A64" s="15" t="s">
        <v>142</v>
      </c>
      <c r="B64" s="5" t="s">
        <v>143</v>
      </c>
      <c r="C64" s="58">
        <v>340310</v>
      </c>
      <c r="D64" s="81">
        <v>25.00006003554104</v>
      </c>
      <c r="E64" s="58">
        <v>14581</v>
      </c>
      <c r="F64" s="58">
        <v>11745</v>
      </c>
      <c r="G64" s="82">
        <f t="shared" si="0"/>
        <v>0.8055003086208079</v>
      </c>
      <c r="H64" s="58">
        <v>771.15</v>
      </c>
      <c r="I64" s="58">
        <v>832.84</v>
      </c>
      <c r="J64" s="82">
        <v>0.48</v>
      </c>
      <c r="K64" s="82">
        <v>7.0000000000000007E-2</v>
      </c>
      <c r="L64" s="83">
        <f t="shared" si="1"/>
        <v>0.96640000000000004</v>
      </c>
      <c r="M64" s="84">
        <v>137.42509999999999</v>
      </c>
      <c r="N64" s="13">
        <v>0.56763499692495611</v>
      </c>
      <c r="O64" s="13">
        <v>0.86993824422194599</v>
      </c>
      <c r="P64" s="13">
        <v>0.82861549781134691</v>
      </c>
      <c r="Q64" s="13">
        <v>0.6025435160547945</v>
      </c>
    </row>
    <row r="65" spans="1:17" s="86" customFormat="1" x14ac:dyDescent="0.25">
      <c r="A65" s="85" t="s">
        <v>555</v>
      </c>
      <c r="C65" s="87">
        <f>SUM(C19:C64)/46</f>
        <v>489679.15217391303</v>
      </c>
      <c r="D65" s="87">
        <f t="shared" ref="D65:Q65" si="3">SUM(D19:D64)/46</f>
        <v>29.869553756737421</v>
      </c>
      <c r="E65" s="87">
        <f t="shared" si="3"/>
        <v>22054.130434782608</v>
      </c>
      <c r="F65" s="87">
        <f t="shared" si="3"/>
        <v>14057.652173913044</v>
      </c>
      <c r="G65" s="87">
        <f t="shared" si="3"/>
        <v>0.66379089694188165</v>
      </c>
      <c r="H65" s="87">
        <f t="shared" si="3"/>
        <v>931.04369565217394</v>
      </c>
      <c r="I65" s="87">
        <f t="shared" si="3"/>
        <v>1074.9160869565217</v>
      </c>
      <c r="J65" s="87">
        <f t="shared" si="3"/>
        <v>0.48000000000000037</v>
      </c>
      <c r="K65" s="87">
        <f t="shared" si="3"/>
        <v>6.9999999999999965E-2</v>
      </c>
      <c r="L65" s="87">
        <f t="shared" si="3"/>
        <v>0.96640000000000004</v>
      </c>
      <c r="M65" s="87">
        <f t="shared" si="3"/>
        <v>137.98357608695653</v>
      </c>
      <c r="N65" s="87">
        <f t="shared" si="3"/>
        <v>0.5</v>
      </c>
      <c r="O65" s="87">
        <f t="shared" si="3"/>
        <v>0.76198215646106759</v>
      </c>
      <c r="P65" s="87">
        <f t="shared" si="3"/>
        <v>0.82681651402863499</v>
      </c>
      <c r="Q65" s="87">
        <f t="shared" si="3"/>
        <v>0.60106485498511031</v>
      </c>
    </row>
    <row r="66" spans="1:17" s="86" customFormat="1" x14ac:dyDescent="0.25">
      <c r="A66" s="85"/>
      <c r="C66" s="87"/>
      <c r="D66" s="88"/>
      <c r="E66" s="87"/>
      <c r="F66" s="87"/>
      <c r="G66" s="89"/>
      <c r="H66" s="87"/>
      <c r="I66" s="87"/>
      <c r="J66" s="89"/>
      <c r="K66" s="89"/>
      <c r="L66" s="90"/>
      <c r="M66" s="91"/>
      <c r="N66" s="92"/>
      <c r="O66" s="92"/>
      <c r="P66" s="92"/>
      <c r="Q66" s="92"/>
    </row>
    <row r="67" spans="1:17" x14ac:dyDescent="0.25">
      <c r="A67" s="4" t="s">
        <v>144</v>
      </c>
      <c r="B67" s="5" t="s">
        <v>145</v>
      </c>
      <c r="C67" s="58">
        <v>44270</v>
      </c>
      <c r="D67" s="81">
        <v>4</v>
      </c>
      <c r="E67" s="58">
        <v>4803</v>
      </c>
      <c r="F67" s="58">
        <v>3733</v>
      </c>
      <c r="G67" s="82">
        <f t="shared" si="0"/>
        <v>0.77722256922756605</v>
      </c>
      <c r="H67" s="58">
        <v>1200.75</v>
      </c>
      <c r="I67" s="58">
        <v>1200.75</v>
      </c>
      <c r="J67" s="82">
        <v>0.13</v>
      </c>
      <c r="K67" s="82">
        <v>0.08</v>
      </c>
      <c r="L67" s="83">
        <f t="shared" si="1"/>
        <v>0.98960000000000004</v>
      </c>
      <c r="M67" s="84">
        <v>82.193299999999994</v>
      </c>
      <c r="N67" s="13">
        <v>0.28183366241507557</v>
      </c>
      <c r="O67" s="13">
        <v>0.77722256922756605</v>
      </c>
      <c r="P67" s="13">
        <v>0.72876665913711314</v>
      </c>
      <c r="Q67" s="13">
        <v>0.76675482279452056</v>
      </c>
    </row>
    <row r="68" spans="1:17" x14ac:dyDescent="0.25">
      <c r="A68" s="4" t="s">
        <v>146</v>
      </c>
      <c r="B68" s="5" t="s">
        <v>147</v>
      </c>
      <c r="C68" s="58">
        <v>24777</v>
      </c>
      <c r="D68" s="81">
        <v>2</v>
      </c>
      <c r="E68" s="58">
        <v>1174</v>
      </c>
      <c r="F68" s="58">
        <v>966</v>
      </c>
      <c r="G68" s="82">
        <f t="shared" si="0"/>
        <v>0.82282793867120951</v>
      </c>
      <c r="H68" s="58">
        <v>391.33</v>
      </c>
      <c r="I68" s="58">
        <v>587</v>
      </c>
      <c r="J68" s="82">
        <v>0.13</v>
      </c>
      <c r="K68" s="82">
        <v>0.08</v>
      </c>
      <c r="L68" s="83">
        <f t="shared" si="1"/>
        <v>0.98960000000000004</v>
      </c>
      <c r="M68" s="84">
        <v>83.403099999999995</v>
      </c>
      <c r="N68" s="13">
        <v>0.56264204694170872</v>
      </c>
      <c r="O68" s="13">
        <v>1.2342524212301638</v>
      </c>
      <c r="P68" s="13">
        <v>0.76308471564653113</v>
      </c>
      <c r="Q68" s="13">
        <v>0.76347477326027402</v>
      </c>
    </row>
    <row r="69" spans="1:17" x14ac:dyDescent="0.25">
      <c r="A69" s="4" t="s">
        <v>148</v>
      </c>
      <c r="B69" s="5" t="s">
        <v>149</v>
      </c>
      <c r="C69" s="58">
        <v>65983</v>
      </c>
      <c r="D69" s="81">
        <v>6</v>
      </c>
      <c r="E69" s="58">
        <v>6633</v>
      </c>
      <c r="F69" s="58">
        <v>4933</v>
      </c>
      <c r="G69" s="82">
        <f t="shared" si="0"/>
        <v>0.74370571385496753</v>
      </c>
      <c r="H69" s="58">
        <v>737</v>
      </c>
      <c r="I69" s="58">
        <v>947.57</v>
      </c>
      <c r="J69" s="82">
        <v>0.13</v>
      </c>
      <c r="K69" s="82">
        <v>0.08</v>
      </c>
      <c r="L69" s="83">
        <f t="shared" si="1"/>
        <v>0.98960000000000004</v>
      </c>
      <c r="M69" s="84">
        <v>105.6057</v>
      </c>
      <c r="N69" s="13">
        <v>0.43717134847364947</v>
      </c>
      <c r="O69" s="13">
        <v>0.95619161910115558</v>
      </c>
      <c r="P69" s="13">
        <v>0.85639179788733455</v>
      </c>
      <c r="Q69" s="13">
        <v>0.70327835419178086</v>
      </c>
    </row>
    <row r="70" spans="1:17" x14ac:dyDescent="0.25">
      <c r="A70" s="4" t="s">
        <v>150</v>
      </c>
      <c r="B70" s="5" t="s">
        <v>151</v>
      </c>
      <c r="C70" s="58">
        <v>130980</v>
      </c>
      <c r="D70" s="81">
        <v>15</v>
      </c>
      <c r="E70" s="58">
        <v>12468</v>
      </c>
      <c r="F70" s="58">
        <v>10098</v>
      </c>
      <c r="G70" s="82">
        <f t="shared" ref="G70:G133" si="4">F70/E70</f>
        <v>0.80991337824831566</v>
      </c>
      <c r="H70" s="58">
        <v>779.25</v>
      </c>
      <c r="I70" s="58">
        <v>831.2</v>
      </c>
      <c r="J70" s="82">
        <v>0.13</v>
      </c>
      <c r="K70" s="82">
        <v>0.08</v>
      </c>
      <c r="L70" s="83">
        <f t="shared" ref="L70:L133" si="5">1-J70*K70</f>
        <v>0.98960000000000004</v>
      </c>
      <c r="M70" s="84">
        <v>58.648699999999998</v>
      </c>
      <c r="N70" s="13">
        <v>0.6355756854040655</v>
      </c>
      <c r="O70" s="13">
        <v>0.86390760346487006</v>
      </c>
      <c r="P70" s="13">
        <v>0.93653992976026879</v>
      </c>
      <c r="Q70" s="13">
        <v>0.8305897163835616</v>
      </c>
    </row>
    <row r="71" spans="1:17" x14ac:dyDescent="0.25">
      <c r="A71" s="4" t="s">
        <v>152</v>
      </c>
      <c r="B71" s="5" t="s">
        <v>153</v>
      </c>
      <c r="C71" s="58">
        <v>58233</v>
      </c>
      <c r="D71" s="81">
        <v>5</v>
      </c>
      <c r="E71" s="58">
        <v>3304</v>
      </c>
      <c r="F71" s="58">
        <v>2306</v>
      </c>
      <c r="G71" s="82">
        <f t="shared" si="4"/>
        <v>0.69794188861985473</v>
      </c>
      <c r="H71" s="58">
        <v>660.8</v>
      </c>
      <c r="I71" s="58">
        <v>660.8</v>
      </c>
      <c r="J71" s="82">
        <v>0.13</v>
      </c>
      <c r="K71" s="82">
        <v>0.08</v>
      </c>
      <c r="L71" s="83">
        <f t="shared" si="5"/>
        <v>0.98960000000000004</v>
      </c>
      <c r="M71" s="84">
        <v>113.0608</v>
      </c>
      <c r="N71" s="13">
        <v>0.30439454643932784</v>
      </c>
      <c r="O71" s="13">
        <v>0.69794188861985473</v>
      </c>
      <c r="P71" s="13">
        <v>0.88652482269503541</v>
      </c>
      <c r="Q71" s="13">
        <v>0.68306584197260278</v>
      </c>
    </row>
    <row r="72" spans="1:17" x14ac:dyDescent="0.25">
      <c r="A72" s="4" t="s">
        <v>154</v>
      </c>
      <c r="B72" s="5" t="s">
        <v>155</v>
      </c>
      <c r="C72" s="58">
        <v>117419</v>
      </c>
      <c r="D72" s="81">
        <v>8</v>
      </c>
      <c r="E72" s="58">
        <v>9257</v>
      </c>
      <c r="F72" s="58">
        <v>6767</v>
      </c>
      <c r="G72" s="82">
        <f t="shared" si="4"/>
        <v>0.73101436750567139</v>
      </c>
      <c r="H72" s="58">
        <v>771.42</v>
      </c>
      <c r="I72" s="58">
        <v>1028.56</v>
      </c>
      <c r="J72" s="82">
        <v>0.13</v>
      </c>
      <c r="K72" s="82">
        <v>0.08</v>
      </c>
      <c r="L72" s="83">
        <f t="shared" si="5"/>
        <v>0.98960000000000004</v>
      </c>
      <c r="M72" s="84">
        <v>107.53019999999999</v>
      </c>
      <c r="N72" s="13">
        <v>0.50148397665118327</v>
      </c>
      <c r="O72" s="13">
        <v>0.97468582334089515</v>
      </c>
      <c r="P72" s="13">
        <v>0.91240297093693901</v>
      </c>
      <c r="Q72" s="13">
        <v>0.69806058652054803</v>
      </c>
    </row>
    <row r="73" spans="1:17" x14ac:dyDescent="0.25">
      <c r="A73" s="4" t="s">
        <v>156</v>
      </c>
      <c r="B73" s="5" t="s">
        <v>157</v>
      </c>
      <c r="C73" s="58">
        <v>256771</v>
      </c>
      <c r="D73" s="81">
        <v>30</v>
      </c>
      <c r="E73" s="58">
        <v>23513</v>
      </c>
      <c r="F73" s="58">
        <v>20241</v>
      </c>
      <c r="G73" s="82">
        <f t="shared" si="4"/>
        <v>0.86084293794921962</v>
      </c>
      <c r="H73" s="58">
        <v>758.48</v>
      </c>
      <c r="I73" s="58">
        <v>758.48</v>
      </c>
      <c r="J73" s="82">
        <v>0.13</v>
      </c>
      <c r="K73" s="82">
        <v>0.08</v>
      </c>
      <c r="L73" s="83">
        <f t="shared" si="5"/>
        <v>0.98960000000000004</v>
      </c>
      <c r="M73" s="84">
        <v>46.052900000000001</v>
      </c>
      <c r="N73" s="13">
        <v>0.71405489770818031</v>
      </c>
      <c r="O73" s="13">
        <v>0.86084293794921962</v>
      </c>
      <c r="P73" s="13">
        <v>0.97046068789046502</v>
      </c>
      <c r="Q73" s="13">
        <v>0.86473986345205489</v>
      </c>
    </row>
    <row r="74" spans="1:17" x14ac:dyDescent="0.25">
      <c r="A74" s="4" t="s">
        <v>158</v>
      </c>
      <c r="B74" s="5" t="s">
        <v>159</v>
      </c>
      <c r="C74" s="58">
        <v>34220</v>
      </c>
      <c r="D74" s="81">
        <v>4</v>
      </c>
      <c r="E74" s="58">
        <v>1715</v>
      </c>
      <c r="F74" s="58">
        <v>1429</v>
      </c>
      <c r="G74" s="82">
        <f t="shared" si="4"/>
        <v>0.83323615160349851</v>
      </c>
      <c r="H74" s="58">
        <v>428.75</v>
      </c>
      <c r="I74" s="58">
        <v>571.66999999999996</v>
      </c>
      <c r="J74" s="82">
        <v>0.13</v>
      </c>
      <c r="K74" s="82">
        <v>0.08</v>
      </c>
      <c r="L74" s="83">
        <f t="shared" si="5"/>
        <v>0.98960000000000004</v>
      </c>
      <c r="M74" s="84">
        <v>68.156000000000006</v>
      </c>
      <c r="N74" s="13">
        <v>0.62416873068875289</v>
      </c>
      <c r="O74" s="13">
        <v>1.110988013497777</v>
      </c>
      <c r="P74" s="13">
        <v>0.83294272355347754</v>
      </c>
      <c r="Q74" s="13">
        <v>0.8048132120547945</v>
      </c>
    </row>
    <row r="75" spans="1:17" x14ac:dyDescent="0.25">
      <c r="A75" s="4" t="s">
        <v>160</v>
      </c>
      <c r="B75" s="5" t="s">
        <v>161</v>
      </c>
      <c r="C75" s="58">
        <v>42882</v>
      </c>
      <c r="D75" s="81">
        <v>3</v>
      </c>
      <c r="E75" s="58">
        <v>1564</v>
      </c>
      <c r="F75" s="58">
        <v>1296</v>
      </c>
      <c r="G75" s="82">
        <f t="shared" si="4"/>
        <v>0.82864450127877243</v>
      </c>
      <c r="H75" s="58">
        <v>521.33000000000004</v>
      </c>
      <c r="I75" s="58">
        <v>521.33000000000004</v>
      </c>
      <c r="J75" s="82">
        <v>0.13</v>
      </c>
      <c r="K75" s="82">
        <v>0.08</v>
      </c>
      <c r="L75" s="83">
        <f t="shared" si="5"/>
        <v>0.98960000000000004</v>
      </c>
      <c r="M75" s="84">
        <v>78.766400000000004</v>
      </c>
      <c r="N75" s="13">
        <v>0.48419028693951605</v>
      </c>
      <c r="O75" s="13">
        <v>0.82864450127877243</v>
      </c>
      <c r="P75" s="13">
        <v>0.87842606843586279</v>
      </c>
      <c r="Q75" s="13">
        <v>0.77604594673972604</v>
      </c>
    </row>
    <row r="76" spans="1:17" x14ac:dyDescent="0.25">
      <c r="A76" s="4" t="s">
        <v>162</v>
      </c>
      <c r="B76" s="5" t="s">
        <v>163</v>
      </c>
      <c r="C76" s="58">
        <v>280580</v>
      </c>
      <c r="D76" s="81">
        <v>34</v>
      </c>
      <c r="E76" s="58">
        <v>28080</v>
      </c>
      <c r="F76" s="58">
        <v>21591</v>
      </c>
      <c r="G76" s="82">
        <f t="shared" si="4"/>
        <v>0.76891025641025645</v>
      </c>
      <c r="H76" s="58">
        <v>780</v>
      </c>
      <c r="I76" s="58">
        <v>825.88</v>
      </c>
      <c r="J76" s="82">
        <v>0.13</v>
      </c>
      <c r="K76" s="82">
        <v>0.08</v>
      </c>
      <c r="L76" s="83">
        <f t="shared" si="5"/>
        <v>0.98960000000000004</v>
      </c>
      <c r="M76" s="84">
        <v>106.4186</v>
      </c>
      <c r="N76" s="13">
        <v>0.48154543623569679</v>
      </c>
      <c r="O76" s="13">
        <v>0.81413795200525985</v>
      </c>
      <c r="P76" s="13">
        <v>0.97056525768051893</v>
      </c>
      <c r="Q76" s="13">
        <v>0.70107439298630136</v>
      </c>
    </row>
    <row r="77" spans="1:17" x14ac:dyDescent="0.25">
      <c r="A77" s="4" t="s">
        <v>164</v>
      </c>
      <c r="B77" s="5" t="s">
        <v>165</v>
      </c>
      <c r="C77" s="58">
        <v>15955</v>
      </c>
      <c r="D77" s="81">
        <v>3</v>
      </c>
      <c r="E77" s="58">
        <v>1330</v>
      </c>
      <c r="F77" s="58">
        <v>968</v>
      </c>
      <c r="G77" s="82">
        <f t="shared" si="4"/>
        <v>0.72781954887218048</v>
      </c>
      <c r="H77" s="58">
        <v>443.33</v>
      </c>
      <c r="I77" s="58">
        <v>443.33</v>
      </c>
      <c r="J77" s="82">
        <v>0.13</v>
      </c>
      <c r="K77" s="82">
        <v>0.08</v>
      </c>
      <c r="L77" s="83">
        <f t="shared" si="5"/>
        <v>0.98960000000000004</v>
      </c>
      <c r="M77" s="84">
        <v>107.09910000000001</v>
      </c>
      <c r="N77" s="13">
        <v>0.16231887702086234</v>
      </c>
      <c r="O77" s="13">
        <v>0.72781954887218048</v>
      </c>
      <c r="P77" s="13">
        <v>0.72213517183745957</v>
      </c>
      <c r="Q77" s="13">
        <v>0.69922939901369863</v>
      </c>
    </row>
    <row r="78" spans="1:17" x14ac:dyDescent="0.25">
      <c r="A78" s="4" t="s">
        <v>166</v>
      </c>
      <c r="B78" s="5" t="s">
        <v>167</v>
      </c>
      <c r="C78" s="58">
        <v>237968</v>
      </c>
      <c r="D78" s="81">
        <v>21</v>
      </c>
      <c r="E78" s="58">
        <v>20883</v>
      </c>
      <c r="F78" s="58">
        <v>15607</v>
      </c>
      <c r="G78" s="82">
        <f t="shared" si="4"/>
        <v>0.74735430733132213</v>
      </c>
      <c r="H78" s="58">
        <v>907.96</v>
      </c>
      <c r="I78" s="58">
        <v>907.96</v>
      </c>
      <c r="J78" s="82">
        <v>0.13</v>
      </c>
      <c r="K78" s="82">
        <v>0.08</v>
      </c>
      <c r="L78" s="83">
        <f t="shared" si="5"/>
        <v>0.98960000000000004</v>
      </c>
      <c r="M78" s="84">
        <v>83.595200000000006</v>
      </c>
      <c r="N78" s="13">
        <v>0.5142594832749009</v>
      </c>
      <c r="O78" s="13">
        <v>0.74735430733132213</v>
      </c>
      <c r="P78" s="13">
        <v>0.96184543628810892</v>
      </c>
      <c r="Q78" s="13">
        <v>0.76295394542465744</v>
      </c>
    </row>
    <row r="79" spans="1:17" x14ac:dyDescent="0.25">
      <c r="A79" s="4" t="s">
        <v>168</v>
      </c>
      <c r="B79" s="5" t="s">
        <v>169</v>
      </c>
      <c r="C79" s="58">
        <v>65153</v>
      </c>
      <c r="D79" s="81">
        <v>7</v>
      </c>
      <c r="E79" s="58">
        <v>5167</v>
      </c>
      <c r="F79" s="58">
        <v>3959</v>
      </c>
      <c r="G79" s="82">
        <f t="shared" si="4"/>
        <v>0.76620863170118059</v>
      </c>
      <c r="H79" s="58">
        <v>738.14</v>
      </c>
      <c r="I79" s="58">
        <v>861.17</v>
      </c>
      <c r="J79" s="82">
        <v>0.13</v>
      </c>
      <c r="K79" s="82">
        <v>0.08</v>
      </c>
      <c r="L79" s="83">
        <f t="shared" si="5"/>
        <v>0.98960000000000004</v>
      </c>
      <c r="M79" s="84">
        <v>92.031899999999993</v>
      </c>
      <c r="N79" s="13">
        <v>0.46247256395878594</v>
      </c>
      <c r="O79" s="13">
        <v>0.89391699049246176</v>
      </c>
      <c r="P79" s="13">
        <v>0.86782291938066736</v>
      </c>
      <c r="Q79" s="13">
        <v>0.74008008701369865</v>
      </c>
    </row>
    <row r="80" spans="1:17" x14ac:dyDescent="0.25">
      <c r="A80" s="4" t="s">
        <v>170</v>
      </c>
      <c r="B80" s="5" t="s">
        <v>171</v>
      </c>
      <c r="C80" s="58">
        <v>36697</v>
      </c>
      <c r="D80" s="81">
        <v>5</v>
      </c>
      <c r="E80" s="58">
        <v>2785</v>
      </c>
      <c r="F80" s="58">
        <v>2067</v>
      </c>
      <c r="G80" s="82">
        <f t="shared" si="4"/>
        <v>0.74219030520646323</v>
      </c>
      <c r="H80" s="58">
        <v>557</v>
      </c>
      <c r="I80" s="58">
        <v>557</v>
      </c>
      <c r="J80" s="82">
        <v>0.13</v>
      </c>
      <c r="K80" s="82">
        <v>0.08</v>
      </c>
      <c r="L80" s="83">
        <f t="shared" si="5"/>
        <v>0.98960000000000004</v>
      </c>
      <c r="M80" s="84">
        <v>85.697500000000005</v>
      </c>
      <c r="N80" s="13">
        <v>0.38069328143556735</v>
      </c>
      <c r="O80" s="13">
        <v>0.74219030520646323</v>
      </c>
      <c r="P80" s="13">
        <v>0.84821647546120937</v>
      </c>
      <c r="Q80" s="13">
        <v>0.75725412054794528</v>
      </c>
    </row>
    <row r="81" spans="1:17" x14ac:dyDescent="0.25">
      <c r="A81" s="4" t="s">
        <v>172</v>
      </c>
      <c r="B81" s="5" t="s">
        <v>173</v>
      </c>
      <c r="C81" s="58">
        <v>47160</v>
      </c>
      <c r="D81" s="81">
        <v>8</v>
      </c>
      <c r="E81" s="58">
        <v>4129</v>
      </c>
      <c r="F81" s="58">
        <v>3421</v>
      </c>
      <c r="G81" s="82">
        <f t="shared" si="4"/>
        <v>0.82852991038992496</v>
      </c>
      <c r="H81" s="58">
        <v>516.13</v>
      </c>
      <c r="I81" s="58">
        <v>516.13</v>
      </c>
      <c r="J81" s="82">
        <v>0.13</v>
      </c>
      <c r="K81" s="82">
        <v>0.08</v>
      </c>
      <c r="L81" s="83">
        <f t="shared" si="5"/>
        <v>0.98960000000000004</v>
      </c>
      <c r="M81" s="84">
        <v>53.682200000000002</v>
      </c>
      <c r="N81" s="13">
        <v>0.58346718960437161</v>
      </c>
      <c r="O81" s="13">
        <v>0.82852991038992496</v>
      </c>
      <c r="P81" s="13">
        <v>0.89055873621713322</v>
      </c>
      <c r="Q81" s="13">
        <v>0.84405505446575346</v>
      </c>
    </row>
    <row r="82" spans="1:17" x14ac:dyDescent="0.25">
      <c r="A82" s="4" t="s">
        <v>174</v>
      </c>
      <c r="B82" s="5" t="s">
        <v>175</v>
      </c>
      <c r="C82" s="58">
        <v>153788</v>
      </c>
      <c r="D82" s="81">
        <v>12</v>
      </c>
      <c r="E82" s="58">
        <v>6845</v>
      </c>
      <c r="F82" s="58">
        <v>5581</v>
      </c>
      <c r="G82" s="82">
        <f t="shared" si="4"/>
        <v>0.81533966398831259</v>
      </c>
      <c r="H82" s="58">
        <v>488.93</v>
      </c>
      <c r="I82" s="58">
        <v>622.27</v>
      </c>
      <c r="J82" s="82">
        <v>0.13</v>
      </c>
      <c r="K82" s="82">
        <v>0.08</v>
      </c>
      <c r="L82" s="83">
        <f t="shared" si="5"/>
        <v>0.98960000000000004</v>
      </c>
      <c r="M82" s="84">
        <v>71.589399999999998</v>
      </c>
      <c r="N82" s="13">
        <v>0.71030900687468401</v>
      </c>
      <c r="O82" s="13">
        <v>1.0376974468942533</v>
      </c>
      <c r="P82" s="13">
        <v>0.95953727327025107</v>
      </c>
      <c r="Q82" s="13">
        <v>0.79550446509589035</v>
      </c>
    </row>
    <row r="83" spans="1:17" x14ac:dyDescent="0.25">
      <c r="A83" s="4" t="s">
        <v>176</v>
      </c>
      <c r="B83" s="5" t="s">
        <v>177</v>
      </c>
      <c r="C83" s="58">
        <v>57133</v>
      </c>
      <c r="D83" s="81">
        <v>4</v>
      </c>
      <c r="E83" s="58">
        <v>3057</v>
      </c>
      <c r="F83" s="58">
        <v>2130</v>
      </c>
      <c r="G83" s="82">
        <f t="shared" si="4"/>
        <v>0.69676153091265947</v>
      </c>
      <c r="H83" s="58">
        <v>764.25</v>
      </c>
      <c r="I83" s="58">
        <v>764.25</v>
      </c>
      <c r="J83" s="82">
        <v>0.13</v>
      </c>
      <c r="K83" s="82">
        <v>0.08</v>
      </c>
      <c r="L83" s="83">
        <f t="shared" si="5"/>
        <v>0.98960000000000004</v>
      </c>
      <c r="M83" s="84">
        <v>84.455600000000004</v>
      </c>
      <c r="N83" s="13">
        <v>0.37993144850866156</v>
      </c>
      <c r="O83" s="13">
        <v>0.69676153091265947</v>
      </c>
      <c r="P83" s="13">
        <v>0.86623317522272592</v>
      </c>
      <c r="Q83" s="13">
        <v>0.76062120065753425</v>
      </c>
    </row>
    <row r="84" spans="1:17" x14ac:dyDescent="0.25">
      <c r="A84" s="4" t="s">
        <v>178</v>
      </c>
      <c r="B84" s="5" t="s">
        <v>179</v>
      </c>
      <c r="C84" s="58">
        <v>89607</v>
      </c>
      <c r="D84" s="81">
        <v>7</v>
      </c>
      <c r="E84" s="58">
        <v>3182</v>
      </c>
      <c r="F84" s="58">
        <v>2587</v>
      </c>
      <c r="G84" s="82">
        <f t="shared" si="4"/>
        <v>0.81301068510370833</v>
      </c>
      <c r="H84" s="58">
        <v>454.57</v>
      </c>
      <c r="I84" s="58">
        <v>454.57</v>
      </c>
      <c r="J84" s="82">
        <v>0.13</v>
      </c>
      <c r="K84" s="82">
        <v>0.08</v>
      </c>
      <c r="L84" s="83">
        <f t="shared" si="5"/>
        <v>0.98960000000000004</v>
      </c>
      <c r="M84" s="84">
        <v>73.159000000000006</v>
      </c>
      <c r="N84" s="13">
        <v>0.57200518948359624</v>
      </c>
      <c r="O84" s="13">
        <v>0.81301068510370833</v>
      </c>
      <c r="P84" s="13">
        <v>0.949270544871335</v>
      </c>
      <c r="Q84" s="13">
        <v>0.79124891397260277</v>
      </c>
    </row>
    <row r="85" spans="1:17" x14ac:dyDescent="0.25">
      <c r="A85" s="4" t="s">
        <v>180</v>
      </c>
      <c r="B85" s="5" t="s">
        <v>181</v>
      </c>
      <c r="C85" s="58">
        <v>44197</v>
      </c>
      <c r="D85" s="81">
        <v>5</v>
      </c>
      <c r="E85" s="58">
        <v>2741</v>
      </c>
      <c r="F85" s="58">
        <v>1470</v>
      </c>
      <c r="G85" s="82">
        <f t="shared" si="4"/>
        <v>0.53630062021160163</v>
      </c>
      <c r="H85" s="58">
        <v>548.20000000000005</v>
      </c>
      <c r="I85" s="58">
        <v>913.67</v>
      </c>
      <c r="J85" s="82">
        <v>0.13</v>
      </c>
      <c r="K85" s="82">
        <v>0.08</v>
      </c>
      <c r="L85" s="83">
        <f t="shared" si="5"/>
        <v>0.98960000000000004</v>
      </c>
      <c r="M85" s="84">
        <v>151.8604</v>
      </c>
      <c r="N85" s="13">
        <v>0.17590189967166975</v>
      </c>
      <c r="O85" s="13">
        <v>0.89383762799842026</v>
      </c>
      <c r="P85" s="13">
        <v>0.79327329909269861</v>
      </c>
      <c r="Q85" s="13">
        <v>0.57787109084931509</v>
      </c>
    </row>
    <row r="86" spans="1:17" x14ac:dyDescent="0.25">
      <c r="A86" s="4" t="s">
        <v>182</v>
      </c>
      <c r="B86" s="5" t="s">
        <v>183</v>
      </c>
      <c r="C86" s="58">
        <v>136054</v>
      </c>
      <c r="D86" s="81">
        <v>19</v>
      </c>
      <c r="E86" s="58">
        <v>17162</v>
      </c>
      <c r="F86" s="58">
        <v>12839</v>
      </c>
      <c r="G86" s="82">
        <f t="shared" si="4"/>
        <v>0.74810628131919354</v>
      </c>
      <c r="H86" s="58">
        <v>858.1</v>
      </c>
      <c r="I86" s="58">
        <v>903.26</v>
      </c>
      <c r="J86" s="82">
        <v>0.13</v>
      </c>
      <c r="K86" s="82">
        <v>0.08</v>
      </c>
      <c r="L86" s="83">
        <f t="shared" si="5"/>
        <v>0.98960000000000004</v>
      </c>
      <c r="M86" s="84">
        <v>69.691299999999998</v>
      </c>
      <c r="N86" s="13">
        <v>0.55305141220552323</v>
      </c>
      <c r="O86" s="13">
        <v>0.78747754301873285</v>
      </c>
      <c r="P86" s="13">
        <v>0.93361018419157094</v>
      </c>
      <c r="Q86" s="13">
        <v>0.80065065621917808</v>
      </c>
    </row>
    <row r="87" spans="1:17" x14ac:dyDescent="0.25">
      <c r="A87" s="4" t="s">
        <v>184</v>
      </c>
      <c r="B87" s="5" t="s">
        <v>185</v>
      </c>
      <c r="C87" s="58">
        <v>45726</v>
      </c>
      <c r="D87" s="81">
        <v>4</v>
      </c>
      <c r="E87" s="58">
        <v>2336</v>
      </c>
      <c r="F87" s="58">
        <v>1547</v>
      </c>
      <c r="G87" s="82">
        <f t="shared" si="4"/>
        <v>0.66224315068493156</v>
      </c>
      <c r="H87" s="58">
        <v>584</v>
      </c>
      <c r="I87" s="58">
        <v>778.67</v>
      </c>
      <c r="J87" s="82">
        <v>0.13</v>
      </c>
      <c r="K87" s="82">
        <v>0.08</v>
      </c>
      <c r="L87" s="83">
        <f t="shared" si="5"/>
        <v>0.98960000000000004</v>
      </c>
      <c r="M87" s="84">
        <v>98.764700000000005</v>
      </c>
      <c r="N87" s="13">
        <v>0.39199111131964154</v>
      </c>
      <c r="O87" s="13">
        <v>0.88299464750656786</v>
      </c>
      <c r="P87" s="13">
        <v>0.82970957442155446</v>
      </c>
      <c r="Q87" s="13">
        <v>0.72182589830136989</v>
      </c>
    </row>
    <row r="88" spans="1:17" x14ac:dyDescent="0.25">
      <c r="A88" s="4" t="s">
        <v>186</v>
      </c>
      <c r="B88" s="5" t="s">
        <v>187</v>
      </c>
      <c r="C88" s="58">
        <v>105495</v>
      </c>
      <c r="D88" s="81">
        <v>8</v>
      </c>
      <c r="E88" s="58">
        <v>4453</v>
      </c>
      <c r="F88" s="58">
        <v>3163</v>
      </c>
      <c r="G88" s="82">
        <f t="shared" si="4"/>
        <v>0.71030765775881433</v>
      </c>
      <c r="H88" s="58">
        <v>556.63</v>
      </c>
      <c r="I88" s="58">
        <v>742.17</v>
      </c>
      <c r="J88" s="82">
        <v>0.13</v>
      </c>
      <c r="K88" s="82">
        <v>0.08</v>
      </c>
      <c r="L88" s="83">
        <f t="shared" si="5"/>
        <v>0.98960000000000004</v>
      </c>
      <c r="M88" s="84">
        <v>91.127099999999999</v>
      </c>
      <c r="N88" s="13">
        <v>0.56160678592085145</v>
      </c>
      <c r="O88" s="13">
        <v>0.94707262339230591</v>
      </c>
      <c r="P88" s="13">
        <v>0.92964943045990089</v>
      </c>
      <c r="Q88" s="13">
        <v>0.74253321052054788</v>
      </c>
    </row>
    <row r="89" spans="1:17" x14ac:dyDescent="0.25">
      <c r="A89" s="4" t="s">
        <v>188</v>
      </c>
      <c r="B89" s="5" t="s">
        <v>189</v>
      </c>
      <c r="C89" s="58">
        <v>240507</v>
      </c>
      <c r="D89" s="81">
        <v>28</v>
      </c>
      <c r="E89" s="58">
        <v>39411</v>
      </c>
      <c r="F89" s="58">
        <v>23825</v>
      </c>
      <c r="G89" s="82">
        <f t="shared" si="4"/>
        <v>0.60452665499479841</v>
      </c>
      <c r="H89" s="58">
        <v>1407.54</v>
      </c>
      <c r="I89" s="58">
        <v>1713.52</v>
      </c>
      <c r="J89" s="82">
        <v>0.13</v>
      </c>
      <c r="K89" s="82">
        <v>0.08</v>
      </c>
      <c r="L89" s="83">
        <f t="shared" si="5"/>
        <v>0.98960000000000004</v>
      </c>
      <c r="M89" s="84">
        <v>160.88589999999999</v>
      </c>
      <c r="N89" s="13">
        <v>0.20665459571598294</v>
      </c>
      <c r="O89" s="13">
        <v>0.73594250526925498</v>
      </c>
      <c r="P89" s="13">
        <v>0.92875405777670184</v>
      </c>
      <c r="Q89" s="13">
        <v>0.55340085852054799</v>
      </c>
    </row>
    <row r="90" spans="1:17" x14ac:dyDescent="0.25">
      <c r="A90" s="4" t="s">
        <v>190</v>
      </c>
      <c r="B90" s="5" t="s">
        <v>191</v>
      </c>
      <c r="C90" s="58">
        <v>36892</v>
      </c>
      <c r="D90" s="81">
        <v>3</v>
      </c>
      <c r="E90" s="58">
        <v>2732</v>
      </c>
      <c r="F90" s="58">
        <v>1849</v>
      </c>
      <c r="G90" s="82">
        <f t="shared" si="4"/>
        <v>0.67679355783308937</v>
      </c>
      <c r="H90" s="58">
        <v>910.67</v>
      </c>
      <c r="I90" s="58">
        <v>910.67</v>
      </c>
      <c r="J90" s="82">
        <v>0.13</v>
      </c>
      <c r="K90" s="82">
        <v>0.08</v>
      </c>
      <c r="L90" s="83">
        <f t="shared" si="5"/>
        <v>0.98960000000000004</v>
      </c>
      <c r="M90" s="84">
        <v>101.30110000000001</v>
      </c>
      <c r="N90" s="13">
        <v>0.18830763265452871</v>
      </c>
      <c r="O90" s="13">
        <v>0.67679355783308937</v>
      </c>
      <c r="P90" s="13">
        <v>0.75315334851277604</v>
      </c>
      <c r="Q90" s="13">
        <v>0.71494912723287674</v>
      </c>
    </row>
    <row r="91" spans="1:17" x14ac:dyDescent="0.25">
      <c r="A91" s="4" t="s">
        <v>192</v>
      </c>
      <c r="B91" s="5" t="s">
        <v>193</v>
      </c>
      <c r="C91" s="58">
        <v>230468</v>
      </c>
      <c r="D91" s="81">
        <v>24</v>
      </c>
      <c r="E91" s="58">
        <v>27763</v>
      </c>
      <c r="F91" s="58">
        <v>21943</v>
      </c>
      <c r="G91" s="82">
        <f t="shared" si="4"/>
        <v>0.79036847602924754</v>
      </c>
      <c r="H91" s="58">
        <v>1028.26</v>
      </c>
      <c r="I91" s="58">
        <v>1322.05</v>
      </c>
      <c r="J91" s="82">
        <v>0.13</v>
      </c>
      <c r="K91" s="82">
        <v>0.08</v>
      </c>
      <c r="L91" s="83">
        <f t="shared" si="5"/>
        <v>0.98960000000000004</v>
      </c>
      <c r="M91" s="84">
        <v>69.104200000000006</v>
      </c>
      <c r="N91" s="13">
        <v>0.68881305481657196</v>
      </c>
      <c r="O91" s="13">
        <v>1.0161891386754973</v>
      </c>
      <c r="P91" s="13">
        <v>0.94263632922496754</v>
      </c>
      <c r="Q91" s="13">
        <v>0.80224242104109589</v>
      </c>
    </row>
    <row r="92" spans="1:17" x14ac:dyDescent="0.25">
      <c r="A92" s="4" t="s">
        <v>194</v>
      </c>
      <c r="B92" s="5" t="s">
        <v>195</v>
      </c>
      <c r="C92" s="58">
        <v>384014</v>
      </c>
      <c r="D92" s="81">
        <v>41</v>
      </c>
      <c r="E92" s="58">
        <v>49668</v>
      </c>
      <c r="F92" s="58">
        <v>37323</v>
      </c>
      <c r="G92" s="82">
        <f t="shared" si="4"/>
        <v>0.75144962551340899</v>
      </c>
      <c r="H92" s="58">
        <v>1182.57</v>
      </c>
      <c r="I92" s="58">
        <v>1342.38</v>
      </c>
      <c r="J92" s="82">
        <v>0.13</v>
      </c>
      <c r="K92" s="82">
        <v>0.08</v>
      </c>
      <c r="L92" s="83">
        <f t="shared" si="5"/>
        <v>0.98960000000000004</v>
      </c>
      <c r="M92" s="84">
        <v>69.870199999999997</v>
      </c>
      <c r="N92" s="13">
        <v>0.62211804679767035</v>
      </c>
      <c r="O92" s="13">
        <v>0.85299893308361463</v>
      </c>
      <c r="P92" s="13">
        <v>0.96504341972882401</v>
      </c>
      <c r="Q92" s="13">
        <v>0.80016561665753427</v>
      </c>
    </row>
    <row r="93" spans="1:17" x14ac:dyDescent="0.25">
      <c r="A93" s="4" t="s">
        <v>196</v>
      </c>
      <c r="B93" s="5" t="s">
        <v>197</v>
      </c>
      <c r="C93" s="58">
        <v>30413</v>
      </c>
      <c r="D93" s="81">
        <v>6</v>
      </c>
      <c r="E93" s="58">
        <v>6160</v>
      </c>
      <c r="F93" s="58">
        <v>2909</v>
      </c>
      <c r="G93" s="82">
        <f t="shared" si="4"/>
        <v>0.47224025974025974</v>
      </c>
      <c r="H93" s="58">
        <v>880</v>
      </c>
      <c r="I93" s="58">
        <v>1026.67</v>
      </c>
      <c r="J93" s="82">
        <v>0.13</v>
      </c>
      <c r="K93" s="82">
        <v>0.08</v>
      </c>
      <c r="L93" s="83">
        <f t="shared" si="5"/>
        <v>0.98960000000000004</v>
      </c>
      <c r="M93" s="84">
        <v>123.6841</v>
      </c>
      <c r="N93" s="13">
        <v>0</v>
      </c>
      <c r="O93" s="13">
        <v>0.55094875848583236</v>
      </c>
      <c r="P93" s="13">
        <v>0.66242396343668819</v>
      </c>
      <c r="Q93" s="13">
        <v>0.65426360175342468</v>
      </c>
    </row>
    <row r="94" spans="1:17" x14ac:dyDescent="0.25">
      <c r="A94" s="4" t="s">
        <v>198</v>
      </c>
      <c r="B94" s="5" t="s">
        <v>199</v>
      </c>
      <c r="C94" s="58">
        <v>206050</v>
      </c>
      <c r="D94" s="81">
        <v>15</v>
      </c>
      <c r="E94" s="58">
        <v>23622</v>
      </c>
      <c r="F94" s="58">
        <v>14276</v>
      </c>
      <c r="G94" s="82">
        <f t="shared" si="4"/>
        <v>0.60435187537041746</v>
      </c>
      <c r="H94" s="58">
        <v>1389.53</v>
      </c>
      <c r="I94" s="58">
        <v>1817.08</v>
      </c>
      <c r="J94" s="82">
        <v>0.13</v>
      </c>
      <c r="K94" s="82">
        <v>0.08</v>
      </c>
      <c r="L94" s="83">
        <f t="shared" si="5"/>
        <v>0.98960000000000004</v>
      </c>
      <c r="M94" s="84">
        <v>121.22629999999999</v>
      </c>
      <c r="N94" s="13">
        <v>0.35389776791716876</v>
      </c>
      <c r="O94" s="13">
        <v>0.79030730225189672</v>
      </c>
      <c r="P94" s="13">
        <v>0.91181367479891995</v>
      </c>
      <c r="Q94" s="13">
        <v>0.66092726991780837</v>
      </c>
    </row>
    <row r="95" spans="1:17" x14ac:dyDescent="0.25">
      <c r="A95" s="4" t="s">
        <v>200</v>
      </c>
      <c r="B95" s="5" t="s">
        <v>201</v>
      </c>
      <c r="C95" s="58">
        <v>37213</v>
      </c>
      <c r="D95" s="81">
        <v>4</v>
      </c>
      <c r="E95" s="58">
        <v>1925</v>
      </c>
      <c r="F95" s="58">
        <v>1502</v>
      </c>
      <c r="G95" s="82">
        <f t="shared" si="4"/>
        <v>0.78025974025974021</v>
      </c>
      <c r="H95" s="58">
        <v>481.25</v>
      </c>
      <c r="I95" s="58">
        <v>481.25</v>
      </c>
      <c r="J95" s="82">
        <v>0.13</v>
      </c>
      <c r="K95" s="82">
        <v>0.08</v>
      </c>
      <c r="L95" s="83">
        <f t="shared" si="5"/>
        <v>0.98960000000000004</v>
      </c>
      <c r="M95" s="84">
        <v>105.0458</v>
      </c>
      <c r="N95" s="13">
        <v>0.35929464557992813</v>
      </c>
      <c r="O95" s="13">
        <v>0.78025974025974021</v>
      </c>
      <c r="P95" s="13">
        <v>0.87067691398167302</v>
      </c>
      <c r="Q95" s="13">
        <v>0.70479637347945212</v>
      </c>
    </row>
    <row r="96" spans="1:17" x14ac:dyDescent="0.25">
      <c r="A96" s="4" t="s">
        <v>202</v>
      </c>
      <c r="B96" s="5" t="s">
        <v>203</v>
      </c>
      <c r="C96" s="58">
        <v>250318</v>
      </c>
      <c r="D96" s="81">
        <v>27</v>
      </c>
      <c r="E96" s="58">
        <v>45254</v>
      </c>
      <c r="F96" s="58">
        <v>32646</v>
      </c>
      <c r="G96" s="82">
        <f t="shared" si="4"/>
        <v>0.72139479383037963</v>
      </c>
      <c r="H96" s="58">
        <v>1616.21</v>
      </c>
      <c r="I96" s="58">
        <v>2381.79</v>
      </c>
      <c r="J96" s="82">
        <v>0.13</v>
      </c>
      <c r="K96" s="82">
        <v>0.08</v>
      </c>
      <c r="L96" s="83">
        <f t="shared" si="5"/>
        <v>0.98960000000000004</v>
      </c>
      <c r="M96" s="84">
        <v>117.5998</v>
      </c>
      <c r="N96" s="13">
        <v>0.50660332212469383</v>
      </c>
      <c r="O96" s="13">
        <v>1.0631111711951169</v>
      </c>
      <c r="P96" s="13">
        <v>0.90484917921173802</v>
      </c>
      <c r="Q96" s="13">
        <v>0.67075955594520553</v>
      </c>
    </row>
    <row r="97" spans="1:17" x14ac:dyDescent="0.25">
      <c r="A97" s="4" t="s">
        <v>204</v>
      </c>
      <c r="B97" s="5" t="s">
        <v>205</v>
      </c>
      <c r="C97" s="58">
        <v>65482</v>
      </c>
      <c r="D97" s="81">
        <v>5</v>
      </c>
      <c r="E97" s="58">
        <v>5301</v>
      </c>
      <c r="F97" s="58">
        <v>4387</v>
      </c>
      <c r="G97" s="82">
        <f t="shared" si="4"/>
        <v>0.82757970194302966</v>
      </c>
      <c r="H97" s="58">
        <v>1060.2</v>
      </c>
      <c r="I97" s="58">
        <v>1060.2</v>
      </c>
      <c r="J97" s="82">
        <v>0.13</v>
      </c>
      <c r="K97" s="82">
        <v>0.08</v>
      </c>
      <c r="L97" s="83">
        <f t="shared" si="5"/>
        <v>0.98960000000000004</v>
      </c>
      <c r="M97" s="84">
        <v>58.928899999999999</v>
      </c>
      <c r="N97" s="13">
        <v>0.50788769704679293</v>
      </c>
      <c r="O97" s="13">
        <v>0.82757970194302966</v>
      </c>
      <c r="P97" s="13">
        <v>0.83809291102898509</v>
      </c>
      <c r="Q97" s="13">
        <v>0.82983002893150681</v>
      </c>
    </row>
    <row r="98" spans="1:17" x14ac:dyDescent="0.25">
      <c r="A98" s="4" t="s">
        <v>206</v>
      </c>
      <c r="B98" s="5" t="s">
        <v>207</v>
      </c>
      <c r="C98" s="58">
        <v>145094</v>
      </c>
      <c r="D98" s="81">
        <v>11</v>
      </c>
      <c r="E98" s="58">
        <v>8911</v>
      </c>
      <c r="F98" s="58">
        <v>7778</v>
      </c>
      <c r="G98" s="82">
        <f t="shared" si="4"/>
        <v>0.87285377623162386</v>
      </c>
      <c r="H98" s="58">
        <v>742.58</v>
      </c>
      <c r="I98" s="58">
        <v>742.58</v>
      </c>
      <c r="J98" s="82">
        <v>0.13</v>
      </c>
      <c r="K98" s="82">
        <v>0.08</v>
      </c>
      <c r="L98" s="83">
        <f t="shared" si="5"/>
        <v>0.98960000000000004</v>
      </c>
      <c r="M98" s="84">
        <v>47.034700000000001</v>
      </c>
      <c r="N98" s="13">
        <v>0.69366216144818582</v>
      </c>
      <c r="O98" s="13">
        <v>0.87285377623162386</v>
      </c>
      <c r="P98" s="13">
        <v>0.94882053473380479</v>
      </c>
      <c r="Q98" s="13">
        <v>0.86207797501369865</v>
      </c>
    </row>
    <row r="99" spans="1:17" x14ac:dyDescent="0.25">
      <c r="A99" s="4" t="s">
        <v>208</v>
      </c>
      <c r="B99" s="5" t="s">
        <v>209</v>
      </c>
      <c r="C99" s="58">
        <v>49391</v>
      </c>
      <c r="D99" s="81">
        <v>4</v>
      </c>
      <c r="E99" s="58">
        <v>2586</v>
      </c>
      <c r="F99" s="58">
        <v>2002</v>
      </c>
      <c r="G99" s="82">
        <f t="shared" si="4"/>
        <v>0.77416860015467903</v>
      </c>
      <c r="H99" s="58">
        <v>517.20000000000005</v>
      </c>
      <c r="I99" s="58">
        <v>646.5</v>
      </c>
      <c r="J99" s="82">
        <v>0.13</v>
      </c>
      <c r="K99" s="82">
        <v>0.08</v>
      </c>
      <c r="L99" s="83">
        <f t="shared" si="5"/>
        <v>0.98960000000000004</v>
      </c>
      <c r="M99" s="84">
        <v>70.3446</v>
      </c>
      <c r="N99" s="13">
        <v>0.57833491639018619</v>
      </c>
      <c r="O99" s="13">
        <v>0.96771075019334873</v>
      </c>
      <c r="P99" s="13">
        <v>0.86910570751756389</v>
      </c>
      <c r="Q99" s="13">
        <v>0.79887940778082189</v>
      </c>
    </row>
    <row r="100" spans="1:17" x14ac:dyDescent="0.25">
      <c r="A100" s="4" t="s">
        <v>210</v>
      </c>
      <c r="B100" s="5" t="s">
        <v>211</v>
      </c>
      <c r="C100" s="58">
        <v>149552</v>
      </c>
      <c r="D100" s="81">
        <v>13</v>
      </c>
      <c r="E100" s="58">
        <v>9033</v>
      </c>
      <c r="F100" s="58">
        <v>7038</v>
      </c>
      <c r="G100" s="82">
        <f t="shared" si="4"/>
        <v>0.77914314181335109</v>
      </c>
      <c r="H100" s="58">
        <v>694.85</v>
      </c>
      <c r="I100" s="58">
        <v>694.85</v>
      </c>
      <c r="J100" s="82">
        <v>0.13</v>
      </c>
      <c r="K100" s="82">
        <v>0.08</v>
      </c>
      <c r="L100" s="83">
        <f t="shared" si="5"/>
        <v>0.98960000000000004</v>
      </c>
      <c r="M100" s="84">
        <v>69.9696</v>
      </c>
      <c r="N100" s="13">
        <v>0.56924705682326859</v>
      </c>
      <c r="O100" s="13">
        <v>0.77914314181335087</v>
      </c>
      <c r="P100" s="13">
        <v>0.95353815703928035</v>
      </c>
      <c r="Q100" s="13">
        <v>0.7998961201095891</v>
      </c>
    </row>
    <row r="101" spans="1:17" x14ac:dyDescent="0.25">
      <c r="A101" s="4" t="s">
        <v>212</v>
      </c>
      <c r="B101" s="5" t="s">
        <v>213</v>
      </c>
      <c r="C101" s="58">
        <v>126396</v>
      </c>
      <c r="D101" s="81">
        <v>12</v>
      </c>
      <c r="E101" s="58">
        <v>5558</v>
      </c>
      <c r="F101" s="58">
        <v>4514</v>
      </c>
      <c r="G101" s="82">
        <f t="shared" si="4"/>
        <v>0.81216264843468877</v>
      </c>
      <c r="H101" s="58">
        <v>463.17</v>
      </c>
      <c r="I101" s="58">
        <v>555.79999999999995</v>
      </c>
      <c r="J101" s="82">
        <v>0.13</v>
      </c>
      <c r="K101" s="82">
        <v>0.08</v>
      </c>
      <c r="L101" s="83">
        <f t="shared" si="5"/>
        <v>0.98960000000000004</v>
      </c>
      <c r="M101" s="84">
        <v>73.187700000000007</v>
      </c>
      <c r="N101" s="13">
        <v>0.66680683138224639</v>
      </c>
      <c r="O101" s="13">
        <v>0.97458816417298177</v>
      </c>
      <c r="P101" s="13">
        <v>0.95602740592828994</v>
      </c>
      <c r="Q101" s="13">
        <v>0.79117110158904114</v>
      </c>
    </row>
    <row r="102" spans="1:17" x14ac:dyDescent="0.25">
      <c r="A102" s="4" t="s">
        <v>214</v>
      </c>
      <c r="B102" s="5" t="s">
        <v>215</v>
      </c>
      <c r="C102" s="58">
        <v>48664</v>
      </c>
      <c r="D102" s="81">
        <v>5</v>
      </c>
      <c r="E102" s="58">
        <v>3629</v>
      </c>
      <c r="F102" s="58">
        <v>2893</v>
      </c>
      <c r="G102" s="82">
        <f t="shared" si="4"/>
        <v>0.7971893083494076</v>
      </c>
      <c r="H102" s="58">
        <v>604.83000000000004</v>
      </c>
      <c r="I102" s="58">
        <v>725.8</v>
      </c>
      <c r="J102" s="82">
        <v>0.13</v>
      </c>
      <c r="K102" s="82">
        <v>0.08</v>
      </c>
      <c r="L102" s="83">
        <f t="shared" si="5"/>
        <v>0.98960000000000004</v>
      </c>
      <c r="M102" s="84">
        <v>68.419899999999998</v>
      </c>
      <c r="N102" s="13">
        <v>0.55909704526906112</v>
      </c>
      <c r="O102" s="13">
        <v>0.9566324421738337</v>
      </c>
      <c r="P102" s="13">
        <v>0.85085401939379324</v>
      </c>
      <c r="Q102" s="13">
        <v>0.80409771769863014</v>
      </c>
    </row>
    <row r="103" spans="1:17" x14ac:dyDescent="0.25">
      <c r="A103" s="4" t="s">
        <v>216</v>
      </c>
      <c r="B103" s="5" t="s">
        <v>217</v>
      </c>
      <c r="C103" s="58">
        <v>112148</v>
      </c>
      <c r="D103" s="81">
        <v>13</v>
      </c>
      <c r="E103" s="58">
        <v>8180</v>
      </c>
      <c r="F103" s="58">
        <v>6659</v>
      </c>
      <c r="G103" s="82">
        <f t="shared" si="4"/>
        <v>0.81405867970660151</v>
      </c>
      <c r="H103" s="58">
        <v>629.23</v>
      </c>
      <c r="I103" s="58">
        <v>629.23</v>
      </c>
      <c r="J103" s="82">
        <v>0.13</v>
      </c>
      <c r="K103" s="82">
        <v>0.08</v>
      </c>
      <c r="L103" s="83">
        <f t="shared" si="5"/>
        <v>0.98960000000000004</v>
      </c>
      <c r="M103" s="84">
        <v>72.927499999999995</v>
      </c>
      <c r="N103" s="13">
        <v>0.56752094708950585</v>
      </c>
      <c r="O103" s="13">
        <v>0.81405867970660151</v>
      </c>
      <c r="P103" s="13">
        <v>0.94389282294550336</v>
      </c>
      <c r="Q103" s="13">
        <v>0.79187656438356169</v>
      </c>
    </row>
    <row r="104" spans="1:17" x14ac:dyDescent="0.25">
      <c r="A104" s="4" t="s">
        <v>218</v>
      </c>
      <c r="B104" s="5" t="s">
        <v>219</v>
      </c>
      <c r="C104" s="58">
        <v>102518</v>
      </c>
      <c r="D104" s="81">
        <v>8</v>
      </c>
      <c r="E104" s="58">
        <v>7347</v>
      </c>
      <c r="F104" s="58">
        <v>6142</v>
      </c>
      <c r="G104" s="82">
        <f t="shared" si="4"/>
        <v>0.83598747788212879</v>
      </c>
      <c r="H104" s="58">
        <v>918.38</v>
      </c>
      <c r="I104" s="58">
        <v>1049.57</v>
      </c>
      <c r="J104" s="82">
        <v>0.13</v>
      </c>
      <c r="K104" s="82">
        <v>0.08</v>
      </c>
      <c r="L104" s="83">
        <f t="shared" si="5"/>
        <v>0.98960000000000004</v>
      </c>
      <c r="M104" s="84">
        <v>61.708599999999997</v>
      </c>
      <c r="N104" s="13">
        <v>0.63233213075625294</v>
      </c>
      <c r="O104" s="13">
        <v>0.95540775840147418</v>
      </c>
      <c r="P104" s="13">
        <v>0.89762146298667811</v>
      </c>
      <c r="Q104" s="13">
        <v>0.82229361490410957</v>
      </c>
    </row>
    <row r="105" spans="1:17" x14ac:dyDescent="0.25">
      <c r="A105" s="4" t="s">
        <v>220</v>
      </c>
      <c r="B105" s="5" t="s">
        <v>221</v>
      </c>
      <c r="C105" s="58">
        <v>85249</v>
      </c>
      <c r="D105" s="81">
        <v>5</v>
      </c>
      <c r="E105" s="58">
        <v>4559</v>
      </c>
      <c r="F105" s="58">
        <v>3373</v>
      </c>
      <c r="G105" s="82">
        <f t="shared" si="4"/>
        <v>0.739855231410397</v>
      </c>
      <c r="H105" s="58">
        <v>759.83</v>
      </c>
      <c r="I105" s="58">
        <v>911.8</v>
      </c>
      <c r="J105" s="82">
        <v>0.13</v>
      </c>
      <c r="K105" s="82">
        <v>0.08</v>
      </c>
      <c r="L105" s="83">
        <f t="shared" si="5"/>
        <v>0.98960000000000004</v>
      </c>
      <c r="M105" s="84">
        <v>81.997500000000002</v>
      </c>
      <c r="N105" s="13">
        <v>0.52105650904884471</v>
      </c>
      <c r="O105" s="13">
        <v>0.88783017253859398</v>
      </c>
      <c r="P105" s="13">
        <v>0.89304226442333079</v>
      </c>
      <c r="Q105" s="13">
        <v>0.76728568219178084</v>
      </c>
    </row>
    <row r="106" spans="1:17" x14ac:dyDescent="0.25">
      <c r="A106" s="4" t="s">
        <v>222</v>
      </c>
      <c r="B106" s="5" t="s">
        <v>223</v>
      </c>
      <c r="C106" s="58">
        <v>49144</v>
      </c>
      <c r="D106" s="81">
        <v>2</v>
      </c>
      <c r="E106" s="58">
        <v>1890</v>
      </c>
      <c r="F106" s="58">
        <v>1628</v>
      </c>
      <c r="G106" s="82">
        <f t="shared" si="4"/>
        <v>0.86137566137566135</v>
      </c>
      <c r="H106" s="58">
        <v>945</v>
      </c>
      <c r="I106" s="58">
        <v>945</v>
      </c>
      <c r="J106" s="82">
        <v>0.13</v>
      </c>
      <c r="K106" s="82">
        <v>0.08</v>
      </c>
      <c r="L106" s="83">
        <f t="shared" si="5"/>
        <v>0.98960000000000004</v>
      </c>
      <c r="M106" s="84">
        <v>51.1387</v>
      </c>
      <c r="N106" s="13">
        <v>0.5199173142456841</v>
      </c>
      <c r="O106" s="13">
        <v>0.86137566137566135</v>
      </c>
      <c r="P106" s="13">
        <v>0.80770796027999348</v>
      </c>
      <c r="Q106" s="13">
        <v>0.85095107528767122</v>
      </c>
    </row>
    <row r="107" spans="1:17" x14ac:dyDescent="0.25">
      <c r="A107" s="4" t="s">
        <v>224</v>
      </c>
      <c r="B107" s="5" t="s">
        <v>225</v>
      </c>
      <c r="C107" s="58">
        <v>402777</v>
      </c>
      <c r="D107" s="81">
        <v>43</v>
      </c>
      <c r="E107" s="58">
        <v>38580</v>
      </c>
      <c r="F107" s="58">
        <v>29068</v>
      </c>
      <c r="G107" s="82">
        <f t="shared" si="4"/>
        <v>0.75344738206324524</v>
      </c>
      <c r="H107" s="58">
        <v>857.33</v>
      </c>
      <c r="I107" s="58">
        <v>918.57</v>
      </c>
      <c r="J107" s="82">
        <v>0.13</v>
      </c>
      <c r="K107" s="82">
        <v>0.08</v>
      </c>
      <c r="L107" s="83">
        <f t="shared" si="5"/>
        <v>0.98960000000000004</v>
      </c>
      <c r="M107" s="84">
        <v>67.085400000000007</v>
      </c>
      <c r="N107" s="13">
        <v>0.62011252032556574</v>
      </c>
      <c r="O107" s="13">
        <v>0.80726693541790828</v>
      </c>
      <c r="P107" s="13">
        <v>0.97719399142858443</v>
      </c>
      <c r="Q107" s="13">
        <v>0.8077158579726027</v>
      </c>
    </row>
    <row r="108" spans="1:17" x14ac:dyDescent="0.25">
      <c r="A108" s="4" t="s">
        <v>226</v>
      </c>
      <c r="B108" s="5" t="s">
        <v>227</v>
      </c>
      <c r="C108" s="58">
        <v>434815</v>
      </c>
      <c r="D108" s="81">
        <v>57</v>
      </c>
      <c r="E108" s="58">
        <v>50245</v>
      </c>
      <c r="F108" s="58">
        <v>37571</v>
      </c>
      <c r="G108" s="82">
        <f t="shared" si="4"/>
        <v>0.74775599562145489</v>
      </c>
      <c r="H108" s="58">
        <v>866.29</v>
      </c>
      <c r="I108" s="58">
        <v>1141.93</v>
      </c>
      <c r="J108" s="82">
        <v>0.13</v>
      </c>
      <c r="K108" s="82">
        <v>0.08</v>
      </c>
      <c r="L108" s="83">
        <f t="shared" si="5"/>
        <v>0.98960000000000004</v>
      </c>
      <c r="M108" s="84">
        <v>84.311700000000002</v>
      </c>
      <c r="N108" s="13">
        <v>0.65386994389967312</v>
      </c>
      <c r="O108" s="13">
        <v>0.98568031961584224</v>
      </c>
      <c r="P108" s="13">
        <v>0.97373747246720488</v>
      </c>
      <c r="Q108" s="13">
        <v>0.76101134706849316</v>
      </c>
    </row>
    <row r="109" spans="1:17" x14ac:dyDescent="0.25">
      <c r="A109" s="4" t="s">
        <v>228</v>
      </c>
      <c r="B109" s="5" t="s">
        <v>229</v>
      </c>
      <c r="C109" s="58">
        <v>74445</v>
      </c>
      <c r="D109" s="81">
        <v>5</v>
      </c>
      <c r="E109" s="58">
        <v>3196</v>
      </c>
      <c r="F109" s="58">
        <v>2273</v>
      </c>
      <c r="G109" s="82">
        <f t="shared" si="4"/>
        <v>0.71120150187734665</v>
      </c>
      <c r="H109" s="58">
        <v>639.20000000000005</v>
      </c>
      <c r="I109" s="58">
        <v>799</v>
      </c>
      <c r="J109" s="82">
        <v>0.13</v>
      </c>
      <c r="K109" s="82">
        <v>0.08</v>
      </c>
      <c r="L109" s="83">
        <f t="shared" si="5"/>
        <v>0.98960000000000004</v>
      </c>
      <c r="M109" s="84">
        <v>98.135000000000005</v>
      </c>
      <c r="N109" s="13">
        <v>0.46586793766856288</v>
      </c>
      <c r="O109" s="13">
        <v>0.88900187734668323</v>
      </c>
      <c r="P109" s="13">
        <v>0.89267244274296464</v>
      </c>
      <c r="Q109" s="13">
        <v>0.72353316164383574</v>
      </c>
    </row>
    <row r="110" spans="1:17" x14ac:dyDescent="0.25">
      <c r="A110" s="4" t="s">
        <v>230</v>
      </c>
      <c r="B110" s="5" t="s">
        <v>231</v>
      </c>
      <c r="C110" s="58">
        <v>182688</v>
      </c>
      <c r="D110" s="81">
        <v>16</v>
      </c>
      <c r="E110" s="58">
        <v>18040</v>
      </c>
      <c r="F110" s="58">
        <v>13269</v>
      </c>
      <c r="G110" s="82">
        <f t="shared" si="4"/>
        <v>0.73553215077605316</v>
      </c>
      <c r="H110" s="58">
        <v>1127.5</v>
      </c>
      <c r="I110" s="58">
        <v>1503.33</v>
      </c>
      <c r="J110" s="82">
        <v>0.13</v>
      </c>
      <c r="K110" s="82">
        <v>0.08</v>
      </c>
      <c r="L110" s="83">
        <f t="shared" si="5"/>
        <v>0.98960000000000004</v>
      </c>
      <c r="M110" s="84">
        <v>120.517</v>
      </c>
      <c r="N110" s="13">
        <v>0.4659168595019848</v>
      </c>
      <c r="O110" s="13">
        <v>0.98070735984582169</v>
      </c>
      <c r="P110" s="13">
        <v>0.9177105228586443</v>
      </c>
      <c r="Q110" s="13">
        <v>0.66285034739726034</v>
      </c>
    </row>
    <row r="111" spans="1:17" x14ac:dyDescent="0.25">
      <c r="A111" s="4" t="s">
        <v>232</v>
      </c>
      <c r="B111" s="5" t="s">
        <v>233</v>
      </c>
      <c r="C111" s="58">
        <v>66960</v>
      </c>
      <c r="D111" s="81">
        <v>5</v>
      </c>
      <c r="E111" s="58">
        <v>4818</v>
      </c>
      <c r="F111" s="58">
        <v>4027</v>
      </c>
      <c r="G111" s="82">
        <f t="shared" si="4"/>
        <v>0.83582399335823998</v>
      </c>
      <c r="H111" s="58">
        <v>803</v>
      </c>
      <c r="I111" s="58">
        <v>803</v>
      </c>
      <c r="J111" s="82">
        <v>0.13</v>
      </c>
      <c r="K111" s="82">
        <v>0.08</v>
      </c>
      <c r="L111" s="83">
        <f t="shared" si="5"/>
        <v>0.98960000000000004</v>
      </c>
      <c r="M111" s="84">
        <v>63.640099999999997</v>
      </c>
      <c r="N111" s="13">
        <v>0.54182496846715134</v>
      </c>
      <c r="O111" s="13">
        <v>0.83582399335823998</v>
      </c>
      <c r="P111" s="13">
        <v>0.88007765830346474</v>
      </c>
      <c r="Q111" s="13">
        <v>0.81705686860273974</v>
      </c>
    </row>
    <row r="112" spans="1:17" x14ac:dyDescent="0.25">
      <c r="A112" s="4" t="s">
        <v>234</v>
      </c>
      <c r="B112" s="5" t="s">
        <v>235</v>
      </c>
      <c r="C112" s="58">
        <v>447051</v>
      </c>
      <c r="D112" s="81">
        <v>54</v>
      </c>
      <c r="E112" s="58">
        <v>58349</v>
      </c>
      <c r="F112" s="58">
        <v>45681</v>
      </c>
      <c r="G112" s="82">
        <f t="shared" si="4"/>
        <v>0.78289259456031812</v>
      </c>
      <c r="H112" s="58">
        <v>1080.54</v>
      </c>
      <c r="I112" s="58">
        <v>1100.92</v>
      </c>
      <c r="J112" s="82">
        <v>0.13</v>
      </c>
      <c r="K112" s="82">
        <v>0.08</v>
      </c>
      <c r="L112" s="83">
        <f t="shared" si="5"/>
        <v>0.98960000000000004</v>
      </c>
      <c r="M112" s="84">
        <v>65.390600000000006</v>
      </c>
      <c r="N112" s="13">
        <v>0.61874752671008038</v>
      </c>
      <c r="O112" s="13">
        <v>0.79765868473480439</v>
      </c>
      <c r="P112" s="13">
        <v>0.97537379446298589</v>
      </c>
      <c r="Q112" s="13">
        <v>0.81231085545205484</v>
      </c>
    </row>
    <row r="113" spans="1:17" x14ac:dyDescent="0.25">
      <c r="A113" s="4" t="s">
        <v>236</v>
      </c>
      <c r="B113" s="5" t="s">
        <v>237</v>
      </c>
      <c r="C113" s="58">
        <v>92520</v>
      </c>
      <c r="D113" s="81">
        <v>8</v>
      </c>
      <c r="E113" s="58">
        <v>4793</v>
      </c>
      <c r="F113" s="58">
        <v>3880</v>
      </c>
      <c r="G113" s="82">
        <f t="shared" si="4"/>
        <v>0.80951387440016687</v>
      </c>
      <c r="H113" s="58">
        <v>599.13</v>
      </c>
      <c r="I113" s="58">
        <v>599.13</v>
      </c>
      <c r="J113" s="82">
        <v>0.13</v>
      </c>
      <c r="K113" s="82">
        <v>0.08</v>
      </c>
      <c r="L113" s="83">
        <f t="shared" si="5"/>
        <v>0.98960000000000004</v>
      </c>
      <c r="M113" s="84">
        <v>77.960099999999997</v>
      </c>
      <c r="N113" s="13">
        <v>0.53837059585414759</v>
      </c>
      <c r="O113" s="13">
        <v>0.80951387440016687</v>
      </c>
      <c r="P113" s="13">
        <v>0.93524373108517078</v>
      </c>
      <c r="Q113" s="13">
        <v>0.77823201380821927</v>
      </c>
    </row>
    <row r="114" spans="1:17" x14ac:dyDescent="0.25">
      <c r="A114" s="4" t="s">
        <v>238</v>
      </c>
      <c r="B114" s="5" t="s">
        <v>239</v>
      </c>
      <c r="C114" s="58">
        <v>42521</v>
      </c>
      <c r="D114" s="81">
        <v>4</v>
      </c>
      <c r="E114" s="58">
        <v>3586</v>
      </c>
      <c r="F114" s="58">
        <v>2810</v>
      </c>
      <c r="G114" s="82">
        <f t="shared" si="4"/>
        <v>0.78360290016731737</v>
      </c>
      <c r="H114" s="58">
        <v>896.5</v>
      </c>
      <c r="I114" s="58">
        <v>896.5</v>
      </c>
      <c r="J114" s="82">
        <v>0.13</v>
      </c>
      <c r="K114" s="82">
        <v>0.08</v>
      </c>
      <c r="L114" s="83">
        <f t="shared" si="5"/>
        <v>0.98960000000000004</v>
      </c>
      <c r="M114" s="84">
        <v>134.83959999999999</v>
      </c>
      <c r="N114" s="13">
        <v>0.17015514245579449</v>
      </c>
      <c r="O114" s="13">
        <v>0.78360290016731737</v>
      </c>
      <c r="P114" s="13">
        <v>0.78916300181086996</v>
      </c>
      <c r="Q114" s="13">
        <v>0.62401844339726031</v>
      </c>
    </row>
    <row r="115" spans="1:17" x14ac:dyDescent="0.25">
      <c r="A115" s="4" t="s">
        <v>240</v>
      </c>
      <c r="B115" s="5" t="s">
        <v>241</v>
      </c>
      <c r="C115" s="58">
        <v>59430</v>
      </c>
      <c r="D115" s="81">
        <v>6</v>
      </c>
      <c r="E115" s="58">
        <v>3548</v>
      </c>
      <c r="F115" s="58">
        <v>2960</v>
      </c>
      <c r="G115" s="82">
        <f t="shared" si="4"/>
        <v>0.8342728297632469</v>
      </c>
      <c r="H115" s="58">
        <v>591.33000000000004</v>
      </c>
      <c r="I115" s="58">
        <v>591.33000000000004</v>
      </c>
      <c r="J115" s="82">
        <v>0.13</v>
      </c>
      <c r="K115" s="82">
        <v>0.08</v>
      </c>
      <c r="L115" s="83">
        <f t="shared" si="5"/>
        <v>0.98960000000000004</v>
      </c>
      <c r="M115" s="84">
        <v>76.671099999999996</v>
      </c>
      <c r="N115" s="13">
        <v>0.51843598487331444</v>
      </c>
      <c r="O115" s="13">
        <v>0.8342728297632469</v>
      </c>
      <c r="P115" s="13">
        <v>0.90049918671826801</v>
      </c>
      <c r="Q115" s="13">
        <v>0.78172679298630143</v>
      </c>
    </row>
    <row r="116" spans="1:17" x14ac:dyDescent="0.25">
      <c r="A116" s="4" t="s">
        <v>242</v>
      </c>
      <c r="B116" s="5" t="s">
        <v>243</v>
      </c>
      <c r="C116" s="58">
        <v>49467</v>
      </c>
      <c r="D116" s="81">
        <v>4</v>
      </c>
      <c r="E116" s="58">
        <v>2715</v>
      </c>
      <c r="F116" s="58">
        <v>2283</v>
      </c>
      <c r="G116" s="82">
        <f t="shared" si="4"/>
        <v>0.84088397790055247</v>
      </c>
      <c r="H116" s="58">
        <v>678.75</v>
      </c>
      <c r="I116" s="58">
        <v>678.75</v>
      </c>
      <c r="J116" s="82">
        <v>0.13</v>
      </c>
      <c r="K116" s="82">
        <v>0.08</v>
      </c>
      <c r="L116" s="83">
        <f t="shared" si="5"/>
        <v>0.98960000000000004</v>
      </c>
      <c r="M116" s="84">
        <v>60.370100000000001</v>
      </c>
      <c r="N116" s="13">
        <v>0.53699736192675884</v>
      </c>
      <c r="O116" s="13">
        <v>0.84088397790055247</v>
      </c>
      <c r="P116" s="13">
        <v>0.86278731275395715</v>
      </c>
      <c r="Q116" s="13">
        <v>0.82592260010958907</v>
      </c>
    </row>
    <row r="117" spans="1:17" x14ac:dyDescent="0.25">
      <c r="A117" s="4" t="s">
        <v>244</v>
      </c>
      <c r="B117" s="5" t="s">
        <v>245</v>
      </c>
      <c r="C117" s="58">
        <v>109135</v>
      </c>
      <c r="D117" s="81">
        <v>17</v>
      </c>
      <c r="E117" s="58">
        <v>15120</v>
      </c>
      <c r="F117" s="58">
        <v>12309</v>
      </c>
      <c r="G117" s="82">
        <f t="shared" si="4"/>
        <v>0.81408730158730158</v>
      </c>
      <c r="H117" s="58">
        <v>795.79</v>
      </c>
      <c r="I117" s="58">
        <v>945</v>
      </c>
      <c r="J117" s="82">
        <v>0.13</v>
      </c>
      <c r="K117" s="82">
        <v>0.08</v>
      </c>
      <c r="L117" s="83">
        <f t="shared" si="5"/>
        <v>0.98960000000000004</v>
      </c>
      <c r="M117" s="84">
        <v>65.971299999999999</v>
      </c>
      <c r="N117" s="13">
        <v>0.64099356003218744</v>
      </c>
      <c r="O117" s="13">
        <v>0.96672803126452955</v>
      </c>
      <c r="P117" s="13">
        <v>0.9134100540614456</v>
      </c>
      <c r="Q117" s="13">
        <v>0.81073644252054788</v>
      </c>
    </row>
    <row r="118" spans="1:17" x14ac:dyDescent="0.25">
      <c r="A118" s="4" t="s">
        <v>246</v>
      </c>
      <c r="B118" s="5" t="s">
        <v>247</v>
      </c>
      <c r="C118" s="58">
        <v>72085</v>
      </c>
      <c r="D118" s="81">
        <v>5</v>
      </c>
      <c r="E118" s="58">
        <v>5569</v>
      </c>
      <c r="F118" s="58">
        <v>4639</v>
      </c>
      <c r="G118" s="82">
        <f t="shared" si="4"/>
        <v>0.83300413000538698</v>
      </c>
      <c r="H118" s="58">
        <v>928.17</v>
      </c>
      <c r="I118" s="58">
        <v>928.17</v>
      </c>
      <c r="J118" s="82">
        <v>0.13</v>
      </c>
      <c r="K118" s="82">
        <v>0.08</v>
      </c>
      <c r="L118" s="83">
        <f t="shared" si="5"/>
        <v>0.98960000000000004</v>
      </c>
      <c r="M118" s="84">
        <v>88.506600000000006</v>
      </c>
      <c r="N118" s="13">
        <v>0.44528824462051347</v>
      </c>
      <c r="O118" s="13">
        <v>0.83300413000538698</v>
      </c>
      <c r="P118" s="13">
        <v>0.87123997133014264</v>
      </c>
      <c r="Q118" s="13">
        <v>0.74963799627397265</v>
      </c>
    </row>
    <row r="119" spans="1:17" x14ac:dyDescent="0.25">
      <c r="A119" s="4" t="s">
        <v>248</v>
      </c>
      <c r="B119" s="5" t="s">
        <v>249</v>
      </c>
      <c r="C119" s="58">
        <v>60782</v>
      </c>
      <c r="D119" s="81">
        <v>10</v>
      </c>
      <c r="E119" s="58">
        <v>5649</v>
      </c>
      <c r="F119" s="58">
        <v>4161</v>
      </c>
      <c r="G119" s="82">
        <f t="shared" si="4"/>
        <v>0.73659054699946891</v>
      </c>
      <c r="H119" s="58">
        <v>513.54999999999995</v>
      </c>
      <c r="I119" s="58">
        <v>564.9</v>
      </c>
      <c r="J119" s="82">
        <v>0.13</v>
      </c>
      <c r="K119" s="82">
        <v>0.08</v>
      </c>
      <c r="L119" s="83">
        <f t="shared" si="5"/>
        <v>0.98960000000000004</v>
      </c>
      <c r="M119" s="84">
        <v>103.53879999999999</v>
      </c>
      <c r="N119" s="13">
        <v>0.42027820141194683</v>
      </c>
      <c r="O119" s="13">
        <v>0.81024243014312147</v>
      </c>
      <c r="P119" s="13">
        <v>0.90706212364774852</v>
      </c>
      <c r="Q119" s="13">
        <v>0.70888220142465752</v>
      </c>
    </row>
    <row r="120" spans="1:17" x14ac:dyDescent="0.25">
      <c r="A120" s="4" t="s">
        <v>250</v>
      </c>
      <c r="B120" s="5" t="s">
        <v>251</v>
      </c>
      <c r="C120" s="58">
        <v>31874</v>
      </c>
      <c r="D120" s="81">
        <v>2</v>
      </c>
      <c r="E120" s="58">
        <v>1800</v>
      </c>
      <c r="F120" s="58">
        <v>1592</v>
      </c>
      <c r="G120" s="82">
        <f t="shared" si="4"/>
        <v>0.88444444444444448</v>
      </c>
      <c r="H120" s="58">
        <v>600</v>
      </c>
      <c r="I120" s="58">
        <v>900</v>
      </c>
      <c r="J120" s="82">
        <v>0.13</v>
      </c>
      <c r="K120" s="82">
        <v>0.08</v>
      </c>
      <c r="L120" s="83">
        <f t="shared" si="5"/>
        <v>0.98960000000000004</v>
      </c>
      <c r="M120" s="84">
        <v>36.933100000000003</v>
      </c>
      <c r="N120" s="13">
        <v>0.72289754010521445</v>
      </c>
      <c r="O120" s="13">
        <v>1.3266666666666669</v>
      </c>
      <c r="P120" s="13">
        <v>0.71763820041413062</v>
      </c>
      <c r="Q120" s="13">
        <v>0.88946576504109587</v>
      </c>
    </row>
    <row r="121" spans="1:17" x14ac:dyDescent="0.25">
      <c r="A121" s="4" t="s">
        <v>252</v>
      </c>
      <c r="B121" s="5" t="s">
        <v>253</v>
      </c>
      <c r="C121" s="58">
        <v>136655</v>
      </c>
      <c r="D121" s="81">
        <v>21</v>
      </c>
      <c r="E121" s="58">
        <v>21616</v>
      </c>
      <c r="F121" s="58">
        <v>17968</v>
      </c>
      <c r="G121" s="82">
        <f t="shared" si="4"/>
        <v>0.83123612139156178</v>
      </c>
      <c r="H121" s="58">
        <v>800.59</v>
      </c>
      <c r="I121" s="58">
        <v>864.64</v>
      </c>
      <c r="J121" s="82">
        <v>0.13</v>
      </c>
      <c r="K121" s="82">
        <v>0.08</v>
      </c>
      <c r="L121" s="83">
        <f t="shared" si="5"/>
        <v>0.98960000000000004</v>
      </c>
      <c r="M121" s="84">
        <v>60.640599999999999</v>
      </c>
      <c r="N121" s="13">
        <v>0.64727093726191787</v>
      </c>
      <c r="O121" s="13">
        <v>0.89773791828526461</v>
      </c>
      <c r="P121" s="13">
        <v>0.9367280523940531</v>
      </c>
      <c r="Q121" s="13">
        <v>0.82518921161643843</v>
      </c>
    </row>
    <row r="122" spans="1:17" x14ac:dyDescent="0.25">
      <c r="A122" s="4" t="s">
        <v>254</v>
      </c>
      <c r="B122" s="5" t="s">
        <v>255</v>
      </c>
      <c r="C122" s="58">
        <v>72406</v>
      </c>
      <c r="D122" s="81">
        <v>9</v>
      </c>
      <c r="E122" s="58">
        <v>7666</v>
      </c>
      <c r="F122" s="58">
        <v>5682</v>
      </c>
      <c r="G122" s="82">
        <f t="shared" si="4"/>
        <v>0.7411948865118706</v>
      </c>
      <c r="H122" s="58">
        <v>851.78</v>
      </c>
      <c r="I122" s="58">
        <v>851.78</v>
      </c>
      <c r="J122" s="82">
        <v>0.13</v>
      </c>
      <c r="K122" s="82">
        <v>0.08</v>
      </c>
      <c r="L122" s="83">
        <f t="shared" si="5"/>
        <v>0.98960000000000004</v>
      </c>
      <c r="M122" s="84">
        <v>78.210899999999995</v>
      </c>
      <c r="N122" s="13">
        <v>0.44299028579121086</v>
      </c>
      <c r="O122" s="13">
        <v>0.7411948865118706</v>
      </c>
      <c r="P122" s="13">
        <v>0.88236088476400054</v>
      </c>
      <c r="Q122" s="13">
        <v>0.77755203660273975</v>
      </c>
    </row>
    <row r="123" spans="1:17" x14ac:dyDescent="0.25">
      <c r="A123" s="4" t="s">
        <v>256</v>
      </c>
      <c r="B123" s="5" t="s">
        <v>257</v>
      </c>
      <c r="C123" s="58">
        <v>25620</v>
      </c>
      <c r="D123" s="81">
        <v>5</v>
      </c>
      <c r="E123" s="58">
        <v>1323</v>
      </c>
      <c r="F123" s="58">
        <v>1080</v>
      </c>
      <c r="G123" s="82">
        <f t="shared" si="4"/>
        <v>0.81632653061224492</v>
      </c>
      <c r="H123" s="58">
        <v>264.60000000000002</v>
      </c>
      <c r="I123" s="58">
        <v>264.60000000000002</v>
      </c>
      <c r="J123" s="82">
        <v>0.13</v>
      </c>
      <c r="K123" s="82">
        <v>0.08</v>
      </c>
      <c r="L123" s="83">
        <f t="shared" si="5"/>
        <v>0.98960000000000004</v>
      </c>
      <c r="M123" s="84">
        <v>89.341300000000004</v>
      </c>
      <c r="N123" s="13">
        <v>0.46109026775953182</v>
      </c>
      <c r="O123" s="13">
        <v>0.81632653061224492</v>
      </c>
      <c r="P123" s="13">
        <v>0.89672131147540979</v>
      </c>
      <c r="Q123" s="13">
        <v>0.74737493019178081</v>
      </c>
    </row>
    <row r="124" spans="1:17" x14ac:dyDescent="0.25">
      <c r="A124" s="4" t="s">
        <v>258</v>
      </c>
      <c r="B124" s="5" t="s">
        <v>259</v>
      </c>
      <c r="C124" s="58">
        <v>111917</v>
      </c>
      <c r="D124" s="81">
        <v>8</v>
      </c>
      <c r="E124" s="58">
        <v>5797</v>
      </c>
      <c r="F124" s="58">
        <v>4683</v>
      </c>
      <c r="G124" s="82">
        <f t="shared" si="4"/>
        <v>0.80783163705364847</v>
      </c>
      <c r="H124" s="58">
        <v>724.63</v>
      </c>
      <c r="I124" s="58">
        <v>828.14</v>
      </c>
      <c r="J124" s="82">
        <v>0.13</v>
      </c>
      <c r="K124" s="82">
        <v>0.08</v>
      </c>
      <c r="L124" s="83">
        <f t="shared" si="5"/>
        <v>0.98960000000000004</v>
      </c>
      <c r="M124" s="84">
        <v>70.4285</v>
      </c>
      <c r="N124" s="13">
        <v>0.61580807646773006</v>
      </c>
      <c r="O124" s="13">
        <v>0.92322660103723064</v>
      </c>
      <c r="P124" s="13">
        <v>0.92600460289558961</v>
      </c>
      <c r="Q124" s="13">
        <v>0.7986519353424657</v>
      </c>
    </row>
    <row r="125" spans="1:17" x14ac:dyDescent="0.25">
      <c r="A125" s="4" t="s">
        <v>260</v>
      </c>
      <c r="B125" s="5" t="s">
        <v>261</v>
      </c>
      <c r="C125" s="58">
        <v>50965</v>
      </c>
      <c r="D125" s="81">
        <v>2</v>
      </c>
      <c r="E125" s="58">
        <v>2426</v>
      </c>
      <c r="F125" s="58">
        <v>2049</v>
      </c>
      <c r="G125" s="82">
        <f t="shared" si="4"/>
        <v>0.84460016488046163</v>
      </c>
      <c r="H125" s="58">
        <v>808.67</v>
      </c>
      <c r="I125" s="58">
        <v>1213</v>
      </c>
      <c r="J125" s="82">
        <v>0.13</v>
      </c>
      <c r="K125" s="82">
        <v>0.08</v>
      </c>
      <c r="L125" s="83">
        <f t="shared" si="5"/>
        <v>0.98960000000000004</v>
      </c>
      <c r="M125" s="84">
        <v>83.119799999999998</v>
      </c>
      <c r="N125" s="13">
        <v>0.58011756503880163</v>
      </c>
      <c r="O125" s="13">
        <v>1.266895025164777</v>
      </c>
      <c r="P125" s="13">
        <v>0.76199450602950847</v>
      </c>
      <c r="Q125" s="13">
        <v>0.76424286553424658</v>
      </c>
    </row>
    <row r="126" spans="1:17" x14ac:dyDescent="0.25">
      <c r="A126" s="4" t="s">
        <v>262</v>
      </c>
      <c r="B126" s="5" t="s">
        <v>263</v>
      </c>
      <c r="C126" s="58">
        <v>75554</v>
      </c>
      <c r="D126" s="81">
        <v>6</v>
      </c>
      <c r="E126" s="58">
        <v>8655</v>
      </c>
      <c r="F126" s="58">
        <v>6752</v>
      </c>
      <c r="G126" s="82">
        <f t="shared" si="4"/>
        <v>0.78012709416522241</v>
      </c>
      <c r="H126" s="58">
        <v>1081.8800000000001</v>
      </c>
      <c r="I126" s="58">
        <v>1442.5</v>
      </c>
      <c r="J126" s="82">
        <v>0.13</v>
      </c>
      <c r="K126" s="82">
        <v>0.08</v>
      </c>
      <c r="L126" s="83">
        <f t="shared" si="5"/>
        <v>0.98960000000000004</v>
      </c>
      <c r="M126" s="84">
        <v>124.79470000000001</v>
      </c>
      <c r="N126" s="13">
        <v>0.36532819840348707</v>
      </c>
      <c r="O126" s="13">
        <v>1.0401646516557597</v>
      </c>
      <c r="P126" s="13">
        <v>0.80907783395132704</v>
      </c>
      <c r="Q126" s="13">
        <v>0.65125250652054789</v>
      </c>
    </row>
    <row r="127" spans="1:17" x14ac:dyDescent="0.25">
      <c r="A127" s="4" t="s">
        <v>264</v>
      </c>
      <c r="B127" s="5" t="s">
        <v>265</v>
      </c>
      <c r="C127" s="58">
        <v>38648</v>
      </c>
      <c r="D127" s="81">
        <v>3</v>
      </c>
      <c r="E127" s="58">
        <v>2537</v>
      </c>
      <c r="F127" s="58">
        <v>2068</v>
      </c>
      <c r="G127" s="82">
        <f t="shared" si="4"/>
        <v>0.81513598738667714</v>
      </c>
      <c r="H127" s="58">
        <v>845.67</v>
      </c>
      <c r="I127" s="58">
        <v>845.67</v>
      </c>
      <c r="J127" s="82">
        <v>0.13</v>
      </c>
      <c r="K127" s="82">
        <v>0.08</v>
      </c>
      <c r="L127" s="83">
        <f t="shared" si="5"/>
        <v>0.98960000000000004</v>
      </c>
      <c r="M127" s="84">
        <v>86.727999999999994</v>
      </c>
      <c r="N127" s="13">
        <v>0.34380087794391589</v>
      </c>
      <c r="O127" s="13">
        <v>0.81513598738667714</v>
      </c>
      <c r="P127" s="13">
        <v>0.78118746981301312</v>
      </c>
      <c r="Q127" s="13">
        <v>0.75446019506849327</v>
      </c>
    </row>
    <row r="128" spans="1:17" x14ac:dyDescent="0.25">
      <c r="A128" s="4" t="s">
        <v>266</v>
      </c>
      <c r="B128" s="5" t="s">
        <v>267</v>
      </c>
      <c r="C128" s="58">
        <v>251215</v>
      </c>
      <c r="D128" s="81">
        <v>24</v>
      </c>
      <c r="E128" s="58">
        <v>21466</v>
      </c>
      <c r="F128" s="58">
        <v>15194</v>
      </c>
      <c r="G128" s="82">
        <f t="shared" si="4"/>
        <v>0.70781701295071275</v>
      </c>
      <c r="H128" s="58">
        <v>795.04</v>
      </c>
      <c r="I128" s="58">
        <v>1129.79</v>
      </c>
      <c r="J128" s="82">
        <v>0.13</v>
      </c>
      <c r="K128" s="82">
        <v>0.08</v>
      </c>
      <c r="L128" s="83">
        <f t="shared" si="5"/>
        <v>0.98960000000000004</v>
      </c>
      <c r="M128" s="84">
        <v>109.592</v>
      </c>
      <c r="N128" s="13">
        <v>0.55763054532857614</v>
      </c>
      <c r="O128" s="13">
        <v>1.0058419489102257</v>
      </c>
      <c r="P128" s="13">
        <v>0.95502713653693394</v>
      </c>
      <c r="Q128" s="13">
        <v>0.69247056657534245</v>
      </c>
    </row>
    <row r="129" spans="1:17" x14ac:dyDescent="0.25">
      <c r="A129" s="4" t="s">
        <v>268</v>
      </c>
      <c r="B129" s="5" t="s">
        <v>269</v>
      </c>
      <c r="C129" s="58">
        <v>93118</v>
      </c>
      <c r="D129" s="81">
        <v>8</v>
      </c>
      <c r="E129" s="58">
        <v>6876</v>
      </c>
      <c r="F129" s="58">
        <v>5442</v>
      </c>
      <c r="G129" s="82">
        <f t="shared" si="4"/>
        <v>0.79144851657940662</v>
      </c>
      <c r="H129" s="58">
        <v>859.5</v>
      </c>
      <c r="I129" s="58">
        <v>859.5</v>
      </c>
      <c r="J129" s="82">
        <v>0.13</v>
      </c>
      <c r="K129" s="82">
        <v>0.08</v>
      </c>
      <c r="L129" s="83">
        <f t="shared" si="5"/>
        <v>0.98960000000000004</v>
      </c>
      <c r="M129" s="84">
        <v>107.01479999999999</v>
      </c>
      <c r="N129" s="13">
        <v>0.39884781739530689</v>
      </c>
      <c r="O129" s="13">
        <v>0.79144851657940662</v>
      </c>
      <c r="P129" s="13">
        <v>0.90769775983161149</v>
      </c>
      <c r="Q129" s="13">
        <v>0.69945795594520555</v>
      </c>
    </row>
    <row r="130" spans="1:17" x14ac:dyDescent="0.25">
      <c r="A130" s="4" t="s">
        <v>270</v>
      </c>
      <c r="B130" s="5" t="s">
        <v>271</v>
      </c>
      <c r="C130" s="58">
        <v>304837</v>
      </c>
      <c r="D130" s="81">
        <v>32</v>
      </c>
      <c r="E130" s="58">
        <v>38303</v>
      </c>
      <c r="F130" s="58">
        <v>25060</v>
      </c>
      <c r="G130" s="82">
        <f t="shared" si="4"/>
        <v>0.65425684672218887</v>
      </c>
      <c r="H130" s="58">
        <v>1063.97</v>
      </c>
      <c r="I130" s="58">
        <v>1473.19</v>
      </c>
      <c r="J130" s="82">
        <v>0.13</v>
      </c>
      <c r="K130" s="82">
        <v>0.08</v>
      </c>
      <c r="L130" s="83">
        <f t="shared" si="5"/>
        <v>0.98960000000000004</v>
      </c>
      <c r="M130" s="84">
        <v>114.0813</v>
      </c>
      <c r="N130" s="13">
        <v>0.48440745640911786</v>
      </c>
      <c r="O130" s="13">
        <v>0.90589456847717653</v>
      </c>
      <c r="P130" s="13">
        <v>0.95167276029731684</v>
      </c>
      <c r="Q130" s="13">
        <v>0.68029902882191795</v>
      </c>
    </row>
    <row r="131" spans="1:17" x14ac:dyDescent="0.25">
      <c r="A131" s="4" t="s">
        <v>272</v>
      </c>
      <c r="B131" s="5" t="s">
        <v>273</v>
      </c>
      <c r="C131" s="58">
        <v>50356</v>
      </c>
      <c r="D131" s="81">
        <v>2</v>
      </c>
      <c r="E131" s="58">
        <v>2755</v>
      </c>
      <c r="F131" s="58">
        <v>2172</v>
      </c>
      <c r="G131" s="82">
        <f t="shared" si="4"/>
        <v>0.78838475499092564</v>
      </c>
      <c r="H131" s="58">
        <v>551</v>
      </c>
      <c r="I131" s="58">
        <v>688.75</v>
      </c>
      <c r="J131" s="82">
        <v>0.13</v>
      </c>
      <c r="K131" s="82">
        <v>0.08</v>
      </c>
      <c r="L131" s="83">
        <f t="shared" si="5"/>
        <v>0.98960000000000004</v>
      </c>
      <c r="M131" s="84">
        <v>71.713300000000004</v>
      </c>
      <c r="N131" s="13">
        <v>0.57686813318902785</v>
      </c>
      <c r="O131" s="13">
        <v>0.98548094373865702</v>
      </c>
      <c r="P131" s="13">
        <v>0.86322384621494952</v>
      </c>
      <c r="Q131" s="13">
        <v>0.79516854334246578</v>
      </c>
    </row>
    <row r="132" spans="1:17" x14ac:dyDescent="0.25">
      <c r="A132" s="4" t="s">
        <v>274</v>
      </c>
      <c r="B132" s="5" t="s">
        <v>275</v>
      </c>
      <c r="C132" s="58">
        <v>62677</v>
      </c>
      <c r="D132" s="81">
        <v>10</v>
      </c>
      <c r="E132" s="58">
        <v>5114</v>
      </c>
      <c r="F132" s="58">
        <v>3940</v>
      </c>
      <c r="G132" s="82">
        <f t="shared" si="4"/>
        <v>0.77043410246382482</v>
      </c>
      <c r="H132" s="58">
        <v>511.4</v>
      </c>
      <c r="I132" s="58">
        <v>511.4</v>
      </c>
      <c r="J132" s="82">
        <v>0.13</v>
      </c>
      <c r="K132" s="82">
        <v>0.08</v>
      </c>
      <c r="L132" s="83">
        <f t="shared" si="5"/>
        <v>0.98960000000000004</v>
      </c>
      <c r="M132" s="84">
        <v>66.581400000000002</v>
      </c>
      <c r="N132" s="13">
        <v>0.53796628656831424</v>
      </c>
      <c r="O132" s="13">
        <v>0.77043410246382482</v>
      </c>
      <c r="P132" s="13">
        <v>0.91840707117443399</v>
      </c>
      <c r="Q132" s="13">
        <v>0.80908231934246577</v>
      </c>
    </row>
    <row r="133" spans="1:17" x14ac:dyDescent="0.25">
      <c r="A133" s="4" t="s">
        <v>276</v>
      </c>
      <c r="B133" s="5" t="s">
        <v>277</v>
      </c>
      <c r="C133" s="58">
        <v>175927</v>
      </c>
      <c r="D133" s="81">
        <v>20</v>
      </c>
      <c r="E133" s="58">
        <v>25098</v>
      </c>
      <c r="F133" s="58">
        <v>20611</v>
      </c>
      <c r="G133" s="82">
        <f t="shared" si="4"/>
        <v>0.82122081440752248</v>
      </c>
      <c r="H133" s="58">
        <v>1254.9000000000001</v>
      </c>
      <c r="I133" s="58">
        <v>1568.63</v>
      </c>
      <c r="J133" s="82">
        <v>0.13</v>
      </c>
      <c r="K133" s="82">
        <v>0.08</v>
      </c>
      <c r="L133" s="83">
        <f t="shared" si="5"/>
        <v>0.98960000000000004</v>
      </c>
      <c r="M133" s="84">
        <v>78.928700000000006</v>
      </c>
      <c r="N133" s="13">
        <v>0.62609959449382691</v>
      </c>
      <c r="O133" s="13">
        <v>1.0265292900661982</v>
      </c>
      <c r="P133" s="13">
        <v>0.91083631278882715</v>
      </c>
      <c r="Q133" s="13">
        <v>0.77560591364383558</v>
      </c>
    </row>
    <row r="134" spans="1:17" x14ac:dyDescent="0.25">
      <c r="A134" s="4" t="s">
        <v>278</v>
      </c>
      <c r="B134" s="5" t="s">
        <v>279</v>
      </c>
      <c r="C134" s="58">
        <v>34139</v>
      </c>
      <c r="D134" s="81">
        <v>2</v>
      </c>
      <c r="E134" s="58">
        <v>1443</v>
      </c>
      <c r="F134" s="58">
        <v>1281</v>
      </c>
      <c r="G134" s="82">
        <f t="shared" ref="G134:G197" si="6">F134/E134</f>
        <v>0.88773388773388773</v>
      </c>
      <c r="H134" s="58">
        <v>481</v>
      </c>
      <c r="I134" s="58">
        <v>721.5</v>
      </c>
      <c r="J134" s="82">
        <v>0.13</v>
      </c>
      <c r="K134" s="82">
        <v>0.08</v>
      </c>
      <c r="L134" s="83">
        <f t="shared" ref="L134:L197" si="7">1-J134*K134</f>
        <v>0.98960000000000004</v>
      </c>
      <c r="M134" s="84">
        <v>59.023200000000003</v>
      </c>
      <c r="N134" s="13">
        <v>0.7269261867820741</v>
      </c>
      <c r="O134" s="13">
        <v>1.3316008316008316</v>
      </c>
      <c r="P134" s="13">
        <v>0.7886581329271507</v>
      </c>
      <c r="Q134" s="13">
        <v>0.82957435967123294</v>
      </c>
    </row>
    <row r="135" spans="1:17" x14ac:dyDescent="0.25">
      <c r="A135" s="4" t="s">
        <v>280</v>
      </c>
      <c r="B135" s="5" t="s">
        <v>281</v>
      </c>
      <c r="C135" s="58">
        <v>54338</v>
      </c>
      <c r="D135" s="81">
        <v>6</v>
      </c>
      <c r="E135" s="58">
        <v>3308</v>
      </c>
      <c r="F135" s="58">
        <v>2661</v>
      </c>
      <c r="G135" s="82">
        <f t="shared" si="6"/>
        <v>0.80441354292623946</v>
      </c>
      <c r="H135" s="58">
        <v>551.33000000000004</v>
      </c>
      <c r="I135" s="58">
        <v>551.33000000000004</v>
      </c>
      <c r="J135" s="82">
        <v>0.13</v>
      </c>
      <c r="K135" s="82">
        <v>0.08</v>
      </c>
      <c r="L135" s="83">
        <f t="shared" si="7"/>
        <v>0.98960000000000004</v>
      </c>
      <c r="M135" s="84">
        <v>84.222300000000004</v>
      </c>
      <c r="N135" s="13">
        <v>0.47418875650119285</v>
      </c>
      <c r="O135" s="13">
        <v>0.80441354292623946</v>
      </c>
      <c r="P135" s="13">
        <v>0.89853632203369038</v>
      </c>
      <c r="Q135" s="13">
        <v>0.76125373128767126</v>
      </c>
    </row>
    <row r="136" spans="1:17" x14ac:dyDescent="0.25">
      <c r="A136" s="4" t="s">
        <v>282</v>
      </c>
      <c r="B136" s="5" t="s">
        <v>283</v>
      </c>
      <c r="C136" s="58">
        <v>78036</v>
      </c>
      <c r="D136" s="81">
        <v>5</v>
      </c>
      <c r="E136" s="58">
        <v>3020</v>
      </c>
      <c r="F136" s="58">
        <v>2153</v>
      </c>
      <c r="G136" s="82">
        <f t="shared" si="6"/>
        <v>0.71291390728476822</v>
      </c>
      <c r="H136" s="58">
        <v>604</v>
      </c>
      <c r="I136" s="58">
        <v>604</v>
      </c>
      <c r="J136" s="82">
        <v>0.13</v>
      </c>
      <c r="K136" s="82">
        <v>0.08</v>
      </c>
      <c r="L136" s="83">
        <f t="shared" si="7"/>
        <v>0.98960000000000004</v>
      </c>
      <c r="M136" s="84">
        <v>110.2573</v>
      </c>
      <c r="N136" s="13">
        <v>0.36135962686240464</v>
      </c>
      <c r="O136" s="13">
        <v>0.71291390728476822</v>
      </c>
      <c r="P136" s="13">
        <v>0.92259982572146193</v>
      </c>
      <c r="Q136" s="13">
        <v>0.69066678334246578</v>
      </c>
    </row>
    <row r="137" spans="1:17" x14ac:dyDescent="0.25">
      <c r="A137" s="4" t="s">
        <v>284</v>
      </c>
      <c r="B137" s="5" t="s">
        <v>285</v>
      </c>
      <c r="C137" s="58">
        <v>25817</v>
      </c>
      <c r="D137" s="81">
        <v>2</v>
      </c>
      <c r="E137" s="58">
        <v>1225</v>
      </c>
      <c r="F137" s="58">
        <v>986</v>
      </c>
      <c r="G137" s="82">
        <f t="shared" si="6"/>
        <v>0.80489795918367346</v>
      </c>
      <c r="H137" s="58">
        <v>612.5</v>
      </c>
      <c r="I137" s="58">
        <v>612.5</v>
      </c>
      <c r="J137" s="82">
        <v>0.13</v>
      </c>
      <c r="K137" s="82">
        <v>0.08</v>
      </c>
      <c r="L137" s="83">
        <f t="shared" si="7"/>
        <v>0.98960000000000004</v>
      </c>
      <c r="M137" s="84">
        <v>83.8172</v>
      </c>
      <c r="N137" s="13">
        <v>0.32820641883552659</v>
      </c>
      <c r="O137" s="13">
        <v>0.80489795918367346</v>
      </c>
      <c r="P137" s="13">
        <v>0.76275322461943684</v>
      </c>
      <c r="Q137" s="13">
        <v>0.76235205172602749</v>
      </c>
    </row>
    <row r="138" spans="1:17" x14ac:dyDescent="0.25">
      <c r="A138" s="4" t="s">
        <v>286</v>
      </c>
      <c r="B138" s="5" t="s">
        <v>287</v>
      </c>
      <c r="C138" s="58">
        <v>33417</v>
      </c>
      <c r="D138" s="81">
        <v>3</v>
      </c>
      <c r="E138" s="58">
        <v>1783</v>
      </c>
      <c r="F138" s="58">
        <v>1186</v>
      </c>
      <c r="G138" s="82">
        <f t="shared" si="6"/>
        <v>0.66517106001121706</v>
      </c>
      <c r="H138" s="58">
        <v>594.33000000000004</v>
      </c>
      <c r="I138" s="58">
        <v>594.33000000000004</v>
      </c>
      <c r="J138" s="82">
        <v>0.13</v>
      </c>
      <c r="K138" s="82">
        <v>0.08</v>
      </c>
      <c r="L138" s="83">
        <f t="shared" si="7"/>
        <v>0.98960000000000004</v>
      </c>
      <c r="M138" s="84">
        <v>128.1002</v>
      </c>
      <c r="N138" s="13">
        <v>0.16498874466823182</v>
      </c>
      <c r="O138" s="13">
        <v>0.66517106001121706</v>
      </c>
      <c r="P138" s="13">
        <v>0.8221464125046134</v>
      </c>
      <c r="Q138" s="13">
        <v>0.64229052624657534</v>
      </c>
    </row>
    <row r="139" spans="1:17" x14ac:dyDescent="0.25">
      <c r="A139" s="4" t="s">
        <v>288</v>
      </c>
      <c r="B139" s="5" t="s">
        <v>289</v>
      </c>
      <c r="C139" s="58">
        <v>70049</v>
      </c>
      <c r="D139" s="81">
        <v>6</v>
      </c>
      <c r="E139" s="58">
        <v>3889</v>
      </c>
      <c r="F139" s="58">
        <v>2441</v>
      </c>
      <c r="G139" s="82">
        <f t="shared" si="6"/>
        <v>0.62766778092054509</v>
      </c>
      <c r="H139" s="58">
        <v>555.57000000000005</v>
      </c>
      <c r="I139" s="58">
        <v>777.8</v>
      </c>
      <c r="J139" s="82">
        <v>0.13</v>
      </c>
      <c r="K139" s="82">
        <v>0.08</v>
      </c>
      <c r="L139" s="83">
        <f t="shared" si="7"/>
        <v>0.98960000000000004</v>
      </c>
      <c r="M139" s="84">
        <v>125.00490000000001</v>
      </c>
      <c r="N139" s="13">
        <v>0.36399284165483214</v>
      </c>
      <c r="O139" s="13">
        <v>0.87873715283402609</v>
      </c>
      <c r="P139" s="13">
        <v>0.88896315436264006</v>
      </c>
      <c r="Q139" s="13">
        <v>0.650682605369863</v>
      </c>
    </row>
    <row r="140" spans="1:17" x14ac:dyDescent="0.25">
      <c r="A140" s="4" t="s">
        <v>290</v>
      </c>
      <c r="B140" s="5" t="s">
        <v>291</v>
      </c>
      <c r="C140" s="58">
        <v>45817</v>
      </c>
      <c r="D140" s="81">
        <v>4</v>
      </c>
      <c r="E140" s="58">
        <v>1769</v>
      </c>
      <c r="F140" s="58">
        <v>1339</v>
      </c>
      <c r="G140" s="82">
        <f t="shared" si="6"/>
        <v>0.75692481628038444</v>
      </c>
      <c r="H140" s="58">
        <v>442.25</v>
      </c>
      <c r="I140" s="58">
        <v>442.25</v>
      </c>
      <c r="J140" s="82">
        <v>0.13</v>
      </c>
      <c r="K140" s="82">
        <v>0.08</v>
      </c>
      <c r="L140" s="83">
        <f t="shared" si="7"/>
        <v>0.98960000000000004</v>
      </c>
      <c r="M140" s="84">
        <v>90.505200000000002</v>
      </c>
      <c r="N140" s="13">
        <v>0.43224813401622258</v>
      </c>
      <c r="O140" s="13">
        <v>0.75692481628038444</v>
      </c>
      <c r="P140" s="13">
        <v>0.9034746927996159</v>
      </c>
      <c r="Q140" s="13">
        <v>0.74421932624657539</v>
      </c>
    </row>
    <row r="141" spans="1:17" x14ac:dyDescent="0.25">
      <c r="A141" s="4" t="s">
        <v>292</v>
      </c>
      <c r="B141" s="5" t="s">
        <v>293</v>
      </c>
      <c r="C141" s="58">
        <v>82206</v>
      </c>
      <c r="D141" s="81">
        <v>8</v>
      </c>
      <c r="E141" s="58">
        <v>6700</v>
      </c>
      <c r="F141" s="58">
        <v>5646</v>
      </c>
      <c r="G141" s="82">
        <f t="shared" si="6"/>
        <v>0.84268656716417911</v>
      </c>
      <c r="H141" s="58">
        <v>744.44</v>
      </c>
      <c r="I141" s="58">
        <v>837.5</v>
      </c>
      <c r="J141" s="82">
        <v>0.13</v>
      </c>
      <c r="K141" s="82">
        <v>0.08</v>
      </c>
      <c r="L141" s="83">
        <f t="shared" si="7"/>
        <v>0.98960000000000004</v>
      </c>
      <c r="M141" s="84">
        <v>53.622999999999998</v>
      </c>
      <c r="N141" s="13">
        <v>0.6566452071091633</v>
      </c>
      <c r="O141" s="13">
        <v>0.94802804792864426</v>
      </c>
      <c r="P141" s="13">
        <v>0.89812118336497937</v>
      </c>
      <c r="Q141" s="13">
        <v>0.84421555945205484</v>
      </c>
    </row>
    <row r="142" spans="1:17" x14ac:dyDescent="0.25">
      <c r="A142" s="4" t="s">
        <v>294</v>
      </c>
      <c r="B142" s="5" t="s">
        <v>295</v>
      </c>
      <c r="C142" s="58">
        <v>75220</v>
      </c>
      <c r="D142" s="81">
        <v>6</v>
      </c>
      <c r="E142" s="58">
        <v>2861</v>
      </c>
      <c r="F142" s="58">
        <v>2309</v>
      </c>
      <c r="G142" s="82">
        <f t="shared" si="6"/>
        <v>0.80706046836770362</v>
      </c>
      <c r="H142" s="58">
        <v>476.83</v>
      </c>
      <c r="I142" s="58">
        <v>572.20000000000005</v>
      </c>
      <c r="J142" s="82">
        <v>0.13</v>
      </c>
      <c r="K142" s="82">
        <v>0.08</v>
      </c>
      <c r="L142" s="83">
        <f t="shared" si="7"/>
        <v>0.98960000000000004</v>
      </c>
      <c r="M142" s="84">
        <v>74.425299999999993</v>
      </c>
      <c r="N142" s="13">
        <v>0.62434625121596865</v>
      </c>
      <c r="O142" s="13">
        <v>0.96847933225677918</v>
      </c>
      <c r="P142" s="13">
        <v>0.92392927412550352</v>
      </c>
      <c r="Q142" s="13">
        <v>0.78781567978082201</v>
      </c>
    </row>
    <row r="143" spans="1:17" x14ac:dyDescent="0.25">
      <c r="A143" s="4" t="s">
        <v>296</v>
      </c>
      <c r="B143" s="5" t="s">
        <v>297</v>
      </c>
      <c r="C143" s="58">
        <v>500387</v>
      </c>
      <c r="D143" s="81">
        <v>55</v>
      </c>
      <c r="E143" s="58">
        <v>50303</v>
      </c>
      <c r="F143" s="58">
        <v>43244</v>
      </c>
      <c r="G143" s="82">
        <f t="shared" si="6"/>
        <v>0.85967039739180562</v>
      </c>
      <c r="H143" s="58">
        <v>914.6</v>
      </c>
      <c r="I143" s="58">
        <v>1117.8399999999999</v>
      </c>
      <c r="J143" s="82">
        <v>0.13</v>
      </c>
      <c r="K143" s="82">
        <v>0.08</v>
      </c>
      <c r="L143" s="83">
        <f t="shared" si="7"/>
        <v>0.98960000000000004</v>
      </c>
      <c r="M143" s="84">
        <v>70.147000000000006</v>
      </c>
      <c r="N143" s="13">
        <v>0.74201579822194275</v>
      </c>
      <c r="O143" s="13">
        <v>1.0507040859615744</v>
      </c>
      <c r="P143" s="13">
        <v>0.97766049078013617</v>
      </c>
      <c r="Q143" s="13">
        <v>0.79941514739726027</v>
      </c>
    </row>
    <row r="144" spans="1:17" x14ac:dyDescent="0.25">
      <c r="A144" s="4" t="s">
        <v>298</v>
      </c>
      <c r="B144" s="5" t="s">
        <v>299</v>
      </c>
      <c r="C144" s="58">
        <v>49701</v>
      </c>
      <c r="D144" s="81">
        <v>5</v>
      </c>
      <c r="E144" s="58">
        <v>3672</v>
      </c>
      <c r="F144" s="58">
        <v>3393</v>
      </c>
      <c r="G144" s="82">
        <f t="shared" si="6"/>
        <v>0.9240196078431373</v>
      </c>
      <c r="H144" s="58">
        <v>734.4</v>
      </c>
      <c r="I144" s="58">
        <v>734.4</v>
      </c>
      <c r="J144" s="82">
        <v>0.13</v>
      </c>
      <c r="K144" s="82">
        <v>0.08</v>
      </c>
      <c r="L144" s="83">
        <f t="shared" si="7"/>
        <v>0.98960000000000004</v>
      </c>
      <c r="M144" s="84">
        <v>37.304299999999998</v>
      </c>
      <c r="N144" s="13">
        <v>0.64978924534353633</v>
      </c>
      <c r="O144" s="13">
        <v>0.9240196078431373</v>
      </c>
      <c r="P144" s="13">
        <v>0.85223637351361137</v>
      </c>
      <c r="Q144" s="13">
        <v>0.88845935539726029</v>
      </c>
    </row>
    <row r="145" spans="1:17" x14ac:dyDescent="0.25">
      <c r="A145" s="4" t="s">
        <v>300</v>
      </c>
      <c r="B145" s="5" t="s">
        <v>301</v>
      </c>
      <c r="C145" s="58">
        <v>39779</v>
      </c>
      <c r="D145" s="81">
        <v>1</v>
      </c>
      <c r="E145" s="58">
        <v>2043</v>
      </c>
      <c r="F145" s="58">
        <v>1557</v>
      </c>
      <c r="G145" s="82">
        <f t="shared" si="6"/>
        <v>0.76211453744493396</v>
      </c>
      <c r="H145" s="58">
        <v>681</v>
      </c>
      <c r="I145" s="58">
        <v>1021.5</v>
      </c>
      <c r="J145" s="82">
        <v>0.13</v>
      </c>
      <c r="K145" s="82">
        <v>0.08</v>
      </c>
      <c r="L145" s="83">
        <f t="shared" si="7"/>
        <v>0.98960000000000004</v>
      </c>
      <c r="M145" s="84">
        <v>75.696600000000004</v>
      </c>
      <c r="N145" s="13">
        <v>0.51814130051963858</v>
      </c>
      <c r="O145" s="13">
        <v>1.143171806167401</v>
      </c>
      <c r="P145" s="13">
        <v>0.74320621433419642</v>
      </c>
      <c r="Q145" s="13">
        <v>0.78436888942465754</v>
      </c>
    </row>
    <row r="146" spans="1:17" x14ac:dyDescent="0.25">
      <c r="A146" s="4" t="s">
        <v>302</v>
      </c>
      <c r="B146" s="5" t="s">
        <v>303</v>
      </c>
      <c r="C146" s="58">
        <v>18986</v>
      </c>
      <c r="D146" s="81">
        <v>3</v>
      </c>
      <c r="E146" s="58">
        <v>939</v>
      </c>
      <c r="F146" s="58">
        <v>702</v>
      </c>
      <c r="G146" s="82">
        <f t="shared" si="6"/>
        <v>0.74760383386581475</v>
      </c>
      <c r="H146" s="58">
        <v>313</v>
      </c>
      <c r="I146" s="58">
        <v>313</v>
      </c>
      <c r="J146" s="82">
        <v>0.13</v>
      </c>
      <c r="K146" s="82">
        <v>0.08</v>
      </c>
      <c r="L146" s="83">
        <f t="shared" si="7"/>
        <v>0.98960000000000004</v>
      </c>
      <c r="M146" s="84">
        <v>96.612200000000001</v>
      </c>
      <c r="N146" s="13">
        <v>0.33192596189251955</v>
      </c>
      <c r="O146" s="13">
        <v>0.74760383386581475</v>
      </c>
      <c r="P146" s="13">
        <v>0.83514168334562311</v>
      </c>
      <c r="Q146" s="13">
        <v>0.72766182706849325</v>
      </c>
    </row>
    <row r="147" spans="1:17" x14ac:dyDescent="0.25">
      <c r="A147" s="4" t="s">
        <v>304</v>
      </c>
      <c r="B147" s="5" t="s">
        <v>305</v>
      </c>
      <c r="C147" s="58">
        <v>48376</v>
      </c>
      <c r="D147" s="81">
        <v>3</v>
      </c>
      <c r="E147" s="58">
        <v>1706</v>
      </c>
      <c r="F147" s="58">
        <v>1425</v>
      </c>
      <c r="G147" s="82">
        <f t="shared" si="6"/>
        <v>0.83528722157092616</v>
      </c>
      <c r="H147" s="58">
        <v>426.5</v>
      </c>
      <c r="I147" s="58">
        <v>426.5</v>
      </c>
      <c r="J147" s="82">
        <v>0.13</v>
      </c>
      <c r="K147" s="82">
        <v>0.08</v>
      </c>
      <c r="L147" s="83">
        <f t="shared" si="7"/>
        <v>0.98960000000000004</v>
      </c>
      <c r="M147" s="84">
        <v>85.641900000000007</v>
      </c>
      <c r="N147" s="13">
        <v>0.50050396216218973</v>
      </c>
      <c r="O147" s="13">
        <v>0.83528722157092616</v>
      </c>
      <c r="P147" s="13">
        <v>0.91183644782536799</v>
      </c>
      <c r="Q147" s="13">
        <v>0.75740486509589044</v>
      </c>
    </row>
    <row r="148" spans="1:17" x14ac:dyDescent="0.25">
      <c r="A148" s="4" t="s">
        <v>306</v>
      </c>
      <c r="B148" s="5" t="s">
        <v>307</v>
      </c>
      <c r="C148" s="58">
        <v>48979</v>
      </c>
      <c r="D148" s="81">
        <v>5</v>
      </c>
      <c r="E148" s="58">
        <v>2181</v>
      </c>
      <c r="F148" s="58">
        <v>1718</v>
      </c>
      <c r="G148" s="82">
        <f t="shared" si="6"/>
        <v>0.78771205868867489</v>
      </c>
      <c r="H148" s="58">
        <v>436.2</v>
      </c>
      <c r="I148" s="58">
        <v>545.25</v>
      </c>
      <c r="J148" s="82">
        <v>0.13</v>
      </c>
      <c r="K148" s="82">
        <v>0.08</v>
      </c>
      <c r="L148" s="83">
        <f t="shared" si="7"/>
        <v>0.98960000000000004</v>
      </c>
      <c r="M148" s="84">
        <v>65.900000000000006</v>
      </c>
      <c r="N148" s="13">
        <v>0.62405204633843048</v>
      </c>
      <c r="O148" s="13">
        <v>0.98464007336084358</v>
      </c>
      <c r="P148" s="13">
        <v>0.88867677984442306</v>
      </c>
      <c r="Q148" s="13">
        <v>0.81092975342465756</v>
      </c>
    </row>
    <row r="149" spans="1:17" x14ac:dyDescent="0.25">
      <c r="A149" s="4" t="s">
        <v>308</v>
      </c>
      <c r="B149" s="5" t="s">
        <v>309</v>
      </c>
      <c r="C149" s="58">
        <v>54034</v>
      </c>
      <c r="D149" s="81">
        <v>3</v>
      </c>
      <c r="E149" s="58">
        <v>2285</v>
      </c>
      <c r="F149" s="58">
        <v>1780</v>
      </c>
      <c r="G149" s="82">
        <f t="shared" si="6"/>
        <v>0.77899343544857769</v>
      </c>
      <c r="H149" s="58">
        <v>761.67</v>
      </c>
      <c r="I149" s="58">
        <v>761.67</v>
      </c>
      <c r="J149" s="82">
        <v>0.13</v>
      </c>
      <c r="K149" s="82">
        <v>0.08</v>
      </c>
      <c r="L149" s="83">
        <f t="shared" si="7"/>
        <v>0.98960000000000004</v>
      </c>
      <c r="M149" s="84">
        <v>103.38030000000001</v>
      </c>
      <c r="N149" s="13">
        <v>0.3516749154543567</v>
      </c>
      <c r="O149" s="13">
        <v>0.77899343544857769</v>
      </c>
      <c r="P149" s="13">
        <v>0.85903937027303801</v>
      </c>
      <c r="Q149" s="13">
        <v>0.70931193183561658</v>
      </c>
    </row>
    <row r="150" spans="1:17" x14ac:dyDescent="0.25">
      <c r="A150" s="4" t="s">
        <v>310</v>
      </c>
      <c r="B150" s="5" t="s">
        <v>311</v>
      </c>
      <c r="C150" s="58">
        <v>40874</v>
      </c>
      <c r="D150" s="81">
        <v>4</v>
      </c>
      <c r="E150" s="58">
        <v>2236</v>
      </c>
      <c r="F150" s="58">
        <v>1740</v>
      </c>
      <c r="G150" s="82">
        <f t="shared" si="6"/>
        <v>0.77817531305903398</v>
      </c>
      <c r="H150" s="58">
        <v>559</v>
      </c>
      <c r="I150" s="58">
        <v>559</v>
      </c>
      <c r="J150" s="82">
        <v>0.13</v>
      </c>
      <c r="K150" s="82">
        <v>0.08</v>
      </c>
      <c r="L150" s="83">
        <f t="shared" si="7"/>
        <v>0.98960000000000004</v>
      </c>
      <c r="M150" s="84">
        <v>72.070400000000006</v>
      </c>
      <c r="N150" s="13">
        <v>0.46332529563373742</v>
      </c>
      <c r="O150" s="13">
        <v>0.77817531305903398</v>
      </c>
      <c r="P150" s="13">
        <v>0.86323824436071828</v>
      </c>
      <c r="Q150" s="13">
        <v>0.7942003620821918</v>
      </c>
    </row>
    <row r="151" spans="1:17" x14ac:dyDescent="0.25">
      <c r="A151" s="4" t="s">
        <v>312</v>
      </c>
      <c r="B151" s="5" t="s">
        <v>313</v>
      </c>
      <c r="C151" s="58">
        <v>55119</v>
      </c>
      <c r="D151" s="81">
        <v>4</v>
      </c>
      <c r="E151" s="58">
        <v>3614</v>
      </c>
      <c r="F151" s="58">
        <v>3079</v>
      </c>
      <c r="G151" s="82">
        <f t="shared" si="6"/>
        <v>0.85196458218040949</v>
      </c>
      <c r="H151" s="58">
        <v>903.5</v>
      </c>
      <c r="I151" s="58">
        <v>903.5</v>
      </c>
      <c r="J151" s="82">
        <v>0.13</v>
      </c>
      <c r="K151" s="82">
        <v>0.08</v>
      </c>
      <c r="L151" s="83">
        <f t="shared" si="7"/>
        <v>0.98960000000000004</v>
      </c>
      <c r="M151" s="84">
        <v>43.41</v>
      </c>
      <c r="N151" s="13">
        <v>0.57221143954391784</v>
      </c>
      <c r="O151" s="13">
        <v>0.85196458218040949</v>
      </c>
      <c r="P151" s="13">
        <v>0.83608193182024348</v>
      </c>
      <c r="Q151" s="13">
        <v>0.87190538082191782</v>
      </c>
    </row>
    <row r="152" spans="1:17" x14ac:dyDescent="0.25">
      <c r="A152" s="4" t="s">
        <v>314</v>
      </c>
      <c r="B152" s="5" t="s">
        <v>315</v>
      </c>
      <c r="C152" s="58">
        <v>84187</v>
      </c>
      <c r="D152" s="81">
        <v>8</v>
      </c>
      <c r="E152" s="58">
        <v>4099</v>
      </c>
      <c r="F152" s="58">
        <v>3170</v>
      </c>
      <c r="G152" s="82">
        <f t="shared" si="6"/>
        <v>0.77335935594047334</v>
      </c>
      <c r="H152" s="58">
        <v>455.44</v>
      </c>
      <c r="I152" s="58">
        <v>512.38</v>
      </c>
      <c r="J152" s="82">
        <v>0.13</v>
      </c>
      <c r="K152" s="82">
        <v>0.08</v>
      </c>
      <c r="L152" s="83">
        <f t="shared" si="7"/>
        <v>0.98960000000000004</v>
      </c>
      <c r="M152" s="84">
        <v>77.675700000000006</v>
      </c>
      <c r="N152" s="13">
        <v>0.57638124942324798</v>
      </c>
      <c r="O152" s="13">
        <v>0.87004625592126239</v>
      </c>
      <c r="P152" s="13">
        <v>0.93913727771537348</v>
      </c>
      <c r="Q152" s="13">
        <v>0.77900308843835619</v>
      </c>
    </row>
    <row r="153" spans="1:17" x14ac:dyDescent="0.25">
      <c r="A153" s="4" t="s">
        <v>316</v>
      </c>
      <c r="B153" s="5" t="s">
        <v>317</v>
      </c>
      <c r="C153" s="58">
        <v>44851</v>
      </c>
      <c r="D153" s="81">
        <v>3</v>
      </c>
      <c r="E153" s="58">
        <v>1788</v>
      </c>
      <c r="F153" s="58">
        <v>1398</v>
      </c>
      <c r="G153" s="82">
        <f t="shared" si="6"/>
        <v>0.78187919463087252</v>
      </c>
      <c r="H153" s="58">
        <v>596</v>
      </c>
      <c r="I153" s="58">
        <v>596</v>
      </c>
      <c r="J153" s="82">
        <v>0.13</v>
      </c>
      <c r="K153" s="82">
        <v>0.08</v>
      </c>
      <c r="L153" s="83">
        <f t="shared" si="7"/>
        <v>0.98960000000000004</v>
      </c>
      <c r="M153" s="84">
        <v>97.481300000000005</v>
      </c>
      <c r="N153" s="13">
        <v>0.38227886871120359</v>
      </c>
      <c r="O153" s="13">
        <v>0.78187919463087252</v>
      </c>
      <c r="P153" s="13">
        <v>0.86711556041113913</v>
      </c>
      <c r="Q153" s="13">
        <v>0.72530549457534244</v>
      </c>
    </row>
    <row r="154" spans="1:17" x14ac:dyDescent="0.25">
      <c r="A154" s="4" t="s">
        <v>318</v>
      </c>
      <c r="B154" s="5" t="s">
        <v>319</v>
      </c>
      <c r="C154" s="58">
        <v>93038</v>
      </c>
      <c r="D154" s="81">
        <v>9</v>
      </c>
      <c r="E154" s="58">
        <v>6695</v>
      </c>
      <c r="F154" s="58">
        <v>5217</v>
      </c>
      <c r="G154" s="82">
        <f t="shared" si="6"/>
        <v>0.77923823749066468</v>
      </c>
      <c r="H154" s="58">
        <v>743.89</v>
      </c>
      <c r="I154" s="58">
        <v>743.89</v>
      </c>
      <c r="J154" s="82">
        <v>0.13</v>
      </c>
      <c r="K154" s="82">
        <v>0.08</v>
      </c>
      <c r="L154" s="83">
        <f t="shared" si="7"/>
        <v>0.98960000000000004</v>
      </c>
      <c r="M154" s="84">
        <v>75.614999999999995</v>
      </c>
      <c r="N154" s="13">
        <v>0.51349315743653356</v>
      </c>
      <c r="O154" s="13">
        <v>0.77923823749066468</v>
      </c>
      <c r="P154" s="13">
        <v>0.92004461737259091</v>
      </c>
      <c r="Q154" s="13">
        <v>0.78459012602739731</v>
      </c>
    </row>
    <row r="155" spans="1:17" x14ac:dyDescent="0.25">
      <c r="A155" s="4" t="s">
        <v>320</v>
      </c>
      <c r="B155" s="5" t="s">
        <v>321</v>
      </c>
      <c r="C155" s="58">
        <v>89559</v>
      </c>
      <c r="D155" s="81">
        <v>6</v>
      </c>
      <c r="E155" s="58">
        <v>4179</v>
      </c>
      <c r="F155" s="58">
        <v>3514</v>
      </c>
      <c r="G155" s="82">
        <f t="shared" si="6"/>
        <v>0.8408710217755444</v>
      </c>
      <c r="H155" s="58">
        <v>696.5</v>
      </c>
      <c r="I155" s="58">
        <v>835.8</v>
      </c>
      <c r="J155" s="82">
        <v>0.13</v>
      </c>
      <c r="K155" s="82">
        <v>0.08</v>
      </c>
      <c r="L155" s="83">
        <f t="shared" si="7"/>
        <v>0.98960000000000004</v>
      </c>
      <c r="M155" s="84">
        <v>107.5064</v>
      </c>
      <c r="N155" s="13">
        <v>0.51395709472048201</v>
      </c>
      <c r="O155" s="13">
        <v>1.0090452261306533</v>
      </c>
      <c r="P155" s="13">
        <v>0.90667604595853013</v>
      </c>
      <c r="Q155" s="13">
        <v>0.69812511386301379</v>
      </c>
    </row>
    <row r="156" spans="1:17" x14ac:dyDescent="0.25">
      <c r="A156" s="4" t="s">
        <v>322</v>
      </c>
      <c r="B156" s="5" t="s">
        <v>323</v>
      </c>
      <c r="C156" s="58">
        <v>130412</v>
      </c>
      <c r="D156" s="81">
        <v>13</v>
      </c>
      <c r="E156" s="58">
        <v>12525</v>
      </c>
      <c r="F156" s="58">
        <v>10728</v>
      </c>
      <c r="G156" s="82">
        <f t="shared" si="6"/>
        <v>0.85652694610778446</v>
      </c>
      <c r="H156" s="58">
        <v>963.46</v>
      </c>
      <c r="I156" s="58">
        <v>1043.75</v>
      </c>
      <c r="J156" s="82">
        <v>0.13</v>
      </c>
      <c r="K156" s="82">
        <v>0.08</v>
      </c>
      <c r="L156" s="83">
        <f t="shared" si="7"/>
        <v>0.98960000000000004</v>
      </c>
      <c r="M156" s="84">
        <v>63.078499999999998</v>
      </c>
      <c r="N156" s="13">
        <v>0.637019024098603</v>
      </c>
      <c r="O156" s="13">
        <v>0.92790567330247242</v>
      </c>
      <c r="P156" s="13">
        <v>0.91996505945240248</v>
      </c>
      <c r="Q156" s="13">
        <v>0.8185794969863015</v>
      </c>
    </row>
    <row r="157" spans="1:17" x14ac:dyDescent="0.25">
      <c r="A157" s="4" t="s">
        <v>324</v>
      </c>
      <c r="B157" s="5" t="s">
        <v>325</v>
      </c>
      <c r="C157" s="58">
        <v>103584</v>
      </c>
      <c r="D157" s="81">
        <v>11</v>
      </c>
      <c r="E157" s="58">
        <v>5691</v>
      </c>
      <c r="F157" s="58">
        <v>4935</v>
      </c>
      <c r="G157" s="82">
        <f t="shared" si="6"/>
        <v>0.86715867158671589</v>
      </c>
      <c r="H157" s="58">
        <v>474.25</v>
      </c>
      <c r="I157" s="58">
        <v>517.36</v>
      </c>
      <c r="J157" s="82">
        <v>0.13</v>
      </c>
      <c r="K157" s="82">
        <v>0.08</v>
      </c>
      <c r="L157" s="83">
        <f t="shared" si="7"/>
        <v>0.98960000000000004</v>
      </c>
      <c r="M157" s="84">
        <v>49.588500000000003</v>
      </c>
      <c r="N157" s="13">
        <v>0.72585999732866691</v>
      </c>
      <c r="O157" s="13">
        <v>0.94598462906084002</v>
      </c>
      <c r="P157" s="13">
        <v>0.95005406240346002</v>
      </c>
      <c r="Q157" s="13">
        <v>0.8551540284931507</v>
      </c>
    </row>
    <row r="158" spans="1:17" x14ac:dyDescent="0.25">
      <c r="A158" s="4" t="s">
        <v>326</v>
      </c>
      <c r="B158" s="5" t="s">
        <v>327</v>
      </c>
      <c r="C158" s="58">
        <v>110871</v>
      </c>
      <c r="D158" s="81">
        <v>11</v>
      </c>
      <c r="E158" s="58">
        <v>9968</v>
      </c>
      <c r="F158" s="58">
        <v>8210</v>
      </c>
      <c r="G158" s="82">
        <f t="shared" si="6"/>
        <v>0.8236356340288925</v>
      </c>
      <c r="H158" s="58">
        <v>906.18</v>
      </c>
      <c r="I158" s="58">
        <v>906.18</v>
      </c>
      <c r="J158" s="82">
        <v>0.13</v>
      </c>
      <c r="K158" s="82">
        <v>0.08</v>
      </c>
      <c r="L158" s="83">
        <f t="shared" si="7"/>
        <v>0.98960000000000004</v>
      </c>
      <c r="M158" s="84">
        <v>74.838999999999999</v>
      </c>
      <c r="N158" s="13">
        <v>0.53828289962792275</v>
      </c>
      <c r="O158" s="13">
        <v>0.8236356340288925</v>
      </c>
      <c r="P158" s="13">
        <v>0.91826701137521827</v>
      </c>
      <c r="Q158" s="13">
        <v>0.78669404273972598</v>
      </c>
    </row>
    <row r="159" spans="1:17" x14ac:dyDescent="0.25">
      <c r="A159" s="4" t="s">
        <v>328</v>
      </c>
      <c r="B159" s="5" t="s">
        <v>329</v>
      </c>
      <c r="C159" s="58">
        <v>54259</v>
      </c>
      <c r="D159" s="81">
        <v>7</v>
      </c>
      <c r="E159" s="58">
        <v>2752</v>
      </c>
      <c r="F159" s="58">
        <v>2081</v>
      </c>
      <c r="G159" s="82">
        <f t="shared" si="6"/>
        <v>0.75617732558139539</v>
      </c>
      <c r="H159" s="58">
        <v>393.14</v>
      </c>
      <c r="I159" s="58">
        <v>393.14</v>
      </c>
      <c r="J159" s="82">
        <v>0.13</v>
      </c>
      <c r="K159" s="82">
        <v>0.08</v>
      </c>
      <c r="L159" s="83">
        <f t="shared" si="7"/>
        <v>0.98960000000000004</v>
      </c>
      <c r="M159" s="84">
        <v>102.75060000000001</v>
      </c>
      <c r="N159" s="13">
        <v>0.41595807293773229</v>
      </c>
      <c r="O159" s="13">
        <v>0.75617732558139539</v>
      </c>
      <c r="P159" s="13">
        <v>0.92754329104059108</v>
      </c>
      <c r="Q159" s="13">
        <v>0.71101919517808221</v>
      </c>
    </row>
    <row r="160" spans="1:17" x14ac:dyDescent="0.25">
      <c r="A160" s="4" t="s">
        <v>330</v>
      </c>
      <c r="B160" s="5" t="s">
        <v>331</v>
      </c>
      <c r="C160" s="58">
        <v>121762</v>
      </c>
      <c r="D160" s="81">
        <v>11</v>
      </c>
      <c r="E160" s="58">
        <v>9997</v>
      </c>
      <c r="F160" s="58">
        <v>7761</v>
      </c>
      <c r="G160" s="82">
        <f t="shared" si="6"/>
        <v>0.77633289986996101</v>
      </c>
      <c r="H160" s="58">
        <v>833.08</v>
      </c>
      <c r="I160" s="58">
        <v>833.08</v>
      </c>
      <c r="J160" s="82">
        <v>0.13</v>
      </c>
      <c r="K160" s="82">
        <v>0.08</v>
      </c>
      <c r="L160" s="83">
        <f t="shared" si="7"/>
        <v>0.98960000000000004</v>
      </c>
      <c r="M160" s="84">
        <v>88.193600000000004</v>
      </c>
      <c r="N160" s="13">
        <v>0.48126332662232185</v>
      </c>
      <c r="O160" s="13">
        <v>0.77633289986996101</v>
      </c>
      <c r="P160" s="13">
        <v>0.93158100775830444</v>
      </c>
      <c r="Q160" s="13">
        <v>0.75048661216438362</v>
      </c>
    </row>
    <row r="161" spans="1:17" x14ac:dyDescent="0.25">
      <c r="A161" s="4" t="s">
        <v>332</v>
      </c>
      <c r="B161" s="5" t="s">
        <v>333</v>
      </c>
      <c r="C161" s="58">
        <v>24521</v>
      </c>
      <c r="D161" s="81">
        <v>1</v>
      </c>
      <c r="E161" s="58">
        <v>1569</v>
      </c>
      <c r="F161" s="58">
        <v>1353</v>
      </c>
      <c r="G161" s="82">
        <f t="shared" si="6"/>
        <v>0.86233269598470363</v>
      </c>
      <c r="H161" s="58">
        <v>523</v>
      </c>
      <c r="I161" s="58">
        <v>784.5</v>
      </c>
      <c r="J161" s="82">
        <v>0.13</v>
      </c>
      <c r="K161" s="82">
        <v>0.08</v>
      </c>
      <c r="L161" s="83">
        <f t="shared" si="7"/>
        <v>0.98960000000000004</v>
      </c>
      <c r="M161" s="84">
        <v>52.7607</v>
      </c>
      <c r="N161" s="13">
        <v>0.60972051759365464</v>
      </c>
      <c r="O161" s="13">
        <v>1.2934990439770555</v>
      </c>
      <c r="P161" s="13">
        <v>0.68007014395823995</v>
      </c>
      <c r="Q161" s="13">
        <v>0.84655345556164385</v>
      </c>
    </row>
    <row r="162" spans="1:17" x14ac:dyDescent="0.25">
      <c r="A162" s="4" t="s">
        <v>334</v>
      </c>
      <c r="B162" s="5" t="s">
        <v>335</v>
      </c>
      <c r="C162" s="58">
        <v>56441</v>
      </c>
      <c r="D162" s="81">
        <v>6</v>
      </c>
      <c r="E162" s="58">
        <v>3961</v>
      </c>
      <c r="F162" s="58">
        <v>3489</v>
      </c>
      <c r="G162" s="82">
        <f t="shared" si="6"/>
        <v>0.88083817217874272</v>
      </c>
      <c r="H162" s="58">
        <v>660.17</v>
      </c>
      <c r="I162" s="58">
        <v>660.17</v>
      </c>
      <c r="J162" s="82">
        <v>0.13</v>
      </c>
      <c r="K162" s="82">
        <v>0.08</v>
      </c>
      <c r="L162" s="83">
        <f t="shared" si="7"/>
        <v>0.98960000000000004</v>
      </c>
      <c r="M162" s="84">
        <v>84.520899999999997</v>
      </c>
      <c r="N162" s="13">
        <v>0.4977199037526448</v>
      </c>
      <c r="O162" s="13">
        <v>0.88083817217874272</v>
      </c>
      <c r="P162" s="13">
        <v>0.88303420090596085</v>
      </c>
      <c r="Q162" s="13">
        <v>0.76044415715068503</v>
      </c>
    </row>
    <row r="163" spans="1:17" x14ac:dyDescent="0.25">
      <c r="A163" s="4" t="s">
        <v>336</v>
      </c>
      <c r="B163" s="5" t="s">
        <v>337</v>
      </c>
      <c r="C163" s="58">
        <v>49700</v>
      </c>
      <c r="D163" s="81">
        <v>8</v>
      </c>
      <c r="E163" s="58">
        <v>4831</v>
      </c>
      <c r="F163" s="58">
        <v>3725</v>
      </c>
      <c r="G163" s="82">
        <f t="shared" si="6"/>
        <v>0.77106189194783692</v>
      </c>
      <c r="H163" s="58">
        <v>603.88</v>
      </c>
      <c r="I163" s="58">
        <v>603.88</v>
      </c>
      <c r="J163" s="82">
        <v>0.13</v>
      </c>
      <c r="K163" s="82">
        <v>0.08</v>
      </c>
      <c r="L163" s="83">
        <f t="shared" si="7"/>
        <v>0.98960000000000004</v>
      </c>
      <c r="M163" s="84">
        <v>90.994</v>
      </c>
      <c r="N163" s="13">
        <v>0.41107065815184474</v>
      </c>
      <c r="O163" s="13">
        <v>0.77106189194783692</v>
      </c>
      <c r="P163" s="13">
        <v>0.87849597585513073</v>
      </c>
      <c r="Q163" s="13">
        <v>0.74289407561643839</v>
      </c>
    </row>
    <row r="164" spans="1:17" x14ac:dyDescent="0.25">
      <c r="A164" s="4" t="s">
        <v>338</v>
      </c>
      <c r="B164" s="5" t="s">
        <v>339</v>
      </c>
      <c r="C164" s="58">
        <v>93038</v>
      </c>
      <c r="D164" s="81">
        <v>7</v>
      </c>
      <c r="E164" s="58">
        <v>5632</v>
      </c>
      <c r="F164" s="58">
        <v>3527</v>
      </c>
      <c r="G164" s="82">
        <f t="shared" si="6"/>
        <v>0.62624289772727271</v>
      </c>
      <c r="H164" s="58">
        <v>804.57</v>
      </c>
      <c r="I164" s="58">
        <v>1126.4000000000001</v>
      </c>
      <c r="J164" s="82">
        <v>0.13</v>
      </c>
      <c r="K164" s="82">
        <v>0.08</v>
      </c>
      <c r="L164" s="83">
        <f t="shared" si="7"/>
        <v>0.98960000000000004</v>
      </c>
      <c r="M164" s="84">
        <v>101.48390000000001</v>
      </c>
      <c r="N164" s="13">
        <v>0.43278229433067744</v>
      </c>
      <c r="O164" s="13">
        <v>0.87674161353269442</v>
      </c>
      <c r="P164" s="13">
        <v>0.87893097444016954</v>
      </c>
      <c r="Q164" s="13">
        <v>0.7144535138630137</v>
      </c>
    </row>
    <row r="165" spans="1:17" x14ac:dyDescent="0.25">
      <c r="A165" s="4" t="s">
        <v>340</v>
      </c>
      <c r="B165" s="5" t="s">
        <v>341</v>
      </c>
      <c r="C165" s="58">
        <v>61062</v>
      </c>
      <c r="D165" s="81">
        <v>4</v>
      </c>
      <c r="E165" s="58">
        <v>2733</v>
      </c>
      <c r="F165" s="58">
        <v>1717</v>
      </c>
      <c r="G165" s="82">
        <f t="shared" si="6"/>
        <v>0.628247347237468</v>
      </c>
      <c r="H165" s="58">
        <v>683.25</v>
      </c>
      <c r="I165" s="58">
        <v>911</v>
      </c>
      <c r="J165" s="82">
        <v>0.13</v>
      </c>
      <c r="K165" s="82">
        <v>0.08</v>
      </c>
      <c r="L165" s="83">
        <f t="shared" si="7"/>
        <v>0.98960000000000004</v>
      </c>
      <c r="M165" s="84">
        <v>112.5057</v>
      </c>
      <c r="N165" s="13">
        <v>0.3431759338519621</v>
      </c>
      <c r="O165" s="13">
        <v>0.83766312964995737</v>
      </c>
      <c r="P165" s="13">
        <v>0.85080737610952806</v>
      </c>
      <c r="Q165" s="13">
        <v>0.68457084734246576</v>
      </c>
    </row>
    <row r="166" spans="1:17" x14ac:dyDescent="0.25">
      <c r="A166" s="4" t="s">
        <v>342</v>
      </c>
      <c r="B166" s="5" t="s">
        <v>343</v>
      </c>
      <c r="C166" s="58">
        <v>27675</v>
      </c>
      <c r="D166" s="81">
        <v>3</v>
      </c>
      <c r="E166" s="58">
        <v>2949</v>
      </c>
      <c r="F166" s="58">
        <v>2331</v>
      </c>
      <c r="G166" s="82">
        <f t="shared" si="6"/>
        <v>0.79043743641912512</v>
      </c>
      <c r="H166" s="58">
        <v>589.79999999999995</v>
      </c>
      <c r="I166" s="58">
        <v>983</v>
      </c>
      <c r="J166" s="82">
        <v>0.13</v>
      </c>
      <c r="K166" s="82">
        <v>0.08</v>
      </c>
      <c r="L166" s="83">
        <f t="shared" si="7"/>
        <v>0.98960000000000004</v>
      </c>
      <c r="M166" s="84">
        <v>99.573899999999995</v>
      </c>
      <c r="N166" s="13">
        <v>0.42355502022812608</v>
      </c>
      <c r="O166" s="13">
        <v>1.3173957273652086</v>
      </c>
      <c r="P166" s="13">
        <v>0.64480578139114719</v>
      </c>
      <c r="Q166" s="13">
        <v>0.7196319686575342</v>
      </c>
    </row>
    <row r="167" spans="1:17" x14ac:dyDescent="0.25">
      <c r="A167" s="4" t="s">
        <v>344</v>
      </c>
      <c r="B167" s="5" t="s">
        <v>345</v>
      </c>
      <c r="C167" s="58">
        <v>117555</v>
      </c>
      <c r="D167" s="81">
        <v>6</v>
      </c>
      <c r="E167" s="58">
        <v>3560</v>
      </c>
      <c r="F167" s="58">
        <v>3082</v>
      </c>
      <c r="G167" s="82">
        <f t="shared" si="6"/>
        <v>0.86573033707865166</v>
      </c>
      <c r="H167" s="58">
        <v>593.33000000000004</v>
      </c>
      <c r="I167" s="58">
        <v>712</v>
      </c>
      <c r="J167" s="82">
        <v>0.13</v>
      </c>
      <c r="K167" s="82">
        <v>0.08</v>
      </c>
      <c r="L167" s="83">
        <f t="shared" si="7"/>
        <v>0.98960000000000004</v>
      </c>
      <c r="M167" s="84">
        <v>51.491</v>
      </c>
      <c r="N167" s="13">
        <v>0.75811534685739135</v>
      </c>
      <c r="O167" s="13">
        <v>1.0388822409114655</v>
      </c>
      <c r="P167" s="13">
        <v>0.93943226574603611</v>
      </c>
      <c r="Q167" s="13">
        <v>0.84999590794520552</v>
      </c>
    </row>
    <row r="168" spans="1:17" x14ac:dyDescent="0.25">
      <c r="A168" s="4" t="s">
        <v>346</v>
      </c>
      <c r="B168" s="5" t="s">
        <v>347</v>
      </c>
      <c r="C168" s="58">
        <v>112618</v>
      </c>
      <c r="D168" s="81">
        <v>8</v>
      </c>
      <c r="E168" s="58">
        <v>4776</v>
      </c>
      <c r="F168" s="58">
        <v>3903</v>
      </c>
      <c r="G168" s="82">
        <f t="shared" si="6"/>
        <v>0.81721105527638194</v>
      </c>
      <c r="H168" s="58">
        <v>597</v>
      </c>
      <c r="I168" s="58">
        <v>682.29</v>
      </c>
      <c r="J168" s="82">
        <v>0.13</v>
      </c>
      <c r="K168" s="82">
        <v>0.08</v>
      </c>
      <c r="L168" s="83">
        <f t="shared" si="7"/>
        <v>0.98960000000000004</v>
      </c>
      <c r="M168" s="84">
        <v>81.5685</v>
      </c>
      <c r="N168" s="13">
        <v>0.59794816921374294</v>
      </c>
      <c r="O168" s="13">
        <v>0.93396135829903293</v>
      </c>
      <c r="P168" s="13">
        <v>0.93941554636026214</v>
      </c>
      <c r="Q168" s="13">
        <v>0.76844880109589042</v>
      </c>
    </row>
    <row r="169" spans="1:17" x14ac:dyDescent="0.25">
      <c r="A169" s="4" t="s">
        <v>348</v>
      </c>
      <c r="B169" s="5" t="s">
        <v>349</v>
      </c>
      <c r="C169" s="58">
        <v>141101</v>
      </c>
      <c r="D169" s="81">
        <v>14</v>
      </c>
      <c r="E169" s="58">
        <v>9727</v>
      </c>
      <c r="F169" s="58">
        <v>7105</v>
      </c>
      <c r="G169" s="82">
        <f t="shared" si="6"/>
        <v>0.73044104040300195</v>
      </c>
      <c r="H169" s="58">
        <v>648.47</v>
      </c>
      <c r="I169" s="58">
        <v>694.79</v>
      </c>
      <c r="J169" s="82">
        <v>0.13</v>
      </c>
      <c r="K169" s="82">
        <v>0.08</v>
      </c>
      <c r="L169" s="83">
        <f t="shared" si="7"/>
        <v>0.98960000000000004</v>
      </c>
      <c r="M169" s="84">
        <v>60.128799999999998</v>
      </c>
      <c r="N169" s="13">
        <v>0.60190440833906611</v>
      </c>
      <c r="O169" s="13">
        <v>0.78261620500809848</v>
      </c>
      <c r="P169" s="13">
        <v>0.95075963823305598</v>
      </c>
      <c r="Q169" s="13">
        <v>0.82657682060273974</v>
      </c>
    </row>
    <row r="170" spans="1:17" x14ac:dyDescent="0.25">
      <c r="A170" s="4" t="s">
        <v>350</v>
      </c>
      <c r="B170" s="5" t="s">
        <v>351</v>
      </c>
      <c r="C170" s="58">
        <v>284697</v>
      </c>
      <c r="D170" s="81">
        <v>34</v>
      </c>
      <c r="E170" s="58">
        <v>33138</v>
      </c>
      <c r="F170" s="58">
        <v>25572</v>
      </c>
      <c r="G170" s="82">
        <f t="shared" si="6"/>
        <v>0.77168205685315949</v>
      </c>
      <c r="H170" s="58">
        <v>974.65</v>
      </c>
      <c r="I170" s="58">
        <v>1104.5999999999999</v>
      </c>
      <c r="J170" s="82">
        <v>0.13</v>
      </c>
      <c r="K170" s="82">
        <v>0.08</v>
      </c>
      <c r="L170" s="83">
        <f t="shared" si="7"/>
        <v>0.98960000000000004</v>
      </c>
      <c r="M170" s="84">
        <v>90.348100000000002</v>
      </c>
      <c r="N170" s="13">
        <v>0.5593013175194238</v>
      </c>
      <c r="O170" s="13">
        <v>0.87457035859026322</v>
      </c>
      <c r="P170" s="13">
        <v>0.96120097272971883</v>
      </c>
      <c r="Q170" s="13">
        <v>0.74464526093150696</v>
      </c>
    </row>
    <row r="171" spans="1:17" x14ac:dyDescent="0.25">
      <c r="A171" s="4" t="s">
        <v>352</v>
      </c>
      <c r="B171" s="5" t="s">
        <v>353</v>
      </c>
      <c r="C171" s="58">
        <v>34970</v>
      </c>
      <c r="D171" s="81">
        <v>2</v>
      </c>
      <c r="E171" s="58">
        <v>1634</v>
      </c>
      <c r="F171" s="58">
        <v>1343</v>
      </c>
      <c r="G171" s="82">
        <f t="shared" si="6"/>
        <v>0.82190942472460216</v>
      </c>
      <c r="H171" s="58">
        <v>544.66999999999996</v>
      </c>
      <c r="I171" s="58">
        <v>817</v>
      </c>
      <c r="J171" s="82">
        <v>0.13</v>
      </c>
      <c r="K171" s="82">
        <v>0.08</v>
      </c>
      <c r="L171" s="83">
        <f t="shared" si="7"/>
        <v>0.98960000000000004</v>
      </c>
      <c r="M171" s="84">
        <v>99.080699999999993</v>
      </c>
      <c r="N171" s="13">
        <v>0.51161866351930974</v>
      </c>
      <c r="O171" s="13">
        <v>1.2328565920649202</v>
      </c>
      <c r="P171" s="13">
        <v>0.76637260508132687</v>
      </c>
      <c r="Q171" s="13">
        <v>0.72096914871232876</v>
      </c>
    </row>
    <row r="172" spans="1:17" x14ac:dyDescent="0.25">
      <c r="A172" s="4" t="s">
        <v>354</v>
      </c>
      <c r="B172" s="5" t="s">
        <v>355</v>
      </c>
      <c r="C172" s="58">
        <v>51579</v>
      </c>
      <c r="D172" s="81">
        <v>5</v>
      </c>
      <c r="E172" s="58">
        <v>2434</v>
      </c>
      <c r="F172" s="58">
        <v>1643</v>
      </c>
      <c r="G172" s="82">
        <f t="shared" si="6"/>
        <v>0.67502054231717334</v>
      </c>
      <c r="H172" s="58">
        <v>486.8</v>
      </c>
      <c r="I172" s="58">
        <v>486.8</v>
      </c>
      <c r="J172" s="82">
        <v>0.13</v>
      </c>
      <c r="K172" s="82">
        <v>0.08</v>
      </c>
      <c r="L172" s="83">
        <f t="shared" si="7"/>
        <v>0.98960000000000004</v>
      </c>
      <c r="M172" s="84">
        <v>121.41379999999999</v>
      </c>
      <c r="N172" s="13">
        <v>0.28404993944095935</v>
      </c>
      <c r="O172" s="13">
        <v>0.67502054231717334</v>
      </c>
      <c r="P172" s="13">
        <v>0.90562050446887299</v>
      </c>
      <c r="Q172" s="13">
        <v>0.66041891375342465</v>
      </c>
    </row>
    <row r="173" spans="1:17" x14ac:dyDescent="0.25">
      <c r="A173" s="4" t="s">
        <v>356</v>
      </c>
      <c r="B173" s="5" t="s">
        <v>357</v>
      </c>
      <c r="C173" s="58">
        <v>17458</v>
      </c>
      <c r="D173" s="81">
        <v>5</v>
      </c>
      <c r="E173" s="58">
        <v>1777</v>
      </c>
      <c r="F173" s="58">
        <v>1360</v>
      </c>
      <c r="G173" s="82">
        <f t="shared" si="6"/>
        <v>0.76533483398987057</v>
      </c>
      <c r="H173" s="58">
        <v>355.4</v>
      </c>
      <c r="I173" s="58">
        <v>355.4</v>
      </c>
      <c r="J173" s="82">
        <v>0.13</v>
      </c>
      <c r="K173" s="82">
        <v>0.08</v>
      </c>
      <c r="L173" s="83">
        <f t="shared" si="7"/>
        <v>0.98960000000000004</v>
      </c>
      <c r="M173" s="84">
        <v>79.766900000000007</v>
      </c>
      <c r="N173" s="13">
        <v>0.35729036874262754</v>
      </c>
      <c r="O173" s="13">
        <v>0.76533483398987057</v>
      </c>
      <c r="P173" s="13">
        <v>0.79642570741207463</v>
      </c>
      <c r="Q173" s="13">
        <v>0.77333335824657534</v>
      </c>
    </row>
    <row r="174" spans="1:17" x14ac:dyDescent="0.25">
      <c r="A174" s="4" t="s">
        <v>358</v>
      </c>
      <c r="B174" s="5" t="s">
        <v>359</v>
      </c>
      <c r="C174" s="58">
        <v>44825</v>
      </c>
      <c r="D174" s="81">
        <v>4</v>
      </c>
      <c r="E174" s="58">
        <v>4977</v>
      </c>
      <c r="F174" s="58">
        <v>4496</v>
      </c>
      <c r="G174" s="82">
        <f t="shared" si="6"/>
        <v>0.90335543500100457</v>
      </c>
      <c r="H174" s="58">
        <v>995.4</v>
      </c>
      <c r="I174" s="58">
        <v>1244.25</v>
      </c>
      <c r="J174" s="82">
        <v>0.13</v>
      </c>
      <c r="K174" s="82">
        <v>0.08</v>
      </c>
      <c r="L174" s="83">
        <f t="shared" si="7"/>
        <v>0.98960000000000004</v>
      </c>
      <c r="M174" s="84">
        <v>46.1967</v>
      </c>
      <c r="N174" s="13">
        <v>0.58927936459495101</v>
      </c>
      <c r="O174" s="13">
        <v>1.1291942937512556</v>
      </c>
      <c r="P174" s="13">
        <v>0.72242052426101511</v>
      </c>
      <c r="Q174" s="13">
        <v>0.86434998816438358</v>
      </c>
    </row>
    <row r="175" spans="1:17" x14ac:dyDescent="0.25">
      <c r="A175" s="4" t="s">
        <v>360</v>
      </c>
      <c r="B175" s="5" t="s">
        <v>361</v>
      </c>
      <c r="C175" s="58">
        <v>158767</v>
      </c>
      <c r="D175" s="81">
        <v>11</v>
      </c>
      <c r="E175" s="58">
        <v>7909</v>
      </c>
      <c r="F175" s="58">
        <v>6067</v>
      </c>
      <c r="G175" s="82">
        <f t="shared" si="6"/>
        <v>0.76710077127323306</v>
      </c>
      <c r="H175" s="58">
        <v>659.08</v>
      </c>
      <c r="I175" s="58">
        <v>719</v>
      </c>
      <c r="J175" s="82">
        <v>0.13</v>
      </c>
      <c r="K175" s="82">
        <v>0.08</v>
      </c>
      <c r="L175" s="83">
        <f t="shared" si="7"/>
        <v>0.98960000000000004</v>
      </c>
      <c r="M175" s="84">
        <v>110.16419999999999</v>
      </c>
      <c r="N175" s="13">
        <v>0.46374836096229538</v>
      </c>
      <c r="O175" s="13">
        <v>0.83684143737551508</v>
      </c>
      <c r="P175" s="13">
        <v>0.95471328195519045</v>
      </c>
      <c r="Q175" s="13">
        <v>0.6909191991232877</v>
      </c>
    </row>
    <row r="176" spans="1:17" x14ac:dyDescent="0.25">
      <c r="A176" s="4" t="s">
        <v>362</v>
      </c>
      <c r="B176" s="5" t="s">
        <v>363</v>
      </c>
      <c r="C176" s="58">
        <v>58698</v>
      </c>
      <c r="D176" s="81">
        <v>4</v>
      </c>
      <c r="E176" s="58">
        <v>4934</v>
      </c>
      <c r="F176" s="58">
        <v>4087</v>
      </c>
      <c r="G176" s="82">
        <f t="shared" si="6"/>
        <v>0.8283340089177138</v>
      </c>
      <c r="H176" s="58">
        <v>986.8</v>
      </c>
      <c r="I176" s="58">
        <v>1233.5</v>
      </c>
      <c r="J176" s="82">
        <v>0.13</v>
      </c>
      <c r="K176" s="82">
        <v>0.08</v>
      </c>
      <c r="L176" s="83">
        <f t="shared" si="7"/>
        <v>0.98960000000000004</v>
      </c>
      <c r="M176" s="84">
        <v>62.107500000000002</v>
      </c>
      <c r="N176" s="13">
        <v>0.55714475193284274</v>
      </c>
      <c r="O176" s="13">
        <v>1.0354175111471422</v>
      </c>
      <c r="P176" s="13">
        <v>0.78985655388599274</v>
      </c>
      <c r="Q176" s="13">
        <v>0.82121210410958911</v>
      </c>
    </row>
    <row r="177" spans="1:17" x14ac:dyDescent="0.25">
      <c r="A177" s="4" t="s">
        <v>364</v>
      </c>
      <c r="B177" s="5" t="s">
        <v>365</v>
      </c>
      <c r="C177" s="58">
        <v>121945</v>
      </c>
      <c r="D177" s="81">
        <v>14</v>
      </c>
      <c r="E177" s="58">
        <v>14470</v>
      </c>
      <c r="F177" s="58">
        <v>11143</v>
      </c>
      <c r="G177" s="82">
        <f t="shared" si="6"/>
        <v>0.77007601935038006</v>
      </c>
      <c r="H177" s="58">
        <v>803.89</v>
      </c>
      <c r="I177" s="58">
        <v>1033.57</v>
      </c>
      <c r="J177" s="82">
        <v>0.13</v>
      </c>
      <c r="K177" s="82">
        <v>0.08</v>
      </c>
      <c r="L177" s="83">
        <f t="shared" si="7"/>
        <v>0.98960000000000004</v>
      </c>
      <c r="M177" s="84">
        <v>69.185599999999994</v>
      </c>
      <c r="N177" s="13">
        <v>0.64460941972051122</v>
      </c>
      <c r="O177" s="13">
        <v>0.99009500220175928</v>
      </c>
      <c r="P177" s="13">
        <v>0.91524305453831478</v>
      </c>
      <c r="Q177" s="13">
        <v>0.80202172668493155</v>
      </c>
    </row>
    <row r="178" spans="1:17" x14ac:dyDescent="0.25">
      <c r="A178" s="4" t="s">
        <v>366</v>
      </c>
      <c r="B178" s="5" t="s">
        <v>367</v>
      </c>
      <c r="C178" s="58">
        <v>183595</v>
      </c>
      <c r="D178" s="81">
        <v>22</v>
      </c>
      <c r="E178" s="58">
        <v>15799</v>
      </c>
      <c r="F178" s="58">
        <v>11076</v>
      </c>
      <c r="G178" s="82">
        <f t="shared" si="6"/>
        <v>0.7010570289258814</v>
      </c>
      <c r="H178" s="58">
        <v>718.14</v>
      </c>
      <c r="I178" s="58">
        <v>789.95</v>
      </c>
      <c r="J178" s="82">
        <v>0.13</v>
      </c>
      <c r="K178" s="82">
        <v>0.08</v>
      </c>
      <c r="L178" s="83">
        <f t="shared" si="7"/>
        <v>0.98960000000000004</v>
      </c>
      <c r="M178" s="84">
        <v>98.417000000000002</v>
      </c>
      <c r="N178" s="13">
        <v>0.47095824955145588</v>
      </c>
      <c r="O178" s="13">
        <v>0.77115882696967186</v>
      </c>
      <c r="P178" s="13">
        <v>0.95697344698819387</v>
      </c>
      <c r="Q178" s="13">
        <v>0.72276859397260274</v>
      </c>
    </row>
    <row r="179" spans="1:17" x14ac:dyDescent="0.25">
      <c r="A179" s="4" t="s">
        <v>368</v>
      </c>
      <c r="B179" s="5" t="s">
        <v>369</v>
      </c>
      <c r="C179" s="58">
        <v>277563</v>
      </c>
      <c r="D179" s="81">
        <v>32</v>
      </c>
      <c r="E179" s="58">
        <v>41554</v>
      </c>
      <c r="F179" s="58">
        <v>29797</v>
      </c>
      <c r="G179" s="82">
        <f t="shared" si="6"/>
        <v>0.71706694903017765</v>
      </c>
      <c r="H179" s="58">
        <v>1340.45</v>
      </c>
      <c r="I179" s="58">
        <v>1484.07</v>
      </c>
      <c r="J179" s="82">
        <v>0.13</v>
      </c>
      <c r="K179" s="82">
        <v>0.08</v>
      </c>
      <c r="L179" s="83">
        <f t="shared" si="7"/>
        <v>0.98960000000000004</v>
      </c>
      <c r="M179" s="84">
        <v>103.53270000000001</v>
      </c>
      <c r="N179" s="13">
        <v>0.45435683689146589</v>
      </c>
      <c r="O179" s="13">
        <v>0.79389574176374778</v>
      </c>
      <c r="P179" s="13">
        <v>0.94653207431412989</v>
      </c>
      <c r="Q179" s="13">
        <v>0.70889873994520547</v>
      </c>
    </row>
    <row r="180" spans="1:17" x14ac:dyDescent="0.25">
      <c r="A180" s="4" t="s">
        <v>370</v>
      </c>
      <c r="B180" s="5" t="s">
        <v>371</v>
      </c>
      <c r="C180" s="58">
        <v>416681</v>
      </c>
      <c r="D180" s="81">
        <v>37</v>
      </c>
      <c r="E180" s="58">
        <v>57999</v>
      </c>
      <c r="F180" s="58">
        <v>36871</v>
      </c>
      <c r="G180" s="82">
        <f t="shared" si="6"/>
        <v>0.63571785720443452</v>
      </c>
      <c r="H180" s="58">
        <v>1526.29</v>
      </c>
      <c r="I180" s="58">
        <v>1999.97</v>
      </c>
      <c r="J180" s="82">
        <v>0.13</v>
      </c>
      <c r="K180" s="82">
        <v>0.08</v>
      </c>
      <c r="L180" s="83">
        <f t="shared" si="7"/>
        <v>0.98960000000000004</v>
      </c>
      <c r="M180" s="84">
        <v>153.75280000000001</v>
      </c>
      <c r="N180" s="13">
        <v>0.30902803834042414</v>
      </c>
      <c r="O180" s="13">
        <v>0.8330111858645165</v>
      </c>
      <c r="P180" s="13">
        <v>0.95200238766961964</v>
      </c>
      <c r="Q180" s="13">
        <v>0.57274035375342469</v>
      </c>
    </row>
    <row r="181" spans="1:17" x14ac:dyDescent="0.25">
      <c r="A181" s="4" t="s">
        <v>372</v>
      </c>
      <c r="B181" s="5" t="s">
        <v>373</v>
      </c>
      <c r="C181" s="58">
        <v>35512</v>
      </c>
      <c r="D181" s="81">
        <v>3</v>
      </c>
      <c r="E181" s="58">
        <v>2224</v>
      </c>
      <c r="F181" s="58">
        <v>1855</v>
      </c>
      <c r="G181" s="82">
        <f t="shared" si="6"/>
        <v>0.83408273381294962</v>
      </c>
      <c r="H181" s="58">
        <v>741.33</v>
      </c>
      <c r="I181" s="58">
        <v>1112</v>
      </c>
      <c r="J181" s="82">
        <v>0.13</v>
      </c>
      <c r="K181" s="82">
        <v>0.08</v>
      </c>
      <c r="L181" s="83">
        <f t="shared" si="7"/>
        <v>0.98960000000000004</v>
      </c>
      <c r="M181" s="84">
        <v>89.597399999999993</v>
      </c>
      <c r="N181" s="13">
        <v>0.4676408877208626</v>
      </c>
      <c r="O181" s="13">
        <v>1.2511297263027259</v>
      </c>
      <c r="P181" s="13">
        <v>0.68686500337280854</v>
      </c>
      <c r="Q181" s="13">
        <v>0.7466805834520549</v>
      </c>
    </row>
    <row r="182" spans="1:17" x14ac:dyDescent="0.25">
      <c r="A182" s="4" t="s">
        <v>374</v>
      </c>
      <c r="B182" s="5" t="s">
        <v>375</v>
      </c>
      <c r="C182" s="58">
        <v>45147</v>
      </c>
      <c r="D182" s="81">
        <v>5</v>
      </c>
      <c r="E182" s="58">
        <v>2517</v>
      </c>
      <c r="F182" s="58">
        <v>2067</v>
      </c>
      <c r="G182" s="82">
        <f t="shared" si="6"/>
        <v>0.82121573301549466</v>
      </c>
      <c r="H182" s="58">
        <v>629.25</v>
      </c>
      <c r="I182" s="58">
        <v>629.25</v>
      </c>
      <c r="J182" s="82">
        <v>0.13</v>
      </c>
      <c r="K182" s="82">
        <v>0.08</v>
      </c>
      <c r="L182" s="83">
        <f t="shared" si="7"/>
        <v>0.98960000000000004</v>
      </c>
      <c r="M182" s="84">
        <v>80.544399999999996</v>
      </c>
      <c r="N182" s="13">
        <v>0.45470037575818278</v>
      </c>
      <c r="O182" s="13">
        <v>0.82121573301549466</v>
      </c>
      <c r="P182" s="13">
        <v>0.86062196823709214</v>
      </c>
      <c r="Q182" s="13">
        <v>0.77122537468493157</v>
      </c>
    </row>
    <row r="183" spans="1:17" x14ac:dyDescent="0.25">
      <c r="A183" s="4" t="s">
        <v>376</v>
      </c>
      <c r="B183" s="5" t="s">
        <v>377</v>
      </c>
      <c r="C183" s="58">
        <v>64166</v>
      </c>
      <c r="D183" s="81">
        <v>4</v>
      </c>
      <c r="E183" s="58">
        <v>2763</v>
      </c>
      <c r="F183" s="58">
        <v>1792</v>
      </c>
      <c r="G183" s="82">
        <f t="shared" si="6"/>
        <v>0.64857039449873322</v>
      </c>
      <c r="H183" s="58">
        <v>690.75</v>
      </c>
      <c r="I183" s="58">
        <v>690.75</v>
      </c>
      <c r="J183" s="82">
        <v>0.13</v>
      </c>
      <c r="K183" s="82">
        <v>0.08</v>
      </c>
      <c r="L183" s="83">
        <f t="shared" si="7"/>
        <v>0.98960000000000004</v>
      </c>
      <c r="M183" s="84">
        <v>152.19669999999999</v>
      </c>
      <c r="N183" s="13">
        <v>0.14956963497817294</v>
      </c>
      <c r="O183" s="13">
        <v>0.64857039449873322</v>
      </c>
      <c r="P183" s="13">
        <v>0.8923495309042172</v>
      </c>
      <c r="Q183" s="13">
        <v>0.57695930323287681</v>
      </c>
    </row>
    <row r="184" spans="1:17" x14ac:dyDescent="0.25">
      <c r="A184" s="4" t="s">
        <v>378</v>
      </c>
      <c r="B184" s="5" t="s">
        <v>379</v>
      </c>
      <c r="C184" s="58">
        <v>80726</v>
      </c>
      <c r="D184" s="81">
        <v>6</v>
      </c>
      <c r="E184" s="58">
        <v>4044</v>
      </c>
      <c r="F184" s="58">
        <v>2619</v>
      </c>
      <c r="G184" s="82">
        <f t="shared" si="6"/>
        <v>0.64762611275964388</v>
      </c>
      <c r="H184" s="58">
        <v>577.71</v>
      </c>
      <c r="I184" s="58">
        <v>1011</v>
      </c>
      <c r="J184" s="82">
        <v>0.13</v>
      </c>
      <c r="K184" s="82">
        <v>0.08</v>
      </c>
      <c r="L184" s="83">
        <f t="shared" si="7"/>
        <v>0.98960000000000004</v>
      </c>
      <c r="M184" s="84">
        <v>122.2681</v>
      </c>
      <c r="N184" s="13">
        <v>0.49591810496268307</v>
      </c>
      <c r="O184" s="13">
        <v>1.1333541050007789</v>
      </c>
      <c r="P184" s="13">
        <v>0.87476060995767924</v>
      </c>
      <c r="Q184" s="13">
        <v>0.6581027075068494</v>
      </c>
    </row>
    <row r="185" spans="1:17" x14ac:dyDescent="0.25">
      <c r="A185" s="4" t="s">
        <v>380</v>
      </c>
      <c r="B185" s="5" t="s">
        <v>381</v>
      </c>
      <c r="C185" s="58">
        <v>164993</v>
      </c>
      <c r="D185" s="81">
        <v>12</v>
      </c>
      <c r="E185" s="58">
        <v>8853</v>
      </c>
      <c r="F185" s="58">
        <v>6460</v>
      </c>
      <c r="G185" s="82">
        <f t="shared" si="6"/>
        <v>0.72969614819835082</v>
      </c>
      <c r="H185" s="58">
        <v>681</v>
      </c>
      <c r="I185" s="58">
        <v>737.75</v>
      </c>
      <c r="J185" s="82">
        <v>0.13</v>
      </c>
      <c r="K185" s="82">
        <v>0.08</v>
      </c>
      <c r="L185" s="83">
        <f t="shared" si="7"/>
        <v>0.98960000000000004</v>
      </c>
      <c r="M185" s="84">
        <v>88.948499999999996</v>
      </c>
      <c r="N185" s="13">
        <v>0.51212395912817421</v>
      </c>
      <c r="O185" s="13">
        <v>0.79050416054821337</v>
      </c>
      <c r="P185" s="13">
        <v>0.95528598182953217</v>
      </c>
      <c r="Q185" s="13">
        <v>0.74843990246575354</v>
      </c>
    </row>
    <row r="186" spans="1:17" x14ac:dyDescent="0.25">
      <c r="A186" s="4" t="s">
        <v>382</v>
      </c>
      <c r="B186" s="5" t="s">
        <v>383</v>
      </c>
      <c r="C186" s="58">
        <v>35158</v>
      </c>
      <c r="D186" s="81">
        <v>5</v>
      </c>
      <c r="E186" s="58">
        <v>1496</v>
      </c>
      <c r="F186" s="58">
        <v>1156</v>
      </c>
      <c r="G186" s="82">
        <f t="shared" si="6"/>
        <v>0.77272727272727271</v>
      </c>
      <c r="H186" s="58">
        <v>299.2</v>
      </c>
      <c r="I186" s="58">
        <v>299.2</v>
      </c>
      <c r="J186" s="82">
        <v>0.13</v>
      </c>
      <c r="K186" s="82">
        <v>0.08</v>
      </c>
      <c r="L186" s="83">
        <f t="shared" si="7"/>
        <v>0.98960000000000004</v>
      </c>
      <c r="M186" s="84">
        <v>77.8018</v>
      </c>
      <c r="N186" s="13">
        <v>0.49685951924966487</v>
      </c>
      <c r="O186" s="13">
        <v>0.77272727272727271</v>
      </c>
      <c r="P186" s="13">
        <v>0.91489845838784911</v>
      </c>
      <c r="Q186" s="13">
        <v>0.7786612019726028</v>
      </c>
    </row>
    <row r="187" spans="1:17" x14ac:dyDescent="0.25">
      <c r="A187" s="4" t="s">
        <v>384</v>
      </c>
      <c r="B187" s="5" t="s">
        <v>385</v>
      </c>
      <c r="C187" s="58">
        <v>96906</v>
      </c>
      <c r="D187" s="81">
        <v>7</v>
      </c>
      <c r="E187" s="58">
        <v>4251</v>
      </c>
      <c r="F187" s="58">
        <v>3337</v>
      </c>
      <c r="G187" s="82">
        <f t="shared" si="6"/>
        <v>0.78499176664314274</v>
      </c>
      <c r="H187" s="58">
        <v>607.29</v>
      </c>
      <c r="I187" s="58">
        <v>708.5</v>
      </c>
      <c r="J187" s="82">
        <v>0.13</v>
      </c>
      <c r="K187" s="82">
        <v>0.08</v>
      </c>
      <c r="L187" s="83">
        <f t="shared" si="7"/>
        <v>0.98960000000000004</v>
      </c>
      <c r="M187" s="84">
        <v>89.531099999999995</v>
      </c>
      <c r="N187" s="13">
        <v>0.5471496944331824</v>
      </c>
      <c r="O187" s="13">
        <v>0.91581726467859947</v>
      </c>
      <c r="P187" s="13">
        <v>0.92688842795747572</v>
      </c>
      <c r="Q187" s="13">
        <v>0.74686033819178088</v>
      </c>
    </row>
    <row r="188" spans="1:17" x14ac:dyDescent="0.25">
      <c r="A188" s="4" t="s">
        <v>386</v>
      </c>
      <c r="B188" s="5" t="s">
        <v>387</v>
      </c>
      <c r="C188" s="58">
        <v>173773</v>
      </c>
      <c r="D188" s="81">
        <v>24</v>
      </c>
      <c r="E188" s="58">
        <v>16705</v>
      </c>
      <c r="F188" s="58">
        <v>13918</v>
      </c>
      <c r="G188" s="82">
        <f t="shared" si="6"/>
        <v>0.83316372343609701</v>
      </c>
      <c r="H188" s="58">
        <v>696.04</v>
      </c>
      <c r="I188" s="58">
        <v>726.3</v>
      </c>
      <c r="J188" s="82">
        <v>0.13</v>
      </c>
      <c r="K188" s="82">
        <v>0.08</v>
      </c>
      <c r="L188" s="83">
        <f t="shared" si="7"/>
        <v>0.98960000000000004</v>
      </c>
      <c r="M188" s="84">
        <v>77.617800000000003</v>
      </c>
      <c r="N188" s="13">
        <v>0.59695295900652889</v>
      </c>
      <c r="O188" s="13">
        <v>0.86938511052760947</v>
      </c>
      <c r="P188" s="13">
        <v>0.95820399376633947</v>
      </c>
      <c r="Q188" s="13">
        <v>0.7791600688219178</v>
      </c>
    </row>
    <row r="189" spans="1:17" x14ac:dyDescent="0.25">
      <c r="A189" s="4" t="s">
        <v>388</v>
      </c>
      <c r="B189" s="5" t="s">
        <v>389</v>
      </c>
      <c r="C189" s="58">
        <v>96968</v>
      </c>
      <c r="D189" s="81">
        <v>7</v>
      </c>
      <c r="E189" s="58">
        <v>4875</v>
      </c>
      <c r="F189" s="58">
        <v>4108</v>
      </c>
      <c r="G189" s="82">
        <f t="shared" si="6"/>
        <v>0.84266666666666667</v>
      </c>
      <c r="H189" s="58">
        <v>696.43</v>
      </c>
      <c r="I189" s="58">
        <v>812.5</v>
      </c>
      <c r="J189" s="82">
        <v>0.13</v>
      </c>
      <c r="K189" s="82">
        <v>0.08</v>
      </c>
      <c r="L189" s="83">
        <f t="shared" si="7"/>
        <v>0.98960000000000004</v>
      </c>
      <c r="M189" s="84">
        <v>63.353000000000002</v>
      </c>
      <c r="N189" s="13">
        <v>0.66190597948857188</v>
      </c>
      <c r="O189" s="13">
        <v>0.98310909447707129</v>
      </c>
      <c r="P189" s="13">
        <v>0.91620964304340069</v>
      </c>
      <c r="Q189" s="13">
        <v>0.81783526356164393</v>
      </c>
    </row>
    <row r="190" spans="1:17" x14ac:dyDescent="0.25">
      <c r="A190" s="4" t="s">
        <v>390</v>
      </c>
      <c r="B190" s="5" t="s">
        <v>391</v>
      </c>
      <c r="C190" s="58">
        <v>116961</v>
      </c>
      <c r="D190" s="81">
        <v>9</v>
      </c>
      <c r="E190" s="58">
        <v>9361</v>
      </c>
      <c r="F190" s="58">
        <v>6795</v>
      </c>
      <c r="G190" s="82">
        <f t="shared" si="6"/>
        <v>0.72588398675355192</v>
      </c>
      <c r="H190" s="58">
        <v>851</v>
      </c>
      <c r="I190" s="58">
        <v>1040.1099999999999</v>
      </c>
      <c r="J190" s="82">
        <v>0.13</v>
      </c>
      <c r="K190" s="82">
        <v>0.08</v>
      </c>
      <c r="L190" s="83">
        <f t="shared" si="7"/>
        <v>0.98960000000000004</v>
      </c>
      <c r="M190" s="84">
        <v>72.679900000000004</v>
      </c>
      <c r="N190" s="13">
        <v>0.57231326776070079</v>
      </c>
      <c r="O190" s="13">
        <v>0.88719059161249914</v>
      </c>
      <c r="P190" s="13">
        <v>0.91107206675729513</v>
      </c>
      <c r="Q190" s="13">
        <v>0.79254786564383561</v>
      </c>
    </row>
    <row r="191" spans="1:17" x14ac:dyDescent="0.25">
      <c r="A191" s="4" t="s">
        <v>392</v>
      </c>
      <c r="B191" s="5" t="s">
        <v>393</v>
      </c>
      <c r="C191" s="58">
        <v>153713</v>
      </c>
      <c r="D191" s="81">
        <v>13</v>
      </c>
      <c r="E191" s="58">
        <v>7401</v>
      </c>
      <c r="F191" s="58">
        <v>5983</v>
      </c>
      <c r="G191" s="82">
        <f t="shared" si="6"/>
        <v>0.80840426969328472</v>
      </c>
      <c r="H191" s="58">
        <v>569.30999999999995</v>
      </c>
      <c r="I191" s="58">
        <v>616.75</v>
      </c>
      <c r="J191" s="82">
        <v>0.13</v>
      </c>
      <c r="K191" s="82">
        <v>0.08</v>
      </c>
      <c r="L191" s="83">
        <f t="shared" si="7"/>
        <v>0.98960000000000004</v>
      </c>
      <c r="M191" s="84">
        <v>81.585700000000003</v>
      </c>
      <c r="N191" s="13">
        <v>0.58860315686573095</v>
      </c>
      <c r="O191" s="13">
        <v>0.87576774223767972</v>
      </c>
      <c r="P191" s="13">
        <v>0.95987668577087604</v>
      </c>
      <c r="Q191" s="13">
        <v>0.76840216789041094</v>
      </c>
    </row>
    <row r="192" spans="1:17" x14ac:dyDescent="0.25">
      <c r="A192" s="4" t="s">
        <v>394</v>
      </c>
      <c r="B192" s="5" t="s">
        <v>395</v>
      </c>
      <c r="C192" s="58">
        <v>87881</v>
      </c>
      <c r="D192" s="81">
        <v>8</v>
      </c>
      <c r="E192" s="58">
        <v>5530</v>
      </c>
      <c r="F192" s="58">
        <v>4556</v>
      </c>
      <c r="G192" s="82">
        <f t="shared" si="6"/>
        <v>0.82386980108499097</v>
      </c>
      <c r="H192" s="58">
        <v>691.25</v>
      </c>
      <c r="I192" s="58">
        <v>691.25</v>
      </c>
      <c r="J192" s="82">
        <v>0.13</v>
      </c>
      <c r="K192" s="82">
        <v>0.08</v>
      </c>
      <c r="L192" s="83">
        <f t="shared" si="7"/>
        <v>0.98960000000000004</v>
      </c>
      <c r="M192" s="84">
        <v>76.523399999999995</v>
      </c>
      <c r="N192" s="13">
        <v>0.53596897028571222</v>
      </c>
      <c r="O192" s="13">
        <v>0.82386980108499097</v>
      </c>
      <c r="P192" s="13">
        <v>0.9213424972405867</v>
      </c>
      <c r="Q192" s="13">
        <v>0.78212724208219175</v>
      </c>
    </row>
    <row r="193" spans="1:17" x14ac:dyDescent="0.25">
      <c r="A193" s="4" t="s">
        <v>396</v>
      </c>
      <c r="B193" s="5" t="s">
        <v>397</v>
      </c>
      <c r="C193" s="58">
        <v>37504</v>
      </c>
      <c r="D193" s="81">
        <v>3</v>
      </c>
      <c r="E193" s="58">
        <v>1969</v>
      </c>
      <c r="F193" s="58">
        <v>1492</v>
      </c>
      <c r="G193" s="82">
        <f t="shared" si="6"/>
        <v>0.7577450482478415</v>
      </c>
      <c r="H193" s="58">
        <v>656.33</v>
      </c>
      <c r="I193" s="58">
        <v>656.33</v>
      </c>
      <c r="J193" s="82">
        <v>0.13</v>
      </c>
      <c r="K193" s="82">
        <v>0.08</v>
      </c>
      <c r="L193" s="83">
        <f t="shared" si="7"/>
        <v>0.98960000000000004</v>
      </c>
      <c r="M193" s="84">
        <v>96.435599999999994</v>
      </c>
      <c r="N193" s="13">
        <v>0.32699680211744608</v>
      </c>
      <c r="O193" s="13">
        <v>0.7577450482478415</v>
      </c>
      <c r="P193" s="13">
        <v>0.8249964448236633</v>
      </c>
      <c r="Q193" s="13">
        <v>0.72814063079452052</v>
      </c>
    </row>
    <row r="194" spans="1:17" x14ac:dyDescent="0.25">
      <c r="A194" s="4" t="s">
        <v>398</v>
      </c>
      <c r="B194" s="5" t="s">
        <v>399</v>
      </c>
      <c r="C194" s="58">
        <v>26125</v>
      </c>
      <c r="D194" s="81">
        <v>4</v>
      </c>
      <c r="E194" s="58">
        <v>1508</v>
      </c>
      <c r="F194" s="58">
        <v>1210</v>
      </c>
      <c r="G194" s="82">
        <f t="shared" si="6"/>
        <v>0.80238726790450932</v>
      </c>
      <c r="H194" s="58">
        <v>377</v>
      </c>
      <c r="I194" s="58">
        <v>377</v>
      </c>
      <c r="J194" s="82">
        <v>0.13</v>
      </c>
      <c r="K194" s="82">
        <v>0.08</v>
      </c>
      <c r="L194" s="83">
        <f t="shared" si="7"/>
        <v>0.98960000000000004</v>
      </c>
      <c r="M194" s="84">
        <v>116.4139</v>
      </c>
      <c r="N194" s="13">
        <v>0.31595204241765862</v>
      </c>
      <c r="O194" s="13">
        <v>0.80238726790450932</v>
      </c>
      <c r="P194" s="13">
        <v>0.85569377990430628</v>
      </c>
      <c r="Q194" s="13">
        <v>0.67397480701369861</v>
      </c>
    </row>
    <row r="195" spans="1:17" x14ac:dyDescent="0.25">
      <c r="A195" s="4" t="s">
        <v>400</v>
      </c>
      <c r="B195" s="5" t="s">
        <v>401</v>
      </c>
      <c r="C195" s="58">
        <v>53302</v>
      </c>
      <c r="D195" s="81">
        <v>5</v>
      </c>
      <c r="E195" s="58">
        <v>2781</v>
      </c>
      <c r="F195" s="58">
        <v>1877</v>
      </c>
      <c r="G195" s="82">
        <f t="shared" si="6"/>
        <v>0.67493707299532546</v>
      </c>
      <c r="H195" s="58">
        <v>556.20000000000005</v>
      </c>
      <c r="I195" s="58">
        <v>695.25</v>
      </c>
      <c r="J195" s="82">
        <v>0.13</v>
      </c>
      <c r="K195" s="82">
        <v>0.08</v>
      </c>
      <c r="L195" s="83">
        <f t="shared" si="7"/>
        <v>0.98960000000000004</v>
      </c>
      <c r="M195" s="84">
        <v>101.5218</v>
      </c>
      <c r="N195" s="13">
        <v>0.40454778521051238</v>
      </c>
      <c r="O195" s="13">
        <v>0.84367134124415677</v>
      </c>
      <c r="P195" s="13">
        <v>0.86956399384638472</v>
      </c>
      <c r="Q195" s="13">
        <v>0.71435075813698634</v>
      </c>
    </row>
    <row r="196" spans="1:17" x14ac:dyDescent="0.25">
      <c r="A196" s="4" t="s">
        <v>402</v>
      </c>
      <c r="B196" s="5" t="s">
        <v>403</v>
      </c>
      <c r="C196" s="58">
        <v>63834</v>
      </c>
      <c r="D196" s="81">
        <v>3</v>
      </c>
      <c r="E196" s="58">
        <v>2898</v>
      </c>
      <c r="F196" s="58">
        <v>2029</v>
      </c>
      <c r="G196" s="82">
        <f t="shared" si="6"/>
        <v>0.70013802622498278</v>
      </c>
      <c r="H196" s="58">
        <v>724.5</v>
      </c>
      <c r="I196" s="58">
        <v>724.5</v>
      </c>
      <c r="J196" s="82">
        <v>0.13</v>
      </c>
      <c r="K196" s="82">
        <v>0.08</v>
      </c>
      <c r="L196" s="83">
        <f t="shared" si="7"/>
        <v>0.98960000000000004</v>
      </c>
      <c r="M196" s="84">
        <v>67.2821</v>
      </c>
      <c r="N196" s="13">
        <v>0.46277908679501079</v>
      </c>
      <c r="O196" s="13">
        <v>0.70013802622498278</v>
      </c>
      <c r="P196" s="13">
        <v>0.88650249083560484</v>
      </c>
      <c r="Q196" s="13">
        <v>0.80718255846575349</v>
      </c>
    </row>
    <row r="197" spans="1:17" x14ac:dyDescent="0.25">
      <c r="A197" s="4" t="s">
        <v>404</v>
      </c>
      <c r="B197" s="5" t="s">
        <v>405</v>
      </c>
      <c r="C197" s="58">
        <v>198049</v>
      </c>
      <c r="D197" s="81">
        <v>20</v>
      </c>
      <c r="E197" s="58">
        <v>18452</v>
      </c>
      <c r="F197" s="58">
        <v>14658</v>
      </c>
      <c r="G197" s="82">
        <f t="shared" si="6"/>
        <v>0.79438543247344462</v>
      </c>
      <c r="H197" s="58">
        <v>838.73</v>
      </c>
      <c r="I197" s="58">
        <v>922.6</v>
      </c>
      <c r="J197" s="82">
        <v>0.13</v>
      </c>
      <c r="K197" s="82">
        <v>0.08</v>
      </c>
      <c r="L197" s="83">
        <f t="shared" si="7"/>
        <v>0.98960000000000004</v>
      </c>
      <c r="M197" s="84">
        <v>75.906099999999995</v>
      </c>
      <c r="N197" s="13">
        <v>0.60002896535293737</v>
      </c>
      <c r="O197" s="13">
        <v>0.87382113433405262</v>
      </c>
      <c r="P197" s="13">
        <v>0.95341572035154154</v>
      </c>
      <c r="Q197" s="13">
        <v>0.7838008861369864</v>
      </c>
    </row>
    <row r="198" spans="1:17" x14ac:dyDescent="0.25">
      <c r="A198" s="4" t="s">
        <v>406</v>
      </c>
      <c r="B198" s="5" t="s">
        <v>407</v>
      </c>
      <c r="C198" s="58">
        <v>57513</v>
      </c>
      <c r="D198" s="81">
        <v>3</v>
      </c>
      <c r="E198" s="58">
        <v>3938</v>
      </c>
      <c r="F198" s="58">
        <v>2637</v>
      </c>
      <c r="G198" s="82">
        <f t="shared" ref="G198:G242" si="8">F198/E198</f>
        <v>0.66962925342813606</v>
      </c>
      <c r="H198" s="58">
        <v>984.5</v>
      </c>
      <c r="I198" s="58">
        <v>1312.67</v>
      </c>
      <c r="J198" s="82">
        <v>0.13</v>
      </c>
      <c r="K198" s="82">
        <v>0.08</v>
      </c>
      <c r="L198" s="83">
        <f t="shared" ref="L198:L242" si="9">1-J198*K198</f>
        <v>0.98960000000000004</v>
      </c>
      <c r="M198" s="84">
        <v>140.29390000000001</v>
      </c>
      <c r="N198" s="13">
        <v>0.19169509508643501</v>
      </c>
      <c r="O198" s="13">
        <v>0.89284127181057538</v>
      </c>
      <c r="P198" s="13">
        <v>0.77176116704049513</v>
      </c>
      <c r="Q198" s="13">
        <v>0.60923056591780822</v>
      </c>
    </row>
    <row r="199" spans="1:17" x14ac:dyDescent="0.25">
      <c r="A199" s="4" t="s">
        <v>408</v>
      </c>
      <c r="B199" s="5" t="s">
        <v>409</v>
      </c>
      <c r="C199" s="58">
        <v>50296</v>
      </c>
      <c r="D199" s="81">
        <v>4</v>
      </c>
      <c r="E199" s="58">
        <v>3102</v>
      </c>
      <c r="F199" s="58">
        <v>2457</v>
      </c>
      <c r="G199" s="82">
        <f t="shared" si="8"/>
        <v>0.79206963249516438</v>
      </c>
      <c r="H199" s="58">
        <v>775.5</v>
      </c>
      <c r="I199" s="58">
        <v>775.5</v>
      </c>
      <c r="J199" s="82">
        <v>0.13</v>
      </c>
      <c r="K199" s="82">
        <v>0.08</v>
      </c>
      <c r="L199" s="83">
        <f t="shared" si="9"/>
        <v>0.98960000000000004</v>
      </c>
      <c r="M199" s="84">
        <v>66.390500000000003</v>
      </c>
      <c r="N199" s="13">
        <v>0.47141419267512813</v>
      </c>
      <c r="O199" s="13">
        <v>0.79206963249516438</v>
      </c>
      <c r="P199" s="13">
        <v>0.84581278829330364</v>
      </c>
      <c r="Q199" s="13">
        <v>0.80959989369863017</v>
      </c>
    </row>
    <row r="200" spans="1:17" x14ac:dyDescent="0.25">
      <c r="A200" s="4" t="s">
        <v>410</v>
      </c>
      <c r="B200" s="5" t="s">
        <v>411</v>
      </c>
      <c r="C200" s="58">
        <v>225453</v>
      </c>
      <c r="D200" s="81">
        <v>62</v>
      </c>
      <c r="E200" s="58">
        <v>69810</v>
      </c>
      <c r="F200" s="58">
        <v>55920</v>
      </c>
      <c r="G200" s="82">
        <f t="shared" si="8"/>
        <v>0.80103137086377307</v>
      </c>
      <c r="H200" s="58">
        <v>1125.97</v>
      </c>
      <c r="I200" s="58">
        <v>1396.2</v>
      </c>
      <c r="J200" s="82">
        <v>0.13</v>
      </c>
      <c r="K200" s="82">
        <v>0.08</v>
      </c>
      <c r="L200" s="83">
        <f t="shared" si="9"/>
        <v>0.98960000000000004</v>
      </c>
      <c r="M200" s="84">
        <v>88.802199999999999</v>
      </c>
      <c r="N200" s="13">
        <v>0.60378505479777111</v>
      </c>
      <c r="O200" s="13">
        <v>0.99327690791051271</v>
      </c>
      <c r="P200" s="13">
        <v>0.93807147387678957</v>
      </c>
      <c r="Q200" s="13">
        <v>0.74883655583561648</v>
      </c>
    </row>
    <row r="201" spans="1:17" x14ac:dyDescent="0.25">
      <c r="A201" s="4" t="s">
        <v>412</v>
      </c>
      <c r="B201" s="5" t="s">
        <v>413</v>
      </c>
      <c r="C201" s="58">
        <v>345370</v>
      </c>
      <c r="D201" s="81">
        <v>42</v>
      </c>
      <c r="E201" s="58">
        <v>56978</v>
      </c>
      <c r="F201" s="58">
        <v>42455</v>
      </c>
      <c r="G201" s="82">
        <f t="shared" si="8"/>
        <v>0.74511214854856256</v>
      </c>
      <c r="H201" s="58">
        <v>1294.95</v>
      </c>
      <c r="I201" s="58">
        <v>1582.72</v>
      </c>
      <c r="J201" s="82">
        <v>0.13</v>
      </c>
      <c r="K201" s="82">
        <v>0.08</v>
      </c>
      <c r="L201" s="83">
        <f t="shared" si="9"/>
        <v>0.98960000000000004</v>
      </c>
      <c r="M201" s="84">
        <v>154.59520000000001</v>
      </c>
      <c r="N201" s="13">
        <v>0.35058916061615203</v>
      </c>
      <c r="O201" s="13">
        <v>0.91069454399844074</v>
      </c>
      <c r="P201" s="13">
        <v>0.95417304468925335</v>
      </c>
      <c r="Q201" s="13">
        <v>0.5704564111780821</v>
      </c>
    </row>
    <row r="202" spans="1:17" x14ac:dyDescent="0.25">
      <c r="A202" s="4" t="s">
        <v>414</v>
      </c>
      <c r="B202" s="5" t="s">
        <v>415</v>
      </c>
      <c r="C202" s="58">
        <v>385439</v>
      </c>
      <c r="D202" s="81">
        <v>53</v>
      </c>
      <c r="E202" s="58">
        <v>82655</v>
      </c>
      <c r="F202" s="58">
        <v>66377</v>
      </c>
      <c r="G202" s="82">
        <f t="shared" si="8"/>
        <v>0.80306091585506023</v>
      </c>
      <c r="H202" s="58">
        <v>1620.69</v>
      </c>
      <c r="I202" s="58">
        <v>2066.38</v>
      </c>
      <c r="J202" s="82">
        <v>0.13</v>
      </c>
      <c r="K202" s="82">
        <v>0.08</v>
      </c>
      <c r="L202" s="83">
        <f t="shared" si="9"/>
        <v>0.98960000000000004</v>
      </c>
      <c r="M202" s="84">
        <v>60.082700000000003</v>
      </c>
      <c r="N202" s="13">
        <v>0.72805587167391905</v>
      </c>
      <c r="O202" s="13">
        <v>1.0239027915915935</v>
      </c>
      <c r="P202" s="13">
        <v>0.94638904599691709</v>
      </c>
      <c r="Q202" s="13">
        <v>0.82670180843835628</v>
      </c>
    </row>
    <row r="203" spans="1:17" x14ac:dyDescent="0.25">
      <c r="A203" s="4" t="s">
        <v>416</v>
      </c>
      <c r="B203" s="5" t="s">
        <v>417</v>
      </c>
      <c r="C203" s="58">
        <v>287828</v>
      </c>
      <c r="D203" s="81">
        <v>35</v>
      </c>
      <c r="E203" s="58">
        <v>47479</v>
      </c>
      <c r="F203" s="58">
        <v>36133</v>
      </c>
      <c r="G203" s="82">
        <f t="shared" si="8"/>
        <v>0.76103119273784203</v>
      </c>
      <c r="H203" s="58">
        <v>1356.54</v>
      </c>
      <c r="I203" s="58">
        <v>1695.68</v>
      </c>
      <c r="J203" s="82">
        <v>0.13</v>
      </c>
      <c r="K203" s="82">
        <v>0.08</v>
      </c>
      <c r="L203" s="83">
        <f t="shared" si="9"/>
        <v>0.98960000000000004</v>
      </c>
      <c r="M203" s="84">
        <v>83.391900000000007</v>
      </c>
      <c r="N203" s="13">
        <v>0.60289408674006972</v>
      </c>
      <c r="O203" s="13">
        <v>0.95129179596746427</v>
      </c>
      <c r="P203" s="13">
        <v>0.94108691400978706</v>
      </c>
      <c r="Q203" s="13">
        <v>0.76350513906849315</v>
      </c>
    </row>
    <row r="204" spans="1:17" x14ac:dyDescent="0.25">
      <c r="A204" s="4" t="s">
        <v>418</v>
      </c>
      <c r="B204" s="5" t="s">
        <v>419</v>
      </c>
      <c r="C204" s="58">
        <v>271575</v>
      </c>
      <c r="D204" s="81">
        <v>36</v>
      </c>
      <c r="E204" s="58">
        <v>37292</v>
      </c>
      <c r="F204" s="58">
        <v>30018</v>
      </c>
      <c r="G204" s="82">
        <f t="shared" si="8"/>
        <v>0.80494476027029926</v>
      </c>
      <c r="H204" s="58">
        <v>1065.49</v>
      </c>
      <c r="I204" s="58">
        <v>1434.31</v>
      </c>
      <c r="J204" s="82">
        <v>0.13</v>
      </c>
      <c r="K204" s="82">
        <v>0.08</v>
      </c>
      <c r="L204" s="83">
        <f t="shared" si="9"/>
        <v>0.98960000000000004</v>
      </c>
      <c r="M204" s="84">
        <v>62.994900000000001</v>
      </c>
      <c r="N204" s="13">
        <v>0.75125605838428222</v>
      </c>
      <c r="O204" s="13">
        <v>1.0835768698939388</v>
      </c>
      <c r="P204" s="13">
        <v>0.94718570447268147</v>
      </c>
      <c r="Q204" s="13">
        <v>0.81880615605479456</v>
      </c>
    </row>
    <row r="205" spans="1:17" x14ac:dyDescent="0.25">
      <c r="A205" s="4" t="s">
        <v>420</v>
      </c>
      <c r="B205" s="5" t="s">
        <v>421</v>
      </c>
      <c r="C205" s="58">
        <v>367760</v>
      </c>
      <c r="D205" s="81">
        <v>33</v>
      </c>
      <c r="E205" s="58">
        <v>25874</v>
      </c>
      <c r="F205" s="58">
        <v>20457</v>
      </c>
      <c r="G205" s="82">
        <f t="shared" si="8"/>
        <v>0.79063925175852212</v>
      </c>
      <c r="H205" s="58">
        <v>834.65</v>
      </c>
      <c r="I205" s="58">
        <v>958.3</v>
      </c>
      <c r="J205" s="82">
        <v>0.13</v>
      </c>
      <c r="K205" s="82">
        <v>0.08</v>
      </c>
      <c r="L205" s="83">
        <f t="shared" si="9"/>
        <v>0.98960000000000004</v>
      </c>
      <c r="M205" s="84">
        <v>81.537199999999999</v>
      </c>
      <c r="N205" s="13">
        <v>0.62140383319762438</v>
      </c>
      <c r="O205" s="13">
        <v>0.90776923855531266</v>
      </c>
      <c r="P205" s="13">
        <v>0.9739423960067658</v>
      </c>
      <c r="Q205" s="13">
        <v>0.76853366268493162</v>
      </c>
    </row>
    <row r="206" spans="1:17" x14ac:dyDescent="0.25">
      <c r="A206" s="4" t="s">
        <v>422</v>
      </c>
      <c r="B206" s="5" t="s">
        <v>423</v>
      </c>
      <c r="C206" s="58">
        <v>44210</v>
      </c>
      <c r="D206" s="81">
        <v>4</v>
      </c>
      <c r="E206" s="58">
        <v>3595</v>
      </c>
      <c r="F206" s="58">
        <v>2525</v>
      </c>
      <c r="G206" s="82">
        <f t="shared" si="8"/>
        <v>0.70236439499304593</v>
      </c>
      <c r="H206" s="58">
        <v>898.75</v>
      </c>
      <c r="I206" s="58">
        <v>898.75</v>
      </c>
      <c r="J206" s="82">
        <v>0.13</v>
      </c>
      <c r="K206" s="82">
        <v>0.08</v>
      </c>
      <c r="L206" s="83">
        <f t="shared" si="9"/>
        <v>0.98960000000000004</v>
      </c>
      <c r="M206" s="84">
        <v>110.4636</v>
      </c>
      <c r="N206" s="13">
        <v>0.21805430381370283</v>
      </c>
      <c r="O206" s="13">
        <v>0.70236439499304593</v>
      </c>
      <c r="P206" s="13">
        <v>0.79670888939154039</v>
      </c>
      <c r="Q206" s="13">
        <v>0.69010745600000001</v>
      </c>
    </row>
    <row r="207" spans="1:17" x14ac:dyDescent="0.25">
      <c r="A207" s="4" t="s">
        <v>424</v>
      </c>
      <c r="B207" s="5" t="s">
        <v>425</v>
      </c>
      <c r="C207" s="58">
        <v>113954</v>
      </c>
      <c r="D207" s="81">
        <v>10</v>
      </c>
      <c r="E207" s="58">
        <v>7848</v>
      </c>
      <c r="F207" s="58">
        <v>5983</v>
      </c>
      <c r="G207" s="82">
        <f t="shared" si="8"/>
        <v>0.7623598369011213</v>
      </c>
      <c r="H207" s="58">
        <v>784.9</v>
      </c>
      <c r="I207" s="58">
        <v>784.9</v>
      </c>
      <c r="J207" s="82">
        <v>0.13</v>
      </c>
      <c r="K207" s="82">
        <v>0.08</v>
      </c>
      <c r="L207" s="83">
        <f t="shared" si="9"/>
        <v>0.98960000000000004</v>
      </c>
      <c r="M207" s="84">
        <v>84.031300000000002</v>
      </c>
      <c r="N207" s="13">
        <v>0.48749619977816705</v>
      </c>
      <c r="O207" s="13">
        <v>0.7623598369011213</v>
      </c>
      <c r="P207" s="13">
        <v>0.93113010513014027</v>
      </c>
      <c r="Q207" s="13">
        <v>0.76177157676712326</v>
      </c>
    </row>
    <row r="208" spans="1:17" x14ac:dyDescent="0.25">
      <c r="A208" s="4" t="s">
        <v>426</v>
      </c>
      <c r="B208" s="5" t="s">
        <v>427</v>
      </c>
      <c r="C208" s="58">
        <v>208616</v>
      </c>
      <c r="D208" s="81">
        <v>23</v>
      </c>
      <c r="E208" s="58">
        <v>25432</v>
      </c>
      <c r="F208" s="58">
        <v>21004</v>
      </c>
      <c r="G208" s="82">
        <f t="shared" si="8"/>
        <v>0.82588864422774455</v>
      </c>
      <c r="H208" s="58">
        <v>1059.67</v>
      </c>
      <c r="I208" s="58">
        <v>1271.5999999999999</v>
      </c>
      <c r="J208" s="82">
        <v>0.13</v>
      </c>
      <c r="K208" s="82">
        <v>0.08</v>
      </c>
      <c r="L208" s="83">
        <f t="shared" si="9"/>
        <v>0.98960000000000004</v>
      </c>
      <c r="M208" s="84">
        <v>50.101300000000002</v>
      </c>
      <c r="N208" s="13">
        <v>0.7365566089163913</v>
      </c>
      <c r="O208" s="13">
        <v>0.99106325554181951</v>
      </c>
      <c r="P208" s="13">
        <v>0.93904609425870578</v>
      </c>
      <c r="Q208" s="13">
        <v>0.85376370827397263</v>
      </c>
    </row>
    <row r="209" spans="1:17" x14ac:dyDescent="0.25">
      <c r="A209" s="4" t="s">
        <v>428</v>
      </c>
      <c r="B209" s="5" t="s">
        <v>429</v>
      </c>
      <c r="C209" s="58">
        <v>81977</v>
      </c>
      <c r="D209" s="81">
        <v>7</v>
      </c>
      <c r="E209" s="58">
        <v>4483</v>
      </c>
      <c r="F209" s="58">
        <v>3295</v>
      </c>
      <c r="G209" s="82">
        <f t="shared" si="8"/>
        <v>0.7349988846754405</v>
      </c>
      <c r="H209" s="58">
        <v>640.42999999999995</v>
      </c>
      <c r="I209" s="58">
        <v>640.42999999999995</v>
      </c>
      <c r="J209" s="82">
        <v>0.13</v>
      </c>
      <c r="K209" s="82">
        <v>0.08</v>
      </c>
      <c r="L209" s="83">
        <f t="shared" si="9"/>
        <v>0.98960000000000004</v>
      </c>
      <c r="M209" s="84">
        <v>126.7709</v>
      </c>
      <c r="N209" s="13">
        <v>0.31582784764276883</v>
      </c>
      <c r="O209" s="13">
        <v>0.73499888467544061</v>
      </c>
      <c r="P209" s="13">
        <v>0.9218770421668796</v>
      </c>
      <c r="Q209" s="13">
        <v>0.64589456810958912</v>
      </c>
    </row>
    <row r="210" spans="1:17" x14ac:dyDescent="0.25">
      <c r="A210" s="4" t="s">
        <v>430</v>
      </c>
      <c r="B210" s="5" t="s">
        <v>431</v>
      </c>
      <c r="C210" s="58">
        <v>85236</v>
      </c>
      <c r="D210" s="81">
        <v>5</v>
      </c>
      <c r="E210" s="58">
        <v>4216</v>
      </c>
      <c r="F210" s="58">
        <v>3365</v>
      </c>
      <c r="G210" s="82">
        <f t="shared" si="8"/>
        <v>0.79814990512333961</v>
      </c>
      <c r="H210" s="58">
        <v>702.67</v>
      </c>
      <c r="I210" s="58">
        <v>702.67</v>
      </c>
      <c r="J210" s="82">
        <v>0.13</v>
      </c>
      <c r="K210" s="82">
        <v>0.08</v>
      </c>
      <c r="L210" s="83">
        <f t="shared" si="9"/>
        <v>0.98960000000000004</v>
      </c>
      <c r="M210" s="84">
        <v>69.789900000000003</v>
      </c>
      <c r="N210" s="13">
        <v>0.54104694288440969</v>
      </c>
      <c r="O210" s="13">
        <v>0.79814990512333961</v>
      </c>
      <c r="P210" s="13">
        <v>0.9175622194065105</v>
      </c>
      <c r="Q210" s="13">
        <v>0.80038332865753425</v>
      </c>
    </row>
    <row r="211" spans="1:17" x14ac:dyDescent="0.25">
      <c r="A211" s="4" t="s">
        <v>432</v>
      </c>
      <c r="B211" s="5" t="s">
        <v>433</v>
      </c>
      <c r="C211" s="58">
        <v>74363</v>
      </c>
      <c r="D211" s="81">
        <v>3</v>
      </c>
      <c r="E211" s="58">
        <v>2741</v>
      </c>
      <c r="F211" s="58">
        <v>1921</v>
      </c>
      <c r="G211" s="82">
        <f t="shared" si="8"/>
        <v>0.70083910981393649</v>
      </c>
      <c r="H211" s="58">
        <v>685.25</v>
      </c>
      <c r="I211" s="58">
        <v>913.67</v>
      </c>
      <c r="J211" s="82">
        <v>0.13</v>
      </c>
      <c r="K211" s="82">
        <v>0.08</v>
      </c>
      <c r="L211" s="83">
        <f t="shared" si="9"/>
        <v>0.98960000000000004</v>
      </c>
      <c r="M211" s="84">
        <v>136.44040000000001</v>
      </c>
      <c r="N211" s="13">
        <v>0.34204962721333154</v>
      </c>
      <c r="O211" s="13">
        <v>0.93445555558365456</v>
      </c>
      <c r="P211" s="13">
        <v>0.87713378965345667</v>
      </c>
      <c r="Q211" s="13">
        <v>0.61967830180821926</v>
      </c>
    </row>
    <row r="212" spans="1:17" x14ac:dyDescent="0.25">
      <c r="A212" s="4" t="s">
        <v>434</v>
      </c>
      <c r="B212" s="5" t="s">
        <v>435</v>
      </c>
      <c r="C212" s="58">
        <v>38031</v>
      </c>
      <c r="D212" s="81">
        <v>4</v>
      </c>
      <c r="E212" s="58">
        <v>2818</v>
      </c>
      <c r="F212" s="58">
        <v>2224</v>
      </c>
      <c r="G212" s="82">
        <f t="shared" si="8"/>
        <v>0.78921220723917673</v>
      </c>
      <c r="H212" s="58">
        <v>563.6</v>
      </c>
      <c r="I212" s="58">
        <v>704.5</v>
      </c>
      <c r="J212" s="82">
        <v>0.13</v>
      </c>
      <c r="K212" s="82">
        <v>0.08</v>
      </c>
      <c r="L212" s="83">
        <f t="shared" si="9"/>
        <v>0.98960000000000004</v>
      </c>
      <c r="M212" s="84">
        <v>98.386300000000006</v>
      </c>
      <c r="N212" s="13">
        <v>0.43312656304934993</v>
      </c>
      <c r="O212" s="13">
        <v>0.98651525904897086</v>
      </c>
      <c r="P212" s="13">
        <v>0.8147563829507507</v>
      </c>
      <c r="Q212" s="13">
        <v>0.7228518288219179</v>
      </c>
    </row>
    <row r="213" spans="1:17" x14ac:dyDescent="0.25">
      <c r="A213" s="4" t="s">
        <v>436</v>
      </c>
      <c r="B213" s="5" t="s">
        <v>437</v>
      </c>
      <c r="C213" s="58">
        <v>202647</v>
      </c>
      <c r="D213" s="81">
        <v>18</v>
      </c>
      <c r="E213" s="58">
        <v>18633</v>
      </c>
      <c r="F213" s="58">
        <v>13636</v>
      </c>
      <c r="G213" s="82">
        <f t="shared" si="8"/>
        <v>0.73181988944346055</v>
      </c>
      <c r="H213" s="58">
        <v>846.95</v>
      </c>
      <c r="I213" s="58">
        <v>931.65</v>
      </c>
      <c r="J213" s="82">
        <v>0.13</v>
      </c>
      <c r="K213" s="82">
        <v>0.08</v>
      </c>
      <c r="L213" s="83">
        <f t="shared" si="9"/>
        <v>0.98960000000000004</v>
      </c>
      <c r="M213" s="84">
        <v>96.038200000000003</v>
      </c>
      <c r="N213" s="13">
        <v>0.49426354700390707</v>
      </c>
      <c r="O213" s="13">
        <v>0.80500619871302903</v>
      </c>
      <c r="P213" s="13">
        <v>0.95402571959975557</v>
      </c>
      <c r="Q213" s="13">
        <v>0.72921807473972611</v>
      </c>
    </row>
    <row r="214" spans="1:17" x14ac:dyDescent="0.25">
      <c r="A214" s="4" t="s">
        <v>438</v>
      </c>
      <c r="B214" s="5" t="s">
        <v>439</v>
      </c>
      <c r="C214" s="58">
        <v>108160</v>
      </c>
      <c r="D214" s="81">
        <v>10</v>
      </c>
      <c r="E214" s="58">
        <v>8513</v>
      </c>
      <c r="F214" s="58">
        <v>6342</v>
      </c>
      <c r="G214" s="82">
        <f t="shared" si="8"/>
        <v>0.74497826853048277</v>
      </c>
      <c r="H214" s="58">
        <v>709.42</v>
      </c>
      <c r="I214" s="58">
        <v>1064.1300000000001</v>
      </c>
      <c r="J214" s="82">
        <v>0.13</v>
      </c>
      <c r="K214" s="82">
        <v>0.08</v>
      </c>
      <c r="L214" s="83">
        <f t="shared" si="9"/>
        <v>0.98960000000000004</v>
      </c>
      <c r="M214" s="84">
        <v>88.348399999999998</v>
      </c>
      <c r="N214" s="13">
        <v>0.63300012559949548</v>
      </c>
      <c r="O214" s="13">
        <v>1.1174674027957243</v>
      </c>
      <c r="P214" s="13">
        <v>0.90161566198224852</v>
      </c>
      <c r="Q214" s="13">
        <v>0.75006691331506847</v>
      </c>
    </row>
    <row r="215" spans="1:17" x14ac:dyDescent="0.25">
      <c r="A215" s="4" t="s">
        <v>440</v>
      </c>
      <c r="B215" s="5" t="s">
        <v>441</v>
      </c>
      <c r="C215" s="58">
        <v>39516</v>
      </c>
      <c r="D215" s="81">
        <v>6</v>
      </c>
      <c r="E215" s="58">
        <v>3415</v>
      </c>
      <c r="F215" s="58">
        <v>2679</v>
      </c>
      <c r="G215" s="82">
        <f t="shared" si="8"/>
        <v>0.78448023426061497</v>
      </c>
      <c r="H215" s="58">
        <v>487.86</v>
      </c>
      <c r="I215" s="58">
        <v>569.16999999999996</v>
      </c>
      <c r="J215" s="82">
        <v>0.13</v>
      </c>
      <c r="K215" s="82">
        <v>0.08</v>
      </c>
      <c r="L215" s="83">
        <f t="shared" si="9"/>
        <v>0.98960000000000004</v>
      </c>
      <c r="M215" s="84">
        <v>74.448800000000006</v>
      </c>
      <c r="N215" s="13">
        <v>0.52151327835096339</v>
      </c>
      <c r="O215" s="13">
        <v>0.91522693997071747</v>
      </c>
      <c r="P215" s="13">
        <v>0.85596551607787563</v>
      </c>
      <c r="Q215" s="13">
        <v>0.78775196580821927</v>
      </c>
    </row>
    <row r="216" spans="1:17" x14ac:dyDescent="0.25">
      <c r="A216" s="4" t="s">
        <v>442</v>
      </c>
      <c r="B216" s="5" t="s">
        <v>443</v>
      </c>
      <c r="C216" s="58">
        <v>212402</v>
      </c>
      <c r="D216" s="81">
        <v>21</v>
      </c>
      <c r="E216" s="58">
        <v>17656</v>
      </c>
      <c r="F216" s="58">
        <v>13024</v>
      </c>
      <c r="G216" s="82">
        <f t="shared" si="8"/>
        <v>0.73765292251925696</v>
      </c>
      <c r="H216" s="58">
        <v>840.76</v>
      </c>
      <c r="I216" s="58">
        <v>840.76</v>
      </c>
      <c r="J216" s="82">
        <v>0.13</v>
      </c>
      <c r="K216" s="82">
        <v>0.08</v>
      </c>
      <c r="L216" s="83">
        <f t="shared" si="9"/>
        <v>0.98960000000000004</v>
      </c>
      <c r="M216" s="84">
        <v>76.649600000000007</v>
      </c>
      <c r="N216" s="13">
        <v>0.53130235472637155</v>
      </c>
      <c r="O216" s="13">
        <v>0.73765292251925696</v>
      </c>
      <c r="P216" s="13">
        <v>0.96041647890500537</v>
      </c>
      <c r="Q216" s="13">
        <v>0.78178508449315065</v>
      </c>
    </row>
    <row r="217" spans="1:17" x14ac:dyDescent="0.25">
      <c r="A217" s="4" t="s">
        <v>444</v>
      </c>
      <c r="B217" s="5" t="s">
        <v>445</v>
      </c>
      <c r="C217" s="58">
        <v>224294</v>
      </c>
      <c r="D217" s="81">
        <v>21</v>
      </c>
      <c r="E217" s="58">
        <v>17432</v>
      </c>
      <c r="F217" s="58">
        <v>13468</v>
      </c>
      <c r="G217" s="82">
        <f t="shared" si="8"/>
        <v>0.77260211106011933</v>
      </c>
      <c r="H217" s="58">
        <v>792.36</v>
      </c>
      <c r="I217" s="58">
        <v>792.36</v>
      </c>
      <c r="J217" s="82">
        <v>0.13</v>
      </c>
      <c r="K217" s="82">
        <v>0.08</v>
      </c>
      <c r="L217" s="83">
        <f t="shared" si="9"/>
        <v>0.98960000000000004</v>
      </c>
      <c r="M217" s="84">
        <v>77.604200000000006</v>
      </c>
      <c r="N217" s="13">
        <v>0.55158984202479378</v>
      </c>
      <c r="O217" s="13">
        <v>0.77260211106011911</v>
      </c>
      <c r="P217" s="13">
        <v>0.96467299007714713</v>
      </c>
      <c r="Q217" s="13">
        <v>0.77919694158904118</v>
      </c>
    </row>
    <row r="218" spans="1:17" x14ac:dyDescent="0.25">
      <c r="A218" s="4" t="s">
        <v>446</v>
      </c>
      <c r="B218" s="5" t="s">
        <v>447</v>
      </c>
      <c r="C218" s="58">
        <v>58454</v>
      </c>
      <c r="D218" s="81">
        <v>3</v>
      </c>
      <c r="E218" s="58">
        <v>3379</v>
      </c>
      <c r="F218" s="58">
        <v>2825</v>
      </c>
      <c r="G218" s="82">
        <f t="shared" si="8"/>
        <v>0.83604616750517902</v>
      </c>
      <c r="H218" s="58">
        <v>844.75</v>
      </c>
      <c r="I218" s="58">
        <v>1689.5</v>
      </c>
      <c r="J218" s="82">
        <v>0.13</v>
      </c>
      <c r="K218" s="82">
        <v>0.08</v>
      </c>
      <c r="L218" s="83">
        <f t="shared" si="9"/>
        <v>0.98960000000000004</v>
      </c>
      <c r="M218" s="84">
        <v>60.939300000000003</v>
      </c>
      <c r="N218" s="13">
        <v>0.82037626933250984</v>
      </c>
      <c r="O218" s="13">
        <v>1.672092335010358</v>
      </c>
      <c r="P218" s="13">
        <v>0.71096930920039692</v>
      </c>
      <c r="Q218" s="13">
        <v>0.82437936635616438</v>
      </c>
    </row>
    <row r="219" spans="1:17" x14ac:dyDescent="0.25">
      <c r="A219" s="4" t="s">
        <v>448</v>
      </c>
      <c r="B219" s="5" t="s">
        <v>449</v>
      </c>
      <c r="C219" s="58">
        <v>73407</v>
      </c>
      <c r="D219" s="81">
        <v>36</v>
      </c>
      <c r="E219" s="58">
        <v>26444</v>
      </c>
      <c r="F219" s="58">
        <v>21964</v>
      </c>
      <c r="G219" s="82">
        <f t="shared" si="8"/>
        <v>0.83058538798971415</v>
      </c>
      <c r="H219" s="58">
        <v>734.56</v>
      </c>
      <c r="I219" s="58">
        <v>755.54</v>
      </c>
      <c r="J219" s="82">
        <v>0.13</v>
      </c>
      <c r="K219" s="82">
        <v>0.08</v>
      </c>
      <c r="L219" s="83">
        <f t="shared" si="9"/>
        <v>0.98960000000000004</v>
      </c>
      <c r="M219" s="84">
        <v>89.626199999999997</v>
      </c>
      <c r="N219" s="13">
        <v>0.48107820635433901</v>
      </c>
      <c r="O219" s="13">
        <v>0.85430799940338265</v>
      </c>
      <c r="P219" s="13">
        <v>0.89707583355587683</v>
      </c>
      <c r="Q219" s="13">
        <v>0.74660249994520556</v>
      </c>
    </row>
    <row r="220" spans="1:17" x14ac:dyDescent="0.25">
      <c r="A220" s="4" t="s">
        <v>450</v>
      </c>
      <c r="B220" s="5" t="s">
        <v>451</v>
      </c>
      <c r="C220" s="58">
        <v>190812</v>
      </c>
      <c r="D220" s="81">
        <v>3</v>
      </c>
      <c r="E220" s="58">
        <v>1076</v>
      </c>
      <c r="F220" s="58">
        <v>758</v>
      </c>
      <c r="G220" s="82">
        <f t="shared" si="8"/>
        <v>0.70446096654275092</v>
      </c>
      <c r="H220" s="58">
        <v>358.67</v>
      </c>
      <c r="I220" s="58">
        <v>538</v>
      </c>
      <c r="J220" s="82">
        <v>0.13</v>
      </c>
      <c r="K220" s="82">
        <v>0.08</v>
      </c>
      <c r="L220" s="83">
        <f t="shared" si="9"/>
        <v>0.98960000000000004</v>
      </c>
      <c r="M220" s="84">
        <v>59.782400000000003</v>
      </c>
      <c r="N220" s="13">
        <v>0.7744835393925813</v>
      </c>
      <c r="O220" s="13">
        <v>1.0566816293528871</v>
      </c>
      <c r="P220" s="13">
        <v>0.97180497033486013</v>
      </c>
      <c r="Q220" s="13">
        <v>0.82751599167123291</v>
      </c>
    </row>
    <row r="221" spans="1:17" x14ac:dyDescent="0.25">
      <c r="A221" s="4" t="s">
        <v>452</v>
      </c>
      <c r="B221" s="5" t="s">
        <v>453</v>
      </c>
      <c r="C221" s="58">
        <v>40418</v>
      </c>
      <c r="D221" s="81">
        <v>27</v>
      </c>
      <c r="E221" s="58">
        <v>23215</v>
      </c>
      <c r="F221" s="58">
        <v>17212</v>
      </c>
      <c r="G221" s="82">
        <f t="shared" si="8"/>
        <v>0.74141718716347194</v>
      </c>
      <c r="H221" s="58">
        <v>800.52</v>
      </c>
      <c r="I221" s="58">
        <v>928.6</v>
      </c>
      <c r="J221" s="82">
        <v>0.13</v>
      </c>
      <c r="K221" s="82">
        <v>0.08</v>
      </c>
      <c r="L221" s="83">
        <f t="shared" si="9"/>
        <v>0.98960000000000004</v>
      </c>
      <c r="M221" s="84">
        <v>90.499300000000005</v>
      </c>
      <c r="N221" s="13">
        <v>0.34329112868436873</v>
      </c>
      <c r="O221" s="13">
        <v>0.86004097336731145</v>
      </c>
      <c r="P221" s="13">
        <v>0.77025167004527006</v>
      </c>
      <c r="Q221" s="13">
        <v>0.74423532252054803</v>
      </c>
    </row>
    <row r="222" spans="1:17" x14ac:dyDescent="0.25">
      <c r="A222" s="4" t="s">
        <v>454</v>
      </c>
      <c r="B222" s="5" t="s">
        <v>455</v>
      </c>
      <c r="C222" s="58">
        <v>265563</v>
      </c>
      <c r="D222" s="81">
        <v>8</v>
      </c>
      <c r="E222" s="58">
        <v>5124</v>
      </c>
      <c r="F222" s="58">
        <v>3842</v>
      </c>
      <c r="G222" s="82">
        <f t="shared" si="8"/>
        <v>0.74980483996877445</v>
      </c>
      <c r="H222" s="58">
        <v>640.5</v>
      </c>
      <c r="I222" s="58">
        <v>732</v>
      </c>
      <c r="J222" s="82">
        <v>0.13</v>
      </c>
      <c r="K222" s="82">
        <v>0.08</v>
      </c>
      <c r="L222" s="83">
        <f t="shared" si="9"/>
        <v>0.98960000000000004</v>
      </c>
      <c r="M222" s="84">
        <v>87.426500000000004</v>
      </c>
      <c r="N222" s="13">
        <v>0.57198646955480603</v>
      </c>
      <c r="O222" s="13">
        <v>0.8569198171071708</v>
      </c>
      <c r="P222" s="13">
        <v>0.97243591916042527</v>
      </c>
      <c r="Q222" s="13">
        <v>0.75256639890410959</v>
      </c>
    </row>
    <row r="223" spans="1:17" x14ac:dyDescent="0.25">
      <c r="A223" s="4" t="s">
        <v>456</v>
      </c>
      <c r="B223" s="5" t="s">
        <v>457</v>
      </c>
      <c r="C223" s="58">
        <v>89261</v>
      </c>
      <c r="D223" s="81">
        <v>4</v>
      </c>
      <c r="E223" s="58">
        <v>3063</v>
      </c>
      <c r="F223" s="58">
        <v>2404</v>
      </c>
      <c r="G223" s="82">
        <f t="shared" si="8"/>
        <v>0.78485145282402868</v>
      </c>
      <c r="H223" s="58">
        <v>765.75</v>
      </c>
      <c r="I223" s="58">
        <v>1021</v>
      </c>
      <c r="J223" s="82">
        <v>0.13</v>
      </c>
      <c r="K223" s="82">
        <v>0.08</v>
      </c>
      <c r="L223" s="83">
        <f t="shared" si="9"/>
        <v>0.98960000000000004</v>
      </c>
      <c r="M223" s="84">
        <v>89.768900000000002</v>
      </c>
      <c r="N223" s="13">
        <v>0.57225379986441893</v>
      </c>
      <c r="O223" s="13">
        <v>1.0464686037653717</v>
      </c>
      <c r="P223" s="13">
        <v>0.8856163386025252</v>
      </c>
      <c r="Q223" s="13">
        <v>0.74621560701369871</v>
      </c>
    </row>
    <row r="224" spans="1:17" x14ac:dyDescent="0.25">
      <c r="A224" s="4" t="s">
        <v>458</v>
      </c>
      <c r="B224" s="5" t="s">
        <v>459</v>
      </c>
      <c r="C224" s="58">
        <v>77237</v>
      </c>
      <c r="D224" s="81">
        <v>9</v>
      </c>
      <c r="E224" s="58">
        <v>6127</v>
      </c>
      <c r="F224" s="58">
        <v>5063</v>
      </c>
      <c r="G224" s="82">
        <f t="shared" si="8"/>
        <v>0.82634241880202386</v>
      </c>
      <c r="H224" s="58">
        <v>612.70000000000005</v>
      </c>
      <c r="I224" s="58">
        <v>612.70000000000005</v>
      </c>
      <c r="J224" s="82">
        <v>0.13</v>
      </c>
      <c r="K224" s="82">
        <v>0.08</v>
      </c>
      <c r="L224" s="83">
        <f t="shared" si="9"/>
        <v>0.98960000000000004</v>
      </c>
      <c r="M224" s="84">
        <v>110.4423</v>
      </c>
      <c r="N224" s="13">
        <v>0.42009213964664827</v>
      </c>
      <c r="O224" s="13">
        <v>0.82634241880202386</v>
      </c>
      <c r="P224" s="13">
        <v>0.92067273457021892</v>
      </c>
      <c r="Q224" s="13">
        <v>0.69016520526027403</v>
      </c>
    </row>
    <row r="225" spans="1:17" x14ac:dyDescent="0.25">
      <c r="A225" s="4" t="s">
        <v>460</v>
      </c>
      <c r="B225" s="5" t="s">
        <v>461</v>
      </c>
      <c r="C225" s="58">
        <v>47960</v>
      </c>
      <c r="D225" s="81">
        <v>4</v>
      </c>
      <c r="E225" s="58">
        <v>2448</v>
      </c>
      <c r="F225" s="58">
        <v>1847</v>
      </c>
      <c r="G225" s="82">
        <f t="shared" si="8"/>
        <v>0.75449346405228757</v>
      </c>
      <c r="H225" s="58">
        <v>612</v>
      </c>
      <c r="I225" s="58">
        <v>612</v>
      </c>
      <c r="J225" s="82">
        <v>0.13</v>
      </c>
      <c r="K225" s="82">
        <v>0.08</v>
      </c>
      <c r="L225" s="83">
        <f t="shared" si="9"/>
        <v>0.98960000000000004</v>
      </c>
      <c r="M225" s="84">
        <v>84.746899999999997</v>
      </c>
      <c r="N225" s="13">
        <v>0.41691232047019811</v>
      </c>
      <c r="O225" s="13">
        <v>0.75449346405228757</v>
      </c>
      <c r="P225" s="13">
        <v>0.87239366138448704</v>
      </c>
      <c r="Q225" s="13">
        <v>0.75983141852054803</v>
      </c>
    </row>
    <row r="226" spans="1:17" x14ac:dyDescent="0.25">
      <c r="A226" s="4" t="s">
        <v>462</v>
      </c>
      <c r="B226" s="5" t="s">
        <v>463</v>
      </c>
      <c r="C226" s="58">
        <v>118842</v>
      </c>
      <c r="D226" s="81">
        <v>8</v>
      </c>
      <c r="E226" s="58">
        <v>6512</v>
      </c>
      <c r="F226" s="58">
        <v>5447</v>
      </c>
      <c r="G226" s="82">
        <f t="shared" si="8"/>
        <v>0.83645577395577397</v>
      </c>
      <c r="H226" s="58">
        <v>723.56</v>
      </c>
      <c r="I226" s="58">
        <v>814</v>
      </c>
      <c r="J226" s="82">
        <v>0.13</v>
      </c>
      <c r="K226" s="82">
        <v>0.08</v>
      </c>
      <c r="L226" s="83">
        <f t="shared" si="9"/>
        <v>0.98960000000000004</v>
      </c>
      <c r="M226" s="84">
        <v>68.438800000000001</v>
      </c>
      <c r="N226" s="13">
        <v>0.63825770213260014</v>
      </c>
      <c r="O226" s="13">
        <v>0.94100696555917973</v>
      </c>
      <c r="P226" s="13">
        <v>0.93150611736333011</v>
      </c>
      <c r="Q226" s="13">
        <v>0.80404647539726026</v>
      </c>
    </row>
    <row r="227" spans="1:17" x14ac:dyDescent="0.25">
      <c r="A227" s="4" t="s">
        <v>464</v>
      </c>
      <c r="B227" s="5" t="s">
        <v>465</v>
      </c>
      <c r="C227" s="58">
        <v>460432</v>
      </c>
      <c r="D227" s="81">
        <v>51</v>
      </c>
      <c r="E227" s="58">
        <v>46256</v>
      </c>
      <c r="F227" s="58">
        <v>37142</v>
      </c>
      <c r="G227" s="82">
        <f t="shared" si="8"/>
        <v>0.80296610169491522</v>
      </c>
      <c r="H227" s="58">
        <v>872.75</v>
      </c>
      <c r="I227" s="58">
        <v>984.17</v>
      </c>
      <c r="J227" s="82">
        <v>0.13</v>
      </c>
      <c r="K227" s="82">
        <v>0.08</v>
      </c>
      <c r="L227" s="83">
        <f t="shared" si="9"/>
        <v>0.98960000000000004</v>
      </c>
      <c r="M227" s="84">
        <v>63.325699999999998</v>
      </c>
      <c r="N227" s="13">
        <v>0.68779728306906485</v>
      </c>
      <c r="O227" s="13">
        <v>0.9054771106331535</v>
      </c>
      <c r="P227" s="13">
        <v>0.97862495831791585</v>
      </c>
      <c r="Q227" s="13">
        <v>0.81790928021917808</v>
      </c>
    </row>
    <row r="228" spans="1:17" x14ac:dyDescent="0.25">
      <c r="A228" s="4" t="s">
        <v>466</v>
      </c>
      <c r="B228" s="5" t="s">
        <v>467</v>
      </c>
      <c r="C228" s="58">
        <v>32085</v>
      </c>
      <c r="D228" s="81">
        <v>2</v>
      </c>
      <c r="E228" s="58">
        <v>2528</v>
      </c>
      <c r="F228" s="58">
        <v>1954</v>
      </c>
      <c r="G228" s="82">
        <f t="shared" si="8"/>
        <v>0.77294303797468356</v>
      </c>
      <c r="H228" s="58">
        <v>842.67</v>
      </c>
      <c r="I228" s="58">
        <v>1264</v>
      </c>
      <c r="J228" s="82">
        <v>0.13</v>
      </c>
      <c r="K228" s="82">
        <v>0.08</v>
      </c>
      <c r="L228" s="83">
        <f t="shared" si="9"/>
        <v>0.98960000000000004</v>
      </c>
      <c r="M228" s="84">
        <v>78.926400000000001</v>
      </c>
      <c r="N228" s="13">
        <v>0.3667168241862544</v>
      </c>
      <c r="O228" s="13">
        <v>1.1594099706884073</v>
      </c>
      <c r="P228" s="13">
        <v>0.60604799750045868</v>
      </c>
      <c r="Q228" s="13">
        <v>0.77561214947945201</v>
      </c>
    </row>
    <row r="229" spans="1:17" x14ac:dyDescent="0.25">
      <c r="A229" s="4" t="s">
        <v>468</v>
      </c>
      <c r="B229" s="5" t="s">
        <v>469</v>
      </c>
      <c r="C229" s="58">
        <v>48992</v>
      </c>
      <c r="D229" s="81">
        <v>4</v>
      </c>
      <c r="E229" s="58">
        <v>2948</v>
      </c>
      <c r="F229" s="58">
        <v>2143</v>
      </c>
      <c r="G229" s="82">
        <f t="shared" si="8"/>
        <v>0.72693351424694708</v>
      </c>
      <c r="H229" s="58">
        <v>737</v>
      </c>
      <c r="I229" s="58">
        <v>737</v>
      </c>
      <c r="J229" s="82">
        <v>0.13</v>
      </c>
      <c r="K229" s="82">
        <v>0.08</v>
      </c>
      <c r="L229" s="83">
        <f t="shared" si="9"/>
        <v>0.98960000000000004</v>
      </c>
      <c r="M229" s="84">
        <v>105.8323</v>
      </c>
      <c r="N229" s="13">
        <v>0.30474545439968892</v>
      </c>
      <c r="O229" s="13">
        <v>0.72693351424694708</v>
      </c>
      <c r="P229" s="13">
        <v>0.8495672762900065</v>
      </c>
      <c r="Q229" s="13">
        <v>0.70266398882191783</v>
      </c>
    </row>
    <row r="230" spans="1:17" x14ac:dyDescent="0.25">
      <c r="A230" s="4" t="s">
        <v>470</v>
      </c>
      <c r="B230" s="5" t="s">
        <v>471</v>
      </c>
      <c r="C230" s="58">
        <v>125350</v>
      </c>
      <c r="D230" s="81">
        <v>11</v>
      </c>
      <c r="E230" s="58">
        <v>13127</v>
      </c>
      <c r="F230" s="58">
        <v>10310</v>
      </c>
      <c r="G230" s="82">
        <f t="shared" si="8"/>
        <v>0.78540412889464462</v>
      </c>
      <c r="H230" s="58">
        <v>937.64</v>
      </c>
      <c r="I230" s="58">
        <v>937.64</v>
      </c>
      <c r="J230" s="82">
        <v>0.13</v>
      </c>
      <c r="K230" s="82">
        <v>0.08</v>
      </c>
      <c r="L230" s="83">
        <f t="shared" si="9"/>
        <v>0.98960000000000004</v>
      </c>
      <c r="M230" s="84">
        <v>72.105199999999996</v>
      </c>
      <c r="N230" s="13">
        <v>0.53449129272103679</v>
      </c>
      <c r="O230" s="13">
        <v>0.78540412889464462</v>
      </c>
      <c r="P230" s="13">
        <v>0.92519801698102455</v>
      </c>
      <c r="Q230" s="13">
        <v>0.79410601117808222</v>
      </c>
    </row>
    <row r="231" spans="1:17" x14ac:dyDescent="0.25">
      <c r="A231" s="4" t="s">
        <v>472</v>
      </c>
      <c r="B231" s="5" t="s">
        <v>473</v>
      </c>
      <c r="C231" s="58">
        <v>120405</v>
      </c>
      <c r="D231" s="81">
        <v>12</v>
      </c>
      <c r="E231" s="58">
        <v>9139</v>
      </c>
      <c r="F231" s="58">
        <v>7133</v>
      </c>
      <c r="G231" s="82">
        <f t="shared" si="8"/>
        <v>0.78050114892220157</v>
      </c>
      <c r="H231" s="58">
        <v>703</v>
      </c>
      <c r="I231" s="58">
        <v>761.58</v>
      </c>
      <c r="J231" s="82">
        <v>0.13</v>
      </c>
      <c r="K231" s="82">
        <v>0.08</v>
      </c>
      <c r="L231" s="83">
        <f t="shared" si="9"/>
        <v>0.98960000000000004</v>
      </c>
      <c r="M231" s="84">
        <v>64.147099999999995</v>
      </c>
      <c r="N231" s="13">
        <v>0.60696592935157467</v>
      </c>
      <c r="O231" s="13">
        <v>0.84553921052086811</v>
      </c>
      <c r="P231" s="13">
        <v>0.93674847390058558</v>
      </c>
      <c r="Q231" s="13">
        <v>0.8156822735342466</v>
      </c>
    </row>
    <row r="232" spans="1:17" x14ac:dyDescent="0.25">
      <c r="A232" s="4" t="s">
        <v>474</v>
      </c>
      <c r="B232" s="5" t="s">
        <v>475</v>
      </c>
      <c r="C232" s="58">
        <v>63585</v>
      </c>
      <c r="D232" s="81">
        <v>8</v>
      </c>
      <c r="E232" s="58">
        <v>2504</v>
      </c>
      <c r="F232" s="58">
        <v>2109</v>
      </c>
      <c r="G232" s="82">
        <f t="shared" si="8"/>
        <v>0.84225239616613423</v>
      </c>
      <c r="H232" s="58">
        <v>313</v>
      </c>
      <c r="I232" s="58">
        <v>313</v>
      </c>
      <c r="J232" s="82">
        <v>0.13</v>
      </c>
      <c r="K232" s="82">
        <v>0.08</v>
      </c>
      <c r="L232" s="83">
        <f t="shared" si="9"/>
        <v>0.98960000000000004</v>
      </c>
      <c r="M232" s="84">
        <v>66.548299999999998</v>
      </c>
      <c r="N232" s="13">
        <v>0.61218888291057794</v>
      </c>
      <c r="O232" s="13">
        <v>0.84225239616613423</v>
      </c>
      <c r="P232" s="13">
        <v>0.95077455374695286</v>
      </c>
      <c r="Q232" s="13">
        <v>0.80917206115068496</v>
      </c>
    </row>
    <row r="233" spans="1:17" x14ac:dyDescent="0.25">
      <c r="A233" s="4" t="s">
        <v>476</v>
      </c>
      <c r="B233" s="5" t="s">
        <v>477</v>
      </c>
      <c r="C233" s="58">
        <v>90434</v>
      </c>
      <c r="D233" s="81">
        <v>8</v>
      </c>
      <c r="E233" s="58">
        <v>3954</v>
      </c>
      <c r="F233" s="58">
        <v>3207</v>
      </c>
      <c r="G233" s="82">
        <f t="shared" si="8"/>
        <v>0.81107738998482548</v>
      </c>
      <c r="H233" s="58">
        <v>494.25</v>
      </c>
      <c r="I233" s="58">
        <v>659</v>
      </c>
      <c r="J233" s="82">
        <v>0.13</v>
      </c>
      <c r="K233" s="82">
        <v>0.08</v>
      </c>
      <c r="L233" s="83">
        <f t="shared" si="9"/>
        <v>0.98960000000000004</v>
      </c>
      <c r="M233" s="84">
        <v>74.369399999999999</v>
      </c>
      <c r="N233" s="13">
        <v>0.68922524442594579</v>
      </c>
      <c r="O233" s="13">
        <v>1.0814365199797673</v>
      </c>
      <c r="P233" s="13">
        <v>0.927129177079417</v>
      </c>
      <c r="Q233" s="13">
        <v>0.7879672376986302</v>
      </c>
    </row>
    <row r="234" spans="1:17" x14ac:dyDescent="0.25">
      <c r="A234" s="4" t="s">
        <v>478</v>
      </c>
      <c r="B234" s="5" t="s">
        <v>479</v>
      </c>
      <c r="C234" s="58">
        <v>104363</v>
      </c>
      <c r="D234" s="81">
        <v>7</v>
      </c>
      <c r="E234" s="58">
        <v>5144</v>
      </c>
      <c r="F234" s="58">
        <v>3546</v>
      </c>
      <c r="G234" s="82">
        <f t="shared" si="8"/>
        <v>0.68934681181959567</v>
      </c>
      <c r="H234" s="58">
        <v>734.86</v>
      </c>
      <c r="I234" s="58">
        <v>734.86</v>
      </c>
      <c r="J234" s="82">
        <v>0.13</v>
      </c>
      <c r="K234" s="82">
        <v>0.08</v>
      </c>
      <c r="L234" s="83">
        <f t="shared" si="9"/>
        <v>0.98960000000000004</v>
      </c>
      <c r="M234" s="84">
        <v>134.37280000000001</v>
      </c>
      <c r="N234" s="13">
        <v>0.27336548479730971</v>
      </c>
      <c r="O234" s="13">
        <v>0.68934681181959556</v>
      </c>
      <c r="P234" s="13">
        <v>0.92958642978285955</v>
      </c>
      <c r="Q234" s="13">
        <v>0.62528404690410955</v>
      </c>
    </row>
    <row r="235" spans="1:17" x14ac:dyDescent="0.25">
      <c r="A235" s="4" t="s">
        <v>480</v>
      </c>
      <c r="B235" s="5" t="s">
        <v>481</v>
      </c>
      <c r="C235" s="58">
        <v>55806</v>
      </c>
      <c r="D235" s="81">
        <v>4</v>
      </c>
      <c r="E235" s="58">
        <v>5214</v>
      </c>
      <c r="F235" s="58">
        <v>3637</v>
      </c>
      <c r="G235" s="82">
        <f t="shared" si="8"/>
        <v>0.6975450709627925</v>
      </c>
      <c r="H235" s="58">
        <v>869</v>
      </c>
      <c r="I235" s="58">
        <v>1042.8</v>
      </c>
      <c r="J235" s="82">
        <v>0.13</v>
      </c>
      <c r="K235" s="82">
        <v>0.08</v>
      </c>
      <c r="L235" s="83">
        <f t="shared" si="9"/>
        <v>0.98960000000000004</v>
      </c>
      <c r="M235" s="84">
        <v>111.74460000000001</v>
      </c>
      <c r="N235" s="13">
        <v>0.30450251458924971</v>
      </c>
      <c r="O235" s="13">
        <v>0.83705408515535096</v>
      </c>
      <c r="P235" s="13">
        <v>0.81313837221804108</v>
      </c>
      <c r="Q235" s="13">
        <v>0.6866343666849315</v>
      </c>
    </row>
    <row r="236" spans="1:17" x14ac:dyDescent="0.25">
      <c r="A236" s="4" t="s">
        <v>482</v>
      </c>
      <c r="B236" s="5" t="s">
        <v>483</v>
      </c>
      <c r="C236" s="58">
        <v>166491</v>
      </c>
      <c r="D236" s="81">
        <v>17</v>
      </c>
      <c r="E236" s="58">
        <v>11407</v>
      </c>
      <c r="F236" s="58">
        <v>9084</v>
      </c>
      <c r="G236" s="82">
        <f t="shared" si="8"/>
        <v>0.7963531165074077</v>
      </c>
      <c r="H236" s="58">
        <v>633.72</v>
      </c>
      <c r="I236" s="58">
        <v>760.47</v>
      </c>
      <c r="J236" s="82">
        <v>0.13</v>
      </c>
      <c r="K236" s="82">
        <v>0.08</v>
      </c>
      <c r="L236" s="83">
        <f t="shared" si="9"/>
        <v>0.98960000000000004</v>
      </c>
      <c r="M236" s="84">
        <v>72.247699999999995</v>
      </c>
      <c r="N236" s="13">
        <v>0.65791033361457751</v>
      </c>
      <c r="O236" s="13">
        <v>0.95563127960359195</v>
      </c>
      <c r="P236" s="13">
        <v>0.95432349696453822</v>
      </c>
      <c r="Q236" s="13">
        <v>0.79371966049315068</v>
      </c>
    </row>
    <row r="237" spans="1:17" x14ac:dyDescent="0.25">
      <c r="A237" s="4" t="s">
        <v>484</v>
      </c>
      <c r="B237" s="5" t="s">
        <v>485</v>
      </c>
      <c r="C237" s="58">
        <v>42496</v>
      </c>
      <c r="D237" s="81">
        <v>3</v>
      </c>
      <c r="E237" s="58">
        <v>3313</v>
      </c>
      <c r="F237" s="58">
        <v>2658</v>
      </c>
      <c r="G237" s="82">
        <f t="shared" si="8"/>
        <v>0.80229399335949292</v>
      </c>
      <c r="H237" s="58">
        <v>662.6</v>
      </c>
      <c r="I237" s="58">
        <v>828.25</v>
      </c>
      <c r="J237" s="82">
        <v>0.13</v>
      </c>
      <c r="K237" s="82">
        <v>0.08</v>
      </c>
      <c r="L237" s="83">
        <f t="shared" si="9"/>
        <v>0.98960000000000004</v>
      </c>
      <c r="M237" s="84">
        <v>65.4589</v>
      </c>
      <c r="N237" s="13">
        <v>0.54457052212516222</v>
      </c>
      <c r="O237" s="13">
        <v>1.0028674916993661</v>
      </c>
      <c r="P237" s="13">
        <v>0.80509930346385539</v>
      </c>
      <c r="Q237" s="13">
        <v>0.81212567824657533</v>
      </c>
    </row>
    <row r="238" spans="1:17" x14ac:dyDescent="0.25">
      <c r="A238" s="4" t="s">
        <v>486</v>
      </c>
      <c r="B238" s="5" t="s">
        <v>487</v>
      </c>
      <c r="C238" s="58">
        <v>62470</v>
      </c>
      <c r="D238" s="81">
        <v>2</v>
      </c>
      <c r="E238" s="58">
        <v>4550</v>
      </c>
      <c r="F238" s="58">
        <v>3347</v>
      </c>
      <c r="G238" s="82">
        <f t="shared" si="8"/>
        <v>0.73560439560439561</v>
      </c>
      <c r="H238" s="58">
        <v>1516.67</v>
      </c>
      <c r="I238" s="58">
        <v>2275</v>
      </c>
      <c r="J238" s="82">
        <v>0.13</v>
      </c>
      <c r="K238" s="82">
        <v>0.08</v>
      </c>
      <c r="L238" s="83">
        <f t="shared" si="9"/>
        <v>0.98960000000000004</v>
      </c>
      <c r="M238" s="84">
        <v>69.985699999999994</v>
      </c>
      <c r="N238" s="13">
        <v>0.39945179141543363</v>
      </c>
      <c r="O238" s="13">
        <v>1.1034041683424871</v>
      </c>
      <c r="P238" s="13">
        <v>0.63582599647655047</v>
      </c>
      <c r="Q238" s="13">
        <v>0.79985246926027398</v>
      </c>
    </row>
    <row r="239" spans="1:17" x14ac:dyDescent="0.25">
      <c r="A239" s="4" t="s">
        <v>488</v>
      </c>
      <c r="B239" s="5" t="s">
        <v>489</v>
      </c>
      <c r="C239" s="58">
        <v>86422</v>
      </c>
      <c r="D239" s="81">
        <v>5</v>
      </c>
      <c r="E239" s="58">
        <v>3621</v>
      </c>
      <c r="F239" s="58">
        <v>2786</v>
      </c>
      <c r="G239" s="82">
        <f t="shared" si="8"/>
        <v>0.76940071803369237</v>
      </c>
      <c r="H239" s="58">
        <v>724.2</v>
      </c>
      <c r="I239" s="58">
        <v>724.2</v>
      </c>
      <c r="J239" s="82">
        <v>0.13</v>
      </c>
      <c r="K239" s="82">
        <v>0.08</v>
      </c>
      <c r="L239" s="83">
        <f t="shared" si="9"/>
        <v>0.98960000000000004</v>
      </c>
      <c r="M239" s="84">
        <v>81.378799999999998</v>
      </c>
      <c r="N239" s="13">
        <v>0.48418961411324724</v>
      </c>
      <c r="O239" s="13">
        <v>0.76940071803369237</v>
      </c>
      <c r="P239" s="13">
        <v>0.91620189303649535</v>
      </c>
      <c r="Q239" s="13">
        <v>0.76896312197260275</v>
      </c>
    </row>
    <row r="240" spans="1:17" x14ac:dyDescent="0.25">
      <c r="A240" s="4" t="s">
        <v>490</v>
      </c>
      <c r="B240" s="5" t="s">
        <v>491</v>
      </c>
      <c r="C240" s="58">
        <v>101645</v>
      </c>
      <c r="D240" s="81">
        <v>12</v>
      </c>
      <c r="E240" s="58">
        <v>8939</v>
      </c>
      <c r="F240" s="58">
        <v>7299</v>
      </c>
      <c r="G240" s="82">
        <f t="shared" si="8"/>
        <v>0.81653428795167249</v>
      </c>
      <c r="H240" s="58">
        <v>744.92</v>
      </c>
      <c r="I240" s="58">
        <v>812.64</v>
      </c>
      <c r="J240" s="82">
        <v>0.13</v>
      </c>
      <c r="K240" s="82">
        <v>0.08</v>
      </c>
      <c r="L240" s="83">
        <f t="shared" si="9"/>
        <v>0.98960000000000004</v>
      </c>
      <c r="M240" s="84">
        <v>82.446899999999999</v>
      </c>
      <c r="N240" s="13">
        <v>0.55047021862761425</v>
      </c>
      <c r="O240" s="13">
        <v>0.89076467776546109</v>
      </c>
      <c r="P240" s="13">
        <v>0.92005151619495662</v>
      </c>
      <c r="Q240" s="13">
        <v>0.76606725413698629</v>
      </c>
    </row>
    <row r="241" spans="1:17" x14ac:dyDescent="0.25">
      <c r="A241" s="4" t="s">
        <v>492</v>
      </c>
      <c r="B241" s="5" t="s">
        <v>493</v>
      </c>
      <c r="C241" s="58">
        <v>55293</v>
      </c>
      <c r="D241" s="81">
        <v>6</v>
      </c>
      <c r="E241" s="58">
        <v>4066</v>
      </c>
      <c r="F241" s="58">
        <v>2737</v>
      </c>
      <c r="G241" s="82">
        <f t="shared" si="8"/>
        <v>0.67314313821938021</v>
      </c>
      <c r="H241" s="58">
        <v>580.86</v>
      </c>
      <c r="I241" s="58">
        <v>813.2</v>
      </c>
      <c r="J241" s="82">
        <v>0.13</v>
      </c>
      <c r="K241" s="82">
        <v>0.08</v>
      </c>
      <c r="L241" s="83">
        <f t="shared" si="9"/>
        <v>0.98960000000000004</v>
      </c>
      <c r="M241" s="84">
        <v>119.1484</v>
      </c>
      <c r="N241" s="13">
        <v>0.37942147619640199</v>
      </c>
      <c r="O241" s="13">
        <v>0.94239575801397935</v>
      </c>
      <c r="P241" s="13">
        <v>0.85292966559606542</v>
      </c>
      <c r="Q241" s="13">
        <v>0.66656094071232885</v>
      </c>
    </row>
    <row r="242" spans="1:17" x14ac:dyDescent="0.25">
      <c r="A242" s="4" t="s">
        <v>494</v>
      </c>
      <c r="B242" s="5" t="s">
        <v>495</v>
      </c>
      <c r="C242" s="58">
        <v>48768</v>
      </c>
      <c r="D242" s="81">
        <v>5</v>
      </c>
      <c r="E242" s="58">
        <v>4472</v>
      </c>
      <c r="F242" s="58">
        <v>3488</v>
      </c>
      <c r="G242" s="82">
        <f t="shared" si="8"/>
        <v>0.77996422182468694</v>
      </c>
      <c r="H242" s="58">
        <v>745.33</v>
      </c>
      <c r="I242" s="58">
        <v>1118</v>
      </c>
      <c r="J242" s="82">
        <v>0.13</v>
      </c>
      <c r="K242" s="82">
        <v>0.08</v>
      </c>
      <c r="L242" s="83">
        <f t="shared" si="9"/>
        <v>0.98960000000000004</v>
      </c>
      <c r="M242" s="84">
        <v>82.070499999999996</v>
      </c>
      <c r="N242" s="13">
        <v>0.54071083329183101</v>
      </c>
      <c r="O242" s="13">
        <v>1.1699515650785557</v>
      </c>
      <c r="P242" s="13">
        <v>0.77075028706890558</v>
      </c>
      <c r="Q242" s="13">
        <v>0.76708776219178088</v>
      </c>
    </row>
    <row r="243" spans="1:17" s="86" customFormat="1" x14ac:dyDescent="0.25">
      <c r="A243" s="86" t="s">
        <v>555</v>
      </c>
      <c r="B243" s="93"/>
      <c r="C243" s="86">
        <f>SUM(C67:C242)/176</f>
        <v>114327.50568181818</v>
      </c>
      <c r="D243" s="86">
        <f t="shared" ref="D243:Q243" si="10">SUM(D67:D242)/176</f>
        <v>11.670454545454545</v>
      </c>
      <c r="E243" s="86">
        <f t="shared" si="10"/>
        <v>10880.068181818182</v>
      </c>
      <c r="F243" s="86">
        <f t="shared" si="10"/>
        <v>8327.982954545454</v>
      </c>
      <c r="G243" s="86">
        <f t="shared" si="10"/>
        <v>0.7720382096047459</v>
      </c>
      <c r="H243" s="86">
        <f t="shared" si="10"/>
        <v>745.32482954545412</v>
      </c>
      <c r="I243" s="86">
        <f t="shared" si="10"/>
        <v>871.7436363636366</v>
      </c>
      <c r="J243" s="86">
        <f t="shared" si="10"/>
        <v>0.12999999999999995</v>
      </c>
      <c r="K243" s="86">
        <f t="shared" si="10"/>
        <v>8.0000000000000057E-2</v>
      </c>
      <c r="L243" s="86">
        <f t="shared" si="10"/>
        <v>0.98959999999999793</v>
      </c>
      <c r="M243" s="86">
        <f t="shared" si="10"/>
        <v>85.96603011363635</v>
      </c>
      <c r="N243" s="86">
        <f t="shared" si="10"/>
        <v>0.50031479216112862</v>
      </c>
      <c r="O243" s="86">
        <f t="shared" si="10"/>
        <v>0.89439724645184238</v>
      </c>
      <c r="P243" s="86">
        <f t="shared" si="10"/>
        <v>0.88293847953236915</v>
      </c>
      <c r="Q243" s="86">
        <f t="shared" si="10"/>
        <v>0.75652607287546736</v>
      </c>
    </row>
    <row r="244" spans="1:17" x14ac:dyDescent="0.25">
      <c r="N244" s="13"/>
    </row>
    <row r="245" spans="1:17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 s="13"/>
      <c r="O245"/>
      <c r="P245"/>
      <c r="Q245"/>
    </row>
    <row r="246" spans="1:17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 s="13"/>
      <c r="O246"/>
      <c r="P246"/>
      <c r="Q246"/>
    </row>
    <row r="247" spans="1:17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 s="13"/>
      <c r="O247"/>
      <c r="P247"/>
      <c r="Q247"/>
    </row>
    <row r="248" spans="1:17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 s="13"/>
      <c r="O248"/>
      <c r="P248"/>
      <c r="Q24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7"/>
  <sheetViews>
    <sheetView workbookViewId="0">
      <selection activeCell="C43" sqref="C43"/>
    </sheetView>
  </sheetViews>
  <sheetFormatPr defaultRowHeight="15" x14ac:dyDescent="0.25"/>
  <cols>
    <col min="1" max="1" width="44.85546875" customWidth="1"/>
    <col min="2" max="2" width="44.85546875" style="76" customWidth="1"/>
  </cols>
  <sheetData>
    <row r="1" spans="1:4" x14ac:dyDescent="0.25">
      <c r="A1" s="20" t="s">
        <v>0</v>
      </c>
      <c r="B1" s="76" t="s">
        <v>552</v>
      </c>
    </row>
    <row r="2" spans="1:4" x14ac:dyDescent="0.25">
      <c r="A2" s="95" t="s">
        <v>36</v>
      </c>
      <c r="B2" s="13">
        <v>0.21090081071083749</v>
      </c>
      <c r="D2">
        <v>3</v>
      </c>
    </row>
    <row r="3" spans="1:4" x14ac:dyDescent="0.25">
      <c r="A3" s="95" t="s">
        <v>42</v>
      </c>
      <c r="B3" s="13">
        <v>0.33213269361101017</v>
      </c>
      <c r="D3">
        <v>4</v>
      </c>
    </row>
    <row r="4" spans="1:4" x14ac:dyDescent="0.25">
      <c r="A4" s="95" t="s">
        <v>46</v>
      </c>
      <c r="B4" s="13">
        <v>0.39649273728724621</v>
      </c>
      <c r="D4">
        <v>4</v>
      </c>
    </row>
    <row r="5" spans="1:4" x14ac:dyDescent="0.25">
      <c r="A5" s="94" t="s">
        <v>28</v>
      </c>
      <c r="B5" s="13">
        <v>0.41058174004409992</v>
      </c>
      <c r="D5">
        <v>5</v>
      </c>
    </row>
    <row r="6" spans="1:4" x14ac:dyDescent="0.25">
      <c r="A6" s="96" t="s">
        <v>24</v>
      </c>
      <c r="B6" s="13">
        <v>0.42474169203632617</v>
      </c>
      <c r="D6">
        <v>5</v>
      </c>
    </row>
    <row r="7" spans="1:4" x14ac:dyDescent="0.25">
      <c r="A7" s="94" t="s">
        <v>48</v>
      </c>
      <c r="B7" s="13">
        <v>0.47621014086303037</v>
      </c>
      <c r="D7">
        <v>5</v>
      </c>
    </row>
    <row r="8" spans="1:4" x14ac:dyDescent="0.25">
      <c r="A8" s="94" t="s">
        <v>32</v>
      </c>
      <c r="B8" s="13">
        <v>0.47928887905891299</v>
      </c>
      <c r="D8">
        <v>5</v>
      </c>
    </row>
    <row r="9" spans="1:4" x14ac:dyDescent="0.25">
      <c r="A9" s="94" t="s">
        <v>22</v>
      </c>
      <c r="B9" s="13">
        <v>0.51583526953448511</v>
      </c>
      <c r="D9">
        <v>6</v>
      </c>
    </row>
    <row r="10" spans="1:4" x14ac:dyDescent="0.25">
      <c r="A10" s="94" t="s">
        <v>40</v>
      </c>
      <c r="B10" s="13">
        <v>0.55311661919966171</v>
      </c>
      <c r="D10">
        <v>6</v>
      </c>
    </row>
    <row r="11" spans="1:4" x14ac:dyDescent="0.25">
      <c r="A11" s="94" t="s">
        <v>30</v>
      </c>
      <c r="B11" s="13">
        <v>0.55722048067730834</v>
      </c>
      <c r="D11">
        <v>6</v>
      </c>
    </row>
    <row r="12" spans="1:4" x14ac:dyDescent="0.25">
      <c r="A12" s="94" t="s">
        <v>44</v>
      </c>
      <c r="B12" s="13">
        <v>0.55909841542694205</v>
      </c>
      <c r="D12">
        <v>6</v>
      </c>
    </row>
    <row r="13" spans="1:4" x14ac:dyDescent="0.25">
      <c r="A13" s="94" t="s">
        <v>26</v>
      </c>
      <c r="B13" s="13">
        <v>0.58645051607067311</v>
      </c>
      <c r="D13">
        <v>6</v>
      </c>
    </row>
    <row r="14" spans="1:4" x14ac:dyDescent="0.25">
      <c r="A14" s="97" t="s">
        <v>38</v>
      </c>
      <c r="B14" s="13">
        <v>0.62778062205537755</v>
      </c>
      <c r="D14">
        <v>7</v>
      </c>
    </row>
    <row r="15" spans="1:4" x14ac:dyDescent="0.25">
      <c r="A15" s="97" t="s">
        <v>50</v>
      </c>
      <c r="B15" s="13">
        <v>0.65413869636355959</v>
      </c>
      <c r="D15">
        <v>7</v>
      </c>
    </row>
    <row r="16" spans="1:4" x14ac:dyDescent="0.25">
      <c r="A16" s="97" t="s">
        <v>34</v>
      </c>
      <c r="B16" s="13">
        <v>0.71601068706052784</v>
      </c>
      <c r="D16">
        <v>8</v>
      </c>
    </row>
    <row r="17" spans="1:4" x14ac:dyDescent="0.25">
      <c r="A17" s="8"/>
      <c r="B17" s="13"/>
    </row>
    <row r="18" spans="1:4" x14ac:dyDescent="0.25">
      <c r="A18" s="98" t="s">
        <v>126</v>
      </c>
      <c r="B18" s="99">
        <v>0.20721094801369538</v>
      </c>
      <c r="C18" s="110">
        <v>-1.1711562079452185</v>
      </c>
      <c r="D18" s="100">
        <v>3</v>
      </c>
    </row>
    <row r="19" spans="1:4" x14ac:dyDescent="0.25">
      <c r="A19" s="98" t="s">
        <v>62</v>
      </c>
      <c r="B19" s="99">
        <v>0.24954370503797879</v>
      </c>
      <c r="C19" s="110">
        <v>-1.0018251798480848</v>
      </c>
      <c r="D19" s="100">
        <v>3</v>
      </c>
    </row>
    <row r="20" spans="1:4" x14ac:dyDescent="0.25">
      <c r="A20" s="98" t="s">
        <v>60</v>
      </c>
      <c r="B20" s="99">
        <v>0.28842371253743859</v>
      </c>
      <c r="C20" s="110">
        <v>-0.84630514985024563</v>
      </c>
      <c r="D20" s="100">
        <v>3</v>
      </c>
    </row>
    <row r="21" spans="1:4" x14ac:dyDescent="0.25">
      <c r="A21" s="98" t="s">
        <v>138</v>
      </c>
      <c r="B21" s="99">
        <v>0.30663843826980186</v>
      </c>
      <c r="C21" s="110">
        <v>-0.77344624692079267</v>
      </c>
      <c r="D21" s="100">
        <v>4</v>
      </c>
    </row>
    <row r="22" spans="1:4" x14ac:dyDescent="0.25">
      <c r="A22" s="98" t="s">
        <v>108</v>
      </c>
      <c r="B22" s="99">
        <v>0.30908491374125469</v>
      </c>
      <c r="C22" s="110">
        <v>-0.76366034503498115</v>
      </c>
      <c r="D22" s="100">
        <v>4</v>
      </c>
    </row>
    <row r="23" spans="1:4" x14ac:dyDescent="0.25">
      <c r="A23" s="98" t="s">
        <v>124</v>
      </c>
      <c r="B23" s="99">
        <v>0.34605642162640859</v>
      </c>
      <c r="C23" s="110">
        <v>-0.61577431349436551</v>
      </c>
      <c r="D23" s="100">
        <v>4</v>
      </c>
    </row>
    <row r="24" spans="1:4" x14ac:dyDescent="0.25">
      <c r="A24" s="98" t="s">
        <v>136</v>
      </c>
      <c r="B24" s="99">
        <v>0.35769064370119086</v>
      </c>
      <c r="C24" s="110">
        <v>-0.56923742519523646</v>
      </c>
      <c r="D24" s="100">
        <v>4</v>
      </c>
    </row>
    <row r="25" spans="1:4" x14ac:dyDescent="0.25">
      <c r="A25" s="101" t="s">
        <v>58</v>
      </c>
      <c r="B25" s="99">
        <v>0.38115045238128914</v>
      </c>
      <c r="C25" s="110">
        <v>-0.47539819047484344</v>
      </c>
      <c r="D25" s="100">
        <v>4</v>
      </c>
    </row>
    <row r="26" spans="1:4" x14ac:dyDescent="0.25">
      <c r="A26" s="98" t="s">
        <v>128</v>
      </c>
      <c r="B26" s="99">
        <v>0.38863383543111463</v>
      </c>
      <c r="C26" s="110">
        <v>-0.44546465827554144</v>
      </c>
      <c r="D26" s="100">
        <v>4</v>
      </c>
    </row>
    <row r="27" spans="1:4" x14ac:dyDescent="0.25">
      <c r="A27" s="101" t="s">
        <v>96</v>
      </c>
      <c r="B27" s="99">
        <v>0.39403562666867598</v>
      </c>
      <c r="C27" s="110">
        <v>-0.42385749332529604</v>
      </c>
      <c r="D27" s="100">
        <v>4</v>
      </c>
    </row>
    <row r="28" spans="1:4" x14ac:dyDescent="0.25">
      <c r="A28" s="101" t="s">
        <v>64</v>
      </c>
      <c r="B28" s="99">
        <v>0.39657030808120636</v>
      </c>
      <c r="C28" s="110">
        <v>-0.41371876767517463</v>
      </c>
      <c r="D28" s="100">
        <v>4</v>
      </c>
    </row>
    <row r="29" spans="1:4" x14ac:dyDescent="0.25">
      <c r="A29" s="102" t="s">
        <v>68</v>
      </c>
      <c r="B29" s="103">
        <v>0.40795869512606997</v>
      </c>
      <c r="C29" s="110">
        <v>-0.36816521949572012</v>
      </c>
      <c r="D29" s="100">
        <v>5</v>
      </c>
    </row>
    <row r="30" spans="1:4" x14ac:dyDescent="0.25">
      <c r="A30" s="102" t="s">
        <v>78</v>
      </c>
      <c r="B30" s="103">
        <v>0.41486047273218596</v>
      </c>
      <c r="C30" s="110">
        <v>-0.34055810907125617</v>
      </c>
      <c r="D30" s="100">
        <v>5</v>
      </c>
    </row>
    <row r="31" spans="1:4" x14ac:dyDescent="0.25">
      <c r="A31" s="102" t="s">
        <v>110</v>
      </c>
      <c r="B31" s="103">
        <v>0.4174527613622912</v>
      </c>
      <c r="C31" s="110">
        <v>-0.33018895455083513</v>
      </c>
      <c r="D31" s="100">
        <v>5</v>
      </c>
    </row>
    <row r="32" spans="1:4" x14ac:dyDescent="0.25">
      <c r="A32" s="102" t="s">
        <v>134</v>
      </c>
      <c r="B32" s="103">
        <v>0.42320122070264216</v>
      </c>
      <c r="C32" s="110">
        <v>-0.30719511718943143</v>
      </c>
      <c r="D32" s="100">
        <v>5</v>
      </c>
    </row>
    <row r="33" spans="1:4" x14ac:dyDescent="0.25">
      <c r="A33" s="102" t="s">
        <v>102</v>
      </c>
      <c r="B33" s="103">
        <v>0.4241237945151401</v>
      </c>
      <c r="C33" s="110">
        <v>-0.30350482193943962</v>
      </c>
      <c r="D33" s="100">
        <v>5</v>
      </c>
    </row>
    <row r="34" spans="1:4" x14ac:dyDescent="0.25">
      <c r="A34" s="102" t="s">
        <v>74</v>
      </c>
      <c r="B34" s="103">
        <v>0.43498008451645609</v>
      </c>
      <c r="C34" s="110">
        <v>-0.2600796619341757</v>
      </c>
      <c r="D34" s="100">
        <v>5</v>
      </c>
    </row>
    <row r="35" spans="1:4" x14ac:dyDescent="0.25">
      <c r="A35" s="102" t="s">
        <v>80</v>
      </c>
      <c r="B35" s="103">
        <v>0.44637467549670573</v>
      </c>
      <c r="C35" s="110">
        <v>-0.21450129801317708</v>
      </c>
      <c r="D35" s="100">
        <v>5</v>
      </c>
    </row>
    <row r="36" spans="1:4" x14ac:dyDescent="0.25">
      <c r="A36" s="102" t="s">
        <v>66</v>
      </c>
      <c r="B36" s="103">
        <v>0.46387468112942504</v>
      </c>
      <c r="C36" s="110">
        <v>-0.14450127548229993</v>
      </c>
      <c r="D36" s="100">
        <v>5</v>
      </c>
    </row>
    <row r="37" spans="1:4" x14ac:dyDescent="0.25">
      <c r="A37" s="102" t="s">
        <v>56</v>
      </c>
      <c r="B37" s="103">
        <v>0.47313188258015071</v>
      </c>
      <c r="C37" s="110">
        <v>-0.10747246967939707</v>
      </c>
      <c r="D37" s="100">
        <v>5</v>
      </c>
    </row>
    <row r="38" spans="1:4" x14ac:dyDescent="0.25">
      <c r="A38" s="102" t="s">
        <v>116</v>
      </c>
      <c r="B38" s="103">
        <v>0.47538391899215304</v>
      </c>
      <c r="C38" s="110">
        <v>-9.846432403138787E-2</v>
      </c>
      <c r="D38" s="100">
        <v>5</v>
      </c>
    </row>
    <row r="39" spans="1:4" x14ac:dyDescent="0.25">
      <c r="A39" s="102" t="s">
        <v>84</v>
      </c>
      <c r="B39" s="103">
        <v>0.48075382832023589</v>
      </c>
      <c r="C39" s="110">
        <v>-7.698468671905638E-2</v>
      </c>
      <c r="D39" s="100">
        <v>5</v>
      </c>
    </row>
    <row r="40" spans="1:4" x14ac:dyDescent="0.25">
      <c r="A40" s="102" t="s">
        <v>70</v>
      </c>
      <c r="B40" s="103">
        <v>0.48766106035265949</v>
      </c>
      <c r="C40" s="110">
        <v>-4.9355758589362066E-2</v>
      </c>
      <c r="D40" s="100">
        <v>5</v>
      </c>
    </row>
    <row r="41" spans="1:4" x14ac:dyDescent="0.25">
      <c r="A41" s="102" t="s">
        <v>132</v>
      </c>
      <c r="B41" s="103">
        <v>0.48982429011457029</v>
      </c>
      <c r="C41" s="110">
        <v>-4.0702839541718903E-2</v>
      </c>
      <c r="D41" s="100">
        <v>5</v>
      </c>
    </row>
    <row r="42" spans="1:4" x14ac:dyDescent="0.25">
      <c r="A42" s="102" t="s">
        <v>88</v>
      </c>
      <c r="B42" s="103">
        <v>0.49697308068706642</v>
      </c>
      <c r="C42" s="110">
        <v>-1.2107677251734414E-2</v>
      </c>
      <c r="D42" s="100">
        <v>5</v>
      </c>
    </row>
    <row r="43" spans="1:4" x14ac:dyDescent="0.25">
      <c r="A43" s="102" t="s">
        <v>106</v>
      </c>
      <c r="B43" s="103">
        <v>0.52021530981120445</v>
      </c>
      <c r="C43" s="110">
        <v>8.0861239244817723E-2</v>
      </c>
      <c r="D43" s="100">
        <v>6</v>
      </c>
    </row>
    <row r="44" spans="1:4" x14ac:dyDescent="0.25">
      <c r="A44" s="102" t="s">
        <v>94</v>
      </c>
      <c r="B44" s="103">
        <v>0.54257238659886142</v>
      </c>
      <c r="C44" s="110">
        <v>0.17028954639544561</v>
      </c>
      <c r="D44" s="100">
        <v>6</v>
      </c>
    </row>
    <row r="45" spans="1:4" x14ac:dyDescent="0.25">
      <c r="A45" s="102" t="s">
        <v>72</v>
      </c>
      <c r="B45" s="103">
        <v>0.54777581993761981</v>
      </c>
      <c r="C45" s="110">
        <v>0.19110327975047933</v>
      </c>
      <c r="D45" s="100">
        <v>6</v>
      </c>
    </row>
    <row r="46" spans="1:4" x14ac:dyDescent="0.25">
      <c r="A46" s="102" t="s">
        <v>98</v>
      </c>
      <c r="B46" s="103">
        <v>0.55162030372210913</v>
      </c>
      <c r="C46" s="110">
        <v>0.20648121488843638</v>
      </c>
      <c r="D46" s="100">
        <v>6</v>
      </c>
    </row>
    <row r="47" spans="1:4" x14ac:dyDescent="0.25">
      <c r="A47" s="102" t="s">
        <v>52</v>
      </c>
      <c r="B47" s="103">
        <v>0.55608373972951475</v>
      </c>
      <c r="C47" s="110">
        <v>0.22433495891805885</v>
      </c>
      <c r="D47" s="100">
        <v>6</v>
      </c>
    </row>
    <row r="48" spans="1:4" x14ac:dyDescent="0.25">
      <c r="A48" s="102" t="s">
        <v>112</v>
      </c>
      <c r="B48" s="103">
        <v>0.56208280937890542</v>
      </c>
      <c r="C48" s="110">
        <v>0.24833123751562147</v>
      </c>
      <c r="D48" s="100">
        <v>6</v>
      </c>
    </row>
    <row r="49" spans="1:4" x14ac:dyDescent="0.25">
      <c r="A49" s="102" t="s">
        <v>142</v>
      </c>
      <c r="B49" s="103">
        <v>0.56763499692495611</v>
      </c>
      <c r="C49" s="110">
        <v>0.27053998769982446</v>
      </c>
      <c r="D49" s="100">
        <v>6</v>
      </c>
    </row>
    <row r="50" spans="1:4" x14ac:dyDescent="0.25">
      <c r="A50" s="102" t="s">
        <v>100</v>
      </c>
      <c r="B50" s="103">
        <v>0.57920285091086388</v>
      </c>
      <c r="C50" s="110">
        <v>0.31681140364345567</v>
      </c>
      <c r="D50" s="100">
        <v>6</v>
      </c>
    </row>
    <row r="51" spans="1:4" x14ac:dyDescent="0.25">
      <c r="A51" s="102" t="s">
        <v>90</v>
      </c>
      <c r="B51" s="103">
        <v>0.58617286033336224</v>
      </c>
      <c r="C51" s="110">
        <v>0.34469144133344914</v>
      </c>
      <c r="D51" s="100">
        <v>6</v>
      </c>
    </row>
    <row r="52" spans="1:4" x14ac:dyDescent="0.25">
      <c r="A52" s="102" t="s">
        <v>140</v>
      </c>
      <c r="B52" s="103">
        <v>0.59550629532756516</v>
      </c>
      <c r="C52" s="110">
        <v>0.38202518131026086</v>
      </c>
      <c r="D52" s="100">
        <v>6</v>
      </c>
    </row>
    <row r="53" spans="1:4" x14ac:dyDescent="0.25">
      <c r="A53" s="104" t="s">
        <v>92</v>
      </c>
      <c r="B53" s="105">
        <v>0.60300076308797268</v>
      </c>
      <c r="C53" s="110">
        <v>0.41200305235189078</v>
      </c>
      <c r="D53" s="106">
        <v>7</v>
      </c>
    </row>
    <row r="54" spans="1:4" x14ac:dyDescent="0.25">
      <c r="A54" s="104" t="s">
        <v>86</v>
      </c>
      <c r="B54" s="105">
        <v>0.61429608523125778</v>
      </c>
      <c r="C54" s="110">
        <v>0.45718434092503107</v>
      </c>
      <c r="D54" s="106">
        <v>7</v>
      </c>
    </row>
    <row r="55" spans="1:4" x14ac:dyDescent="0.25">
      <c r="A55" s="104" t="s">
        <v>82</v>
      </c>
      <c r="B55" s="105">
        <v>0.62040912110438784</v>
      </c>
      <c r="C55" s="110">
        <v>0.48163648441755136</v>
      </c>
      <c r="D55" s="106">
        <v>7</v>
      </c>
    </row>
    <row r="56" spans="1:4" x14ac:dyDescent="0.25">
      <c r="A56" s="104" t="s">
        <v>104</v>
      </c>
      <c r="B56" s="105">
        <v>0.6298107198991505</v>
      </c>
      <c r="C56" s="110">
        <v>0.5192428795966022</v>
      </c>
      <c r="D56" s="106">
        <v>7</v>
      </c>
    </row>
    <row r="57" spans="1:4" x14ac:dyDescent="0.25">
      <c r="A57" s="104" t="s">
        <v>114</v>
      </c>
      <c r="B57" s="105">
        <v>0.64999150896221292</v>
      </c>
      <c r="C57" s="110">
        <v>0.59996603584885155</v>
      </c>
      <c r="D57" s="106">
        <v>7</v>
      </c>
    </row>
    <row r="58" spans="1:4" x14ac:dyDescent="0.25">
      <c r="A58" s="104" t="s">
        <v>76</v>
      </c>
      <c r="B58" s="105">
        <v>0.66939422665238912</v>
      </c>
      <c r="C58" s="110">
        <v>0.67757690660955661</v>
      </c>
      <c r="D58" s="106">
        <v>7</v>
      </c>
    </row>
    <row r="59" spans="1:4" x14ac:dyDescent="0.25">
      <c r="A59" s="104" t="s">
        <v>130</v>
      </c>
      <c r="B59" s="105">
        <v>0.68313905145472942</v>
      </c>
      <c r="C59" s="110">
        <v>0.73255620581891756</v>
      </c>
      <c r="D59" s="106">
        <v>7</v>
      </c>
    </row>
    <row r="60" spans="1:4" x14ac:dyDescent="0.25">
      <c r="A60" s="104" t="s">
        <v>54</v>
      </c>
      <c r="B60" s="105">
        <v>0.68714099377393545</v>
      </c>
      <c r="C60" s="110">
        <v>0.7485639750957418</v>
      </c>
      <c r="D60" s="106">
        <v>7</v>
      </c>
    </row>
    <row r="61" spans="1:4" x14ac:dyDescent="0.25">
      <c r="A61" s="104" t="s">
        <v>122</v>
      </c>
      <c r="B61" s="105">
        <v>0.70471742423357975</v>
      </c>
      <c r="C61" s="110">
        <v>0.81886969693431899</v>
      </c>
      <c r="D61" s="106">
        <v>8</v>
      </c>
    </row>
    <row r="62" spans="1:4" x14ac:dyDescent="0.25">
      <c r="A62" s="104" t="s">
        <v>118</v>
      </c>
      <c r="B62" s="105">
        <v>0.73138841469532623</v>
      </c>
      <c r="C62" s="110">
        <v>0.92555365878130491</v>
      </c>
      <c r="D62" s="106">
        <v>8</v>
      </c>
    </row>
    <row r="63" spans="1:4" s="109" customFormat="1" x14ac:dyDescent="0.25">
      <c r="A63" s="107" t="s">
        <v>120</v>
      </c>
      <c r="B63" s="108">
        <v>0.83625086611229316</v>
      </c>
      <c r="C63" s="110">
        <v>1.3450034644491726</v>
      </c>
      <c r="D63" s="109">
        <v>9</v>
      </c>
    </row>
    <row r="64" spans="1:4" x14ac:dyDescent="0.25">
      <c r="A64" s="15"/>
      <c r="B64" s="13"/>
    </row>
    <row r="65" spans="1:2" x14ac:dyDescent="0.25">
      <c r="A65" s="15"/>
      <c r="B65" s="13"/>
    </row>
    <row r="66" spans="1:2" x14ac:dyDescent="0.25">
      <c r="A66" s="4" t="s">
        <v>144</v>
      </c>
      <c r="B66" s="13">
        <v>0.28183366241507557</v>
      </c>
    </row>
    <row r="67" spans="1:2" x14ac:dyDescent="0.25">
      <c r="A67" s="4" t="s">
        <v>146</v>
      </c>
      <c r="B67" s="13">
        <v>0.56264204694170872</v>
      </c>
    </row>
    <row r="68" spans="1:2" x14ac:dyDescent="0.25">
      <c r="A68" s="4" t="s">
        <v>148</v>
      </c>
      <c r="B68" s="13">
        <v>0.43717134847364947</v>
      </c>
    </row>
    <row r="69" spans="1:2" x14ac:dyDescent="0.25">
      <c r="A69" s="4" t="s">
        <v>150</v>
      </c>
      <c r="B69" s="13">
        <v>0.6355756854040655</v>
      </c>
    </row>
    <row r="70" spans="1:2" x14ac:dyDescent="0.25">
      <c r="A70" s="4" t="s">
        <v>152</v>
      </c>
      <c r="B70" s="13">
        <v>0.30439454643932784</v>
      </c>
    </row>
    <row r="71" spans="1:2" x14ac:dyDescent="0.25">
      <c r="A71" s="4" t="s">
        <v>154</v>
      </c>
      <c r="B71" s="13">
        <v>0.50148397665118327</v>
      </c>
    </row>
    <row r="72" spans="1:2" x14ac:dyDescent="0.25">
      <c r="A72" s="4" t="s">
        <v>156</v>
      </c>
      <c r="B72" s="13">
        <v>0.71405489770818031</v>
      </c>
    </row>
    <row r="73" spans="1:2" x14ac:dyDescent="0.25">
      <c r="A73" s="4" t="s">
        <v>158</v>
      </c>
      <c r="B73" s="13">
        <v>0.62416873068875289</v>
      </c>
    </row>
    <row r="74" spans="1:2" x14ac:dyDescent="0.25">
      <c r="A74" s="4" t="s">
        <v>160</v>
      </c>
      <c r="B74" s="13">
        <v>0.48419028693951605</v>
      </c>
    </row>
    <row r="75" spans="1:2" x14ac:dyDescent="0.25">
      <c r="A75" s="4" t="s">
        <v>162</v>
      </c>
      <c r="B75" s="13">
        <v>0.48154543623569679</v>
      </c>
    </row>
    <row r="76" spans="1:2" x14ac:dyDescent="0.25">
      <c r="A76" s="4" t="s">
        <v>164</v>
      </c>
      <c r="B76" s="13">
        <v>0.16231887702086234</v>
      </c>
    </row>
    <row r="77" spans="1:2" x14ac:dyDescent="0.25">
      <c r="A77" s="4" t="s">
        <v>166</v>
      </c>
      <c r="B77" s="13">
        <v>0.5142594832749009</v>
      </c>
    </row>
    <row r="78" spans="1:2" x14ac:dyDescent="0.25">
      <c r="A78" s="4" t="s">
        <v>168</v>
      </c>
      <c r="B78" s="13">
        <v>0.46247256395878594</v>
      </c>
    </row>
    <row r="79" spans="1:2" x14ac:dyDescent="0.25">
      <c r="A79" s="4" t="s">
        <v>170</v>
      </c>
      <c r="B79" s="13">
        <v>0.38069328143556735</v>
      </c>
    </row>
    <row r="80" spans="1:2" x14ac:dyDescent="0.25">
      <c r="A80" s="4" t="s">
        <v>172</v>
      </c>
      <c r="B80" s="13">
        <v>0.58346718960437161</v>
      </c>
    </row>
    <row r="81" spans="1:2" x14ac:dyDescent="0.25">
      <c r="A81" s="4" t="s">
        <v>174</v>
      </c>
      <c r="B81" s="13">
        <v>0.71030900687468401</v>
      </c>
    </row>
    <row r="82" spans="1:2" x14ac:dyDescent="0.25">
      <c r="A82" s="4" t="s">
        <v>176</v>
      </c>
      <c r="B82" s="13">
        <v>0.37993144850866156</v>
      </c>
    </row>
    <row r="83" spans="1:2" x14ac:dyDescent="0.25">
      <c r="A83" s="4" t="s">
        <v>178</v>
      </c>
      <c r="B83" s="13">
        <v>0.57200518948359624</v>
      </c>
    </row>
    <row r="84" spans="1:2" x14ac:dyDescent="0.25">
      <c r="A84" s="4" t="s">
        <v>180</v>
      </c>
      <c r="B84" s="13">
        <v>0.17590189967166975</v>
      </c>
    </row>
    <row r="85" spans="1:2" x14ac:dyDescent="0.25">
      <c r="A85" s="4" t="s">
        <v>182</v>
      </c>
      <c r="B85" s="13">
        <v>0.55305141220552323</v>
      </c>
    </row>
    <row r="86" spans="1:2" x14ac:dyDescent="0.25">
      <c r="A86" s="4" t="s">
        <v>184</v>
      </c>
      <c r="B86" s="13">
        <v>0.39199111131964154</v>
      </c>
    </row>
    <row r="87" spans="1:2" x14ac:dyDescent="0.25">
      <c r="A87" s="4" t="s">
        <v>186</v>
      </c>
      <c r="B87" s="13">
        <v>0.56160678592085145</v>
      </c>
    </row>
    <row r="88" spans="1:2" x14ac:dyDescent="0.25">
      <c r="A88" s="4" t="s">
        <v>188</v>
      </c>
      <c r="B88" s="13">
        <v>0.20665459571598294</v>
      </c>
    </row>
    <row r="89" spans="1:2" x14ac:dyDescent="0.25">
      <c r="A89" s="4" t="s">
        <v>190</v>
      </c>
      <c r="B89" s="13">
        <v>0.18830763265452871</v>
      </c>
    </row>
    <row r="90" spans="1:2" x14ac:dyDescent="0.25">
      <c r="A90" s="4" t="s">
        <v>192</v>
      </c>
      <c r="B90" s="13">
        <v>0.68881305481657196</v>
      </c>
    </row>
    <row r="91" spans="1:2" x14ac:dyDescent="0.25">
      <c r="A91" s="4" t="s">
        <v>194</v>
      </c>
      <c r="B91" s="13">
        <v>0.62211804679767035</v>
      </c>
    </row>
    <row r="92" spans="1:2" x14ac:dyDescent="0.25">
      <c r="A92" s="4" t="s">
        <v>196</v>
      </c>
      <c r="B92" s="13">
        <v>0</v>
      </c>
    </row>
    <row r="93" spans="1:2" x14ac:dyDescent="0.25">
      <c r="A93" s="4" t="s">
        <v>198</v>
      </c>
      <c r="B93" s="13">
        <v>0.35389776791716876</v>
      </c>
    </row>
    <row r="94" spans="1:2" x14ac:dyDescent="0.25">
      <c r="A94" s="4" t="s">
        <v>200</v>
      </c>
      <c r="B94" s="13">
        <v>0.35929464557992813</v>
      </c>
    </row>
    <row r="95" spans="1:2" x14ac:dyDescent="0.25">
      <c r="A95" s="4" t="s">
        <v>202</v>
      </c>
      <c r="B95" s="13">
        <v>0.50660332212469383</v>
      </c>
    </row>
    <row r="96" spans="1:2" x14ac:dyDescent="0.25">
      <c r="A96" s="4" t="s">
        <v>204</v>
      </c>
      <c r="B96" s="13">
        <v>0.50788769704679293</v>
      </c>
    </row>
    <row r="97" spans="1:2" x14ac:dyDescent="0.25">
      <c r="A97" s="4" t="s">
        <v>206</v>
      </c>
      <c r="B97" s="13">
        <v>0.69366216144818582</v>
      </c>
    </row>
    <row r="98" spans="1:2" x14ac:dyDescent="0.25">
      <c r="A98" s="4" t="s">
        <v>208</v>
      </c>
      <c r="B98" s="13">
        <v>0.57833491639018619</v>
      </c>
    </row>
    <row r="99" spans="1:2" x14ac:dyDescent="0.25">
      <c r="A99" s="4" t="s">
        <v>210</v>
      </c>
      <c r="B99" s="13">
        <v>0.56924705682326859</v>
      </c>
    </row>
    <row r="100" spans="1:2" x14ac:dyDescent="0.25">
      <c r="A100" s="4" t="s">
        <v>212</v>
      </c>
      <c r="B100" s="13">
        <v>0.66680683138224639</v>
      </c>
    </row>
    <row r="101" spans="1:2" x14ac:dyDescent="0.25">
      <c r="A101" s="4" t="s">
        <v>214</v>
      </c>
      <c r="B101" s="13">
        <v>0.55909704526906112</v>
      </c>
    </row>
    <row r="102" spans="1:2" x14ac:dyDescent="0.25">
      <c r="A102" s="4" t="s">
        <v>216</v>
      </c>
      <c r="B102" s="13">
        <v>0.56752094708950585</v>
      </c>
    </row>
    <row r="103" spans="1:2" x14ac:dyDescent="0.25">
      <c r="A103" s="4" t="s">
        <v>218</v>
      </c>
      <c r="B103" s="13">
        <v>0.63233213075625294</v>
      </c>
    </row>
    <row r="104" spans="1:2" x14ac:dyDescent="0.25">
      <c r="A104" s="4" t="s">
        <v>220</v>
      </c>
      <c r="B104" s="13">
        <v>0.52105650904884471</v>
      </c>
    </row>
    <row r="105" spans="1:2" x14ac:dyDescent="0.25">
      <c r="A105" s="4" t="s">
        <v>222</v>
      </c>
      <c r="B105" s="13">
        <v>0.5199173142456841</v>
      </c>
    </row>
    <row r="106" spans="1:2" x14ac:dyDescent="0.25">
      <c r="A106" s="4" t="s">
        <v>224</v>
      </c>
      <c r="B106" s="13">
        <v>0.62011252032556574</v>
      </c>
    </row>
    <row r="107" spans="1:2" x14ac:dyDescent="0.25">
      <c r="A107" s="4" t="s">
        <v>226</v>
      </c>
      <c r="B107" s="13">
        <v>0.65386994389967312</v>
      </c>
    </row>
    <row r="108" spans="1:2" x14ac:dyDescent="0.25">
      <c r="A108" s="4" t="s">
        <v>228</v>
      </c>
      <c r="B108" s="13">
        <v>0.46586793766856288</v>
      </c>
    </row>
    <row r="109" spans="1:2" x14ac:dyDescent="0.25">
      <c r="A109" s="4" t="s">
        <v>230</v>
      </c>
      <c r="B109" s="13">
        <v>0.4659168595019848</v>
      </c>
    </row>
    <row r="110" spans="1:2" x14ac:dyDescent="0.25">
      <c r="A110" s="4" t="s">
        <v>232</v>
      </c>
      <c r="B110" s="13">
        <v>0.54182496846715134</v>
      </c>
    </row>
    <row r="111" spans="1:2" x14ac:dyDescent="0.25">
      <c r="A111" s="4" t="s">
        <v>234</v>
      </c>
      <c r="B111" s="13">
        <v>0.61874752671008038</v>
      </c>
    </row>
    <row r="112" spans="1:2" x14ac:dyDescent="0.25">
      <c r="A112" s="4" t="s">
        <v>236</v>
      </c>
      <c r="B112" s="13">
        <v>0.53837059585414759</v>
      </c>
    </row>
    <row r="113" spans="1:2" x14ac:dyDescent="0.25">
      <c r="A113" s="4" t="s">
        <v>238</v>
      </c>
      <c r="B113" s="13">
        <v>0.17015514245579449</v>
      </c>
    </row>
    <row r="114" spans="1:2" x14ac:dyDescent="0.25">
      <c r="A114" s="4" t="s">
        <v>240</v>
      </c>
      <c r="B114" s="13">
        <v>0.51843598487331444</v>
      </c>
    </row>
    <row r="115" spans="1:2" x14ac:dyDescent="0.25">
      <c r="A115" s="4" t="s">
        <v>242</v>
      </c>
      <c r="B115" s="13">
        <v>0.53699736192675884</v>
      </c>
    </row>
    <row r="116" spans="1:2" x14ac:dyDescent="0.25">
      <c r="A116" s="4" t="s">
        <v>244</v>
      </c>
      <c r="B116" s="13">
        <v>0.64099356003218744</v>
      </c>
    </row>
    <row r="117" spans="1:2" x14ac:dyDescent="0.25">
      <c r="A117" s="4" t="s">
        <v>246</v>
      </c>
      <c r="B117" s="13">
        <v>0.44528824462051347</v>
      </c>
    </row>
    <row r="118" spans="1:2" x14ac:dyDescent="0.25">
      <c r="A118" s="4" t="s">
        <v>248</v>
      </c>
      <c r="B118" s="13">
        <v>0.42027820141194683</v>
      </c>
    </row>
    <row r="119" spans="1:2" x14ac:dyDescent="0.25">
      <c r="A119" s="4" t="s">
        <v>250</v>
      </c>
      <c r="B119" s="13">
        <v>0.72289754010521445</v>
      </c>
    </row>
    <row r="120" spans="1:2" x14ac:dyDescent="0.25">
      <c r="A120" s="4" t="s">
        <v>252</v>
      </c>
      <c r="B120" s="13">
        <v>0.64727093726191787</v>
      </c>
    </row>
    <row r="121" spans="1:2" x14ac:dyDescent="0.25">
      <c r="A121" s="4" t="s">
        <v>254</v>
      </c>
      <c r="B121" s="13">
        <v>0.44299028579121086</v>
      </c>
    </row>
    <row r="122" spans="1:2" x14ac:dyDescent="0.25">
      <c r="A122" s="4" t="s">
        <v>256</v>
      </c>
      <c r="B122" s="13">
        <v>0.46109026775953182</v>
      </c>
    </row>
    <row r="123" spans="1:2" x14ac:dyDescent="0.25">
      <c r="A123" s="4" t="s">
        <v>258</v>
      </c>
      <c r="B123" s="13">
        <v>0.61580807646773006</v>
      </c>
    </row>
    <row r="124" spans="1:2" x14ac:dyDescent="0.25">
      <c r="A124" s="4" t="s">
        <v>260</v>
      </c>
      <c r="B124" s="13">
        <v>0.58011756503880163</v>
      </c>
    </row>
    <row r="125" spans="1:2" x14ac:dyDescent="0.25">
      <c r="A125" s="4" t="s">
        <v>262</v>
      </c>
      <c r="B125" s="13">
        <v>0.36532819840348707</v>
      </c>
    </row>
    <row r="126" spans="1:2" x14ac:dyDescent="0.25">
      <c r="A126" s="4" t="s">
        <v>264</v>
      </c>
      <c r="B126" s="13">
        <v>0.34380087794391589</v>
      </c>
    </row>
    <row r="127" spans="1:2" x14ac:dyDescent="0.25">
      <c r="A127" s="4" t="s">
        <v>266</v>
      </c>
      <c r="B127" s="13">
        <v>0.55763054532857614</v>
      </c>
    </row>
    <row r="128" spans="1:2" x14ac:dyDescent="0.25">
      <c r="A128" s="4" t="s">
        <v>268</v>
      </c>
      <c r="B128" s="13">
        <v>0.39884781739530689</v>
      </c>
    </row>
    <row r="129" spans="1:2" x14ac:dyDescent="0.25">
      <c r="A129" s="4" t="s">
        <v>270</v>
      </c>
      <c r="B129" s="13">
        <v>0.48440745640911786</v>
      </c>
    </row>
    <row r="130" spans="1:2" x14ac:dyDescent="0.25">
      <c r="A130" s="4" t="s">
        <v>272</v>
      </c>
      <c r="B130" s="13">
        <v>0.57686813318902785</v>
      </c>
    </row>
    <row r="131" spans="1:2" x14ac:dyDescent="0.25">
      <c r="A131" s="4" t="s">
        <v>274</v>
      </c>
      <c r="B131" s="13">
        <v>0.53796628656831424</v>
      </c>
    </row>
    <row r="132" spans="1:2" x14ac:dyDescent="0.25">
      <c r="A132" s="4" t="s">
        <v>276</v>
      </c>
      <c r="B132" s="13">
        <v>0.62609959449382691</v>
      </c>
    </row>
    <row r="133" spans="1:2" x14ac:dyDescent="0.25">
      <c r="A133" s="4" t="s">
        <v>278</v>
      </c>
      <c r="B133" s="13">
        <v>0.7269261867820741</v>
      </c>
    </row>
    <row r="134" spans="1:2" x14ac:dyDescent="0.25">
      <c r="A134" s="4" t="s">
        <v>280</v>
      </c>
      <c r="B134" s="13">
        <v>0.47418875650119285</v>
      </c>
    </row>
    <row r="135" spans="1:2" x14ac:dyDescent="0.25">
      <c r="A135" s="4" t="s">
        <v>282</v>
      </c>
      <c r="B135" s="13">
        <v>0.36135962686240464</v>
      </c>
    </row>
    <row r="136" spans="1:2" x14ac:dyDescent="0.25">
      <c r="A136" s="4" t="s">
        <v>284</v>
      </c>
      <c r="B136" s="13">
        <v>0.32820641883552659</v>
      </c>
    </row>
    <row r="137" spans="1:2" x14ac:dyDescent="0.25">
      <c r="A137" s="4" t="s">
        <v>286</v>
      </c>
      <c r="B137" s="13">
        <v>0.16498874466823182</v>
      </c>
    </row>
    <row r="138" spans="1:2" x14ac:dyDescent="0.25">
      <c r="A138" s="4" t="s">
        <v>288</v>
      </c>
      <c r="B138" s="13">
        <v>0.36399284165483214</v>
      </c>
    </row>
    <row r="139" spans="1:2" x14ac:dyDescent="0.25">
      <c r="A139" s="4" t="s">
        <v>290</v>
      </c>
      <c r="B139" s="13">
        <v>0.43224813401622258</v>
      </c>
    </row>
    <row r="140" spans="1:2" x14ac:dyDescent="0.25">
      <c r="A140" s="4" t="s">
        <v>292</v>
      </c>
      <c r="B140" s="13">
        <v>0.6566452071091633</v>
      </c>
    </row>
    <row r="141" spans="1:2" x14ac:dyDescent="0.25">
      <c r="A141" s="4" t="s">
        <v>294</v>
      </c>
      <c r="B141" s="13">
        <v>0.62434625121596865</v>
      </c>
    </row>
    <row r="142" spans="1:2" x14ac:dyDescent="0.25">
      <c r="A142" s="4" t="s">
        <v>296</v>
      </c>
      <c r="B142" s="13">
        <v>0.74201579822194275</v>
      </c>
    </row>
    <row r="143" spans="1:2" x14ac:dyDescent="0.25">
      <c r="A143" s="4" t="s">
        <v>298</v>
      </c>
      <c r="B143" s="13">
        <v>0.64978924534353633</v>
      </c>
    </row>
    <row r="144" spans="1:2" x14ac:dyDescent="0.25">
      <c r="A144" s="4" t="s">
        <v>300</v>
      </c>
      <c r="B144" s="13">
        <v>0.51814130051963858</v>
      </c>
    </row>
    <row r="145" spans="1:2" x14ac:dyDescent="0.25">
      <c r="A145" s="4" t="s">
        <v>302</v>
      </c>
      <c r="B145" s="13">
        <v>0.33192596189251955</v>
      </c>
    </row>
    <row r="146" spans="1:2" x14ac:dyDescent="0.25">
      <c r="A146" s="4" t="s">
        <v>304</v>
      </c>
      <c r="B146" s="13">
        <v>0.50050396216218973</v>
      </c>
    </row>
    <row r="147" spans="1:2" x14ac:dyDescent="0.25">
      <c r="A147" s="4" t="s">
        <v>306</v>
      </c>
      <c r="B147" s="13">
        <v>0.62405204633843048</v>
      </c>
    </row>
    <row r="148" spans="1:2" x14ac:dyDescent="0.25">
      <c r="A148" s="4" t="s">
        <v>308</v>
      </c>
      <c r="B148" s="13">
        <v>0.3516749154543567</v>
      </c>
    </row>
    <row r="149" spans="1:2" x14ac:dyDescent="0.25">
      <c r="A149" s="4" t="s">
        <v>310</v>
      </c>
      <c r="B149" s="13">
        <v>0.46332529563373742</v>
      </c>
    </row>
    <row r="150" spans="1:2" x14ac:dyDescent="0.25">
      <c r="A150" s="4" t="s">
        <v>312</v>
      </c>
      <c r="B150" s="13">
        <v>0.57221143954391784</v>
      </c>
    </row>
    <row r="151" spans="1:2" x14ac:dyDescent="0.25">
      <c r="A151" s="4" t="s">
        <v>314</v>
      </c>
      <c r="B151" s="13">
        <v>0.57638124942324798</v>
      </c>
    </row>
    <row r="152" spans="1:2" x14ac:dyDescent="0.25">
      <c r="A152" s="4" t="s">
        <v>316</v>
      </c>
      <c r="B152" s="13">
        <v>0.38227886871120359</v>
      </c>
    </row>
    <row r="153" spans="1:2" x14ac:dyDescent="0.25">
      <c r="A153" s="4" t="s">
        <v>318</v>
      </c>
      <c r="B153" s="13">
        <v>0.51349315743653356</v>
      </c>
    </row>
    <row r="154" spans="1:2" x14ac:dyDescent="0.25">
      <c r="A154" s="4" t="s">
        <v>320</v>
      </c>
      <c r="B154" s="13">
        <v>0.51395709472048201</v>
      </c>
    </row>
    <row r="155" spans="1:2" x14ac:dyDescent="0.25">
      <c r="A155" s="4" t="s">
        <v>322</v>
      </c>
      <c r="B155" s="13">
        <v>0.637019024098603</v>
      </c>
    </row>
    <row r="156" spans="1:2" x14ac:dyDescent="0.25">
      <c r="A156" s="4" t="s">
        <v>324</v>
      </c>
      <c r="B156" s="13">
        <v>0.72585999732866691</v>
      </c>
    </row>
    <row r="157" spans="1:2" x14ac:dyDescent="0.25">
      <c r="A157" s="4" t="s">
        <v>326</v>
      </c>
      <c r="B157" s="13">
        <v>0.53828289962792275</v>
      </c>
    </row>
    <row r="158" spans="1:2" x14ac:dyDescent="0.25">
      <c r="A158" s="4" t="s">
        <v>328</v>
      </c>
      <c r="B158" s="13">
        <v>0.41595807293773229</v>
      </c>
    </row>
    <row r="159" spans="1:2" x14ac:dyDescent="0.25">
      <c r="A159" s="4" t="s">
        <v>330</v>
      </c>
      <c r="B159" s="13">
        <v>0.48126332662232185</v>
      </c>
    </row>
    <row r="160" spans="1:2" x14ac:dyDescent="0.25">
      <c r="A160" s="4" t="s">
        <v>332</v>
      </c>
      <c r="B160" s="13">
        <v>0.60972051759365464</v>
      </c>
    </row>
    <row r="161" spans="1:2" x14ac:dyDescent="0.25">
      <c r="A161" s="4" t="s">
        <v>334</v>
      </c>
      <c r="B161" s="13">
        <v>0.4977199037526448</v>
      </c>
    </row>
    <row r="162" spans="1:2" x14ac:dyDescent="0.25">
      <c r="A162" s="4" t="s">
        <v>336</v>
      </c>
      <c r="B162" s="13">
        <v>0.41107065815184474</v>
      </c>
    </row>
    <row r="163" spans="1:2" x14ac:dyDescent="0.25">
      <c r="A163" s="4" t="s">
        <v>338</v>
      </c>
      <c r="B163" s="13">
        <v>0.43278229433067744</v>
      </c>
    </row>
    <row r="164" spans="1:2" x14ac:dyDescent="0.25">
      <c r="A164" s="4" t="s">
        <v>340</v>
      </c>
      <c r="B164" s="13">
        <v>0.3431759338519621</v>
      </c>
    </row>
    <row r="165" spans="1:2" x14ac:dyDescent="0.25">
      <c r="A165" s="4" t="s">
        <v>342</v>
      </c>
      <c r="B165" s="13">
        <v>0.42355502022812608</v>
      </c>
    </row>
    <row r="166" spans="1:2" x14ac:dyDescent="0.25">
      <c r="A166" s="4" t="s">
        <v>344</v>
      </c>
      <c r="B166" s="13">
        <v>0.75811534685739135</v>
      </c>
    </row>
    <row r="167" spans="1:2" x14ac:dyDescent="0.25">
      <c r="A167" s="4" t="s">
        <v>346</v>
      </c>
      <c r="B167" s="13">
        <v>0.59794816921374294</v>
      </c>
    </row>
    <row r="168" spans="1:2" x14ac:dyDescent="0.25">
      <c r="A168" s="4" t="s">
        <v>348</v>
      </c>
      <c r="B168" s="13">
        <v>0.60190440833906611</v>
      </c>
    </row>
    <row r="169" spans="1:2" x14ac:dyDescent="0.25">
      <c r="A169" s="4" t="s">
        <v>350</v>
      </c>
      <c r="B169" s="13">
        <v>0.5593013175194238</v>
      </c>
    </row>
    <row r="170" spans="1:2" x14ac:dyDescent="0.25">
      <c r="A170" s="4" t="s">
        <v>352</v>
      </c>
      <c r="B170" s="13">
        <v>0.51161866351930974</v>
      </c>
    </row>
    <row r="171" spans="1:2" x14ac:dyDescent="0.25">
      <c r="A171" s="4" t="s">
        <v>354</v>
      </c>
      <c r="B171" s="13">
        <v>0.28404993944095935</v>
      </c>
    </row>
    <row r="172" spans="1:2" x14ac:dyDescent="0.25">
      <c r="A172" s="4" t="s">
        <v>356</v>
      </c>
      <c r="B172" s="13">
        <v>0.35729036874262754</v>
      </c>
    </row>
    <row r="173" spans="1:2" x14ac:dyDescent="0.25">
      <c r="A173" s="4" t="s">
        <v>358</v>
      </c>
      <c r="B173" s="13">
        <v>0.58927936459495101</v>
      </c>
    </row>
    <row r="174" spans="1:2" x14ac:dyDescent="0.25">
      <c r="A174" s="4" t="s">
        <v>360</v>
      </c>
      <c r="B174" s="13">
        <v>0.46374836096229538</v>
      </c>
    </row>
    <row r="175" spans="1:2" x14ac:dyDescent="0.25">
      <c r="A175" s="4" t="s">
        <v>362</v>
      </c>
      <c r="B175" s="13">
        <v>0.55714475193284274</v>
      </c>
    </row>
    <row r="176" spans="1:2" x14ac:dyDescent="0.25">
      <c r="A176" s="4" t="s">
        <v>364</v>
      </c>
      <c r="B176" s="13">
        <v>0.64460941972051122</v>
      </c>
    </row>
    <row r="177" spans="1:2" x14ac:dyDescent="0.25">
      <c r="A177" s="4" t="s">
        <v>366</v>
      </c>
      <c r="B177" s="13">
        <v>0.47095824955145588</v>
      </c>
    </row>
    <row r="178" spans="1:2" x14ac:dyDescent="0.25">
      <c r="A178" s="4" t="s">
        <v>368</v>
      </c>
      <c r="B178" s="13">
        <v>0.45435683689146589</v>
      </c>
    </row>
    <row r="179" spans="1:2" x14ac:dyDescent="0.25">
      <c r="A179" s="4" t="s">
        <v>370</v>
      </c>
      <c r="B179" s="13">
        <v>0.30902803834042414</v>
      </c>
    </row>
    <row r="180" spans="1:2" x14ac:dyDescent="0.25">
      <c r="A180" s="4" t="s">
        <v>372</v>
      </c>
      <c r="B180" s="13">
        <v>0.4676408877208626</v>
      </c>
    </row>
    <row r="181" spans="1:2" x14ac:dyDescent="0.25">
      <c r="A181" s="4" t="s">
        <v>374</v>
      </c>
      <c r="B181" s="13">
        <v>0.45470037575818278</v>
      </c>
    </row>
    <row r="182" spans="1:2" x14ac:dyDescent="0.25">
      <c r="A182" s="4" t="s">
        <v>376</v>
      </c>
      <c r="B182" s="13">
        <v>0.14956963497817294</v>
      </c>
    </row>
    <row r="183" spans="1:2" x14ac:dyDescent="0.25">
      <c r="A183" s="4" t="s">
        <v>378</v>
      </c>
      <c r="B183" s="13">
        <v>0.49591810496268307</v>
      </c>
    </row>
    <row r="184" spans="1:2" x14ac:dyDescent="0.25">
      <c r="A184" s="4" t="s">
        <v>380</v>
      </c>
      <c r="B184" s="13">
        <v>0.51212395912817421</v>
      </c>
    </row>
    <row r="185" spans="1:2" x14ac:dyDescent="0.25">
      <c r="A185" s="4" t="s">
        <v>382</v>
      </c>
      <c r="B185" s="13">
        <v>0.49685951924966487</v>
      </c>
    </row>
    <row r="186" spans="1:2" x14ac:dyDescent="0.25">
      <c r="A186" s="4" t="s">
        <v>384</v>
      </c>
      <c r="B186" s="13">
        <v>0.5471496944331824</v>
      </c>
    </row>
    <row r="187" spans="1:2" x14ac:dyDescent="0.25">
      <c r="A187" s="4" t="s">
        <v>386</v>
      </c>
      <c r="B187" s="13">
        <v>0.59695295900652889</v>
      </c>
    </row>
    <row r="188" spans="1:2" x14ac:dyDescent="0.25">
      <c r="A188" s="4" t="s">
        <v>388</v>
      </c>
      <c r="B188" s="13">
        <v>0.66190597948857188</v>
      </c>
    </row>
    <row r="189" spans="1:2" x14ac:dyDescent="0.25">
      <c r="A189" s="4" t="s">
        <v>390</v>
      </c>
      <c r="B189" s="13">
        <v>0.57231326776070079</v>
      </c>
    </row>
    <row r="190" spans="1:2" x14ac:dyDescent="0.25">
      <c r="A190" s="4" t="s">
        <v>392</v>
      </c>
      <c r="B190" s="13">
        <v>0.58860315686573095</v>
      </c>
    </row>
    <row r="191" spans="1:2" x14ac:dyDescent="0.25">
      <c r="A191" s="4" t="s">
        <v>394</v>
      </c>
      <c r="B191" s="13">
        <v>0.53596897028571222</v>
      </c>
    </row>
    <row r="192" spans="1:2" x14ac:dyDescent="0.25">
      <c r="A192" s="4" t="s">
        <v>396</v>
      </c>
      <c r="B192" s="13">
        <v>0.32699680211744608</v>
      </c>
    </row>
    <row r="193" spans="1:2" x14ac:dyDescent="0.25">
      <c r="A193" s="4" t="s">
        <v>398</v>
      </c>
      <c r="B193" s="13">
        <v>0.31595204241765862</v>
      </c>
    </row>
    <row r="194" spans="1:2" x14ac:dyDescent="0.25">
      <c r="A194" s="4" t="s">
        <v>400</v>
      </c>
      <c r="B194" s="13">
        <v>0.40454778521051238</v>
      </c>
    </row>
    <row r="195" spans="1:2" x14ac:dyDescent="0.25">
      <c r="A195" s="4" t="s">
        <v>402</v>
      </c>
      <c r="B195" s="13">
        <v>0.46277908679501079</v>
      </c>
    </row>
    <row r="196" spans="1:2" x14ac:dyDescent="0.25">
      <c r="A196" s="4" t="s">
        <v>404</v>
      </c>
      <c r="B196" s="13">
        <v>0.60002896535293737</v>
      </c>
    </row>
    <row r="197" spans="1:2" x14ac:dyDescent="0.25">
      <c r="A197" s="4" t="s">
        <v>406</v>
      </c>
      <c r="B197" s="13">
        <v>0.19169509508643501</v>
      </c>
    </row>
    <row r="198" spans="1:2" x14ac:dyDescent="0.25">
      <c r="A198" s="4" t="s">
        <v>408</v>
      </c>
      <c r="B198" s="13">
        <v>0.47141419267512813</v>
      </c>
    </row>
    <row r="199" spans="1:2" x14ac:dyDescent="0.25">
      <c r="A199" s="4" t="s">
        <v>410</v>
      </c>
      <c r="B199" s="13">
        <v>0.60378505479777111</v>
      </c>
    </row>
    <row r="200" spans="1:2" x14ac:dyDescent="0.25">
      <c r="A200" s="4" t="s">
        <v>412</v>
      </c>
      <c r="B200" s="13">
        <v>0.35058916061615203</v>
      </c>
    </row>
    <row r="201" spans="1:2" x14ac:dyDescent="0.25">
      <c r="A201" s="4" t="s">
        <v>414</v>
      </c>
      <c r="B201" s="13">
        <v>0.72805587167391905</v>
      </c>
    </row>
    <row r="202" spans="1:2" x14ac:dyDescent="0.25">
      <c r="A202" s="4" t="s">
        <v>416</v>
      </c>
      <c r="B202" s="13">
        <v>0.60289408674006972</v>
      </c>
    </row>
    <row r="203" spans="1:2" x14ac:dyDescent="0.25">
      <c r="A203" s="4" t="s">
        <v>418</v>
      </c>
      <c r="B203" s="13">
        <v>0.75125605838428222</v>
      </c>
    </row>
    <row r="204" spans="1:2" x14ac:dyDescent="0.25">
      <c r="A204" s="4" t="s">
        <v>420</v>
      </c>
      <c r="B204" s="13">
        <v>0.62140383319762438</v>
      </c>
    </row>
    <row r="205" spans="1:2" x14ac:dyDescent="0.25">
      <c r="A205" s="4" t="s">
        <v>422</v>
      </c>
      <c r="B205" s="13">
        <v>0.21805430381370283</v>
      </c>
    </row>
    <row r="206" spans="1:2" x14ac:dyDescent="0.25">
      <c r="A206" s="4" t="s">
        <v>424</v>
      </c>
      <c r="B206" s="13">
        <v>0.48749619977816705</v>
      </c>
    </row>
    <row r="207" spans="1:2" x14ac:dyDescent="0.25">
      <c r="A207" s="4" t="s">
        <v>426</v>
      </c>
      <c r="B207" s="13">
        <v>0.7365566089163913</v>
      </c>
    </row>
    <row r="208" spans="1:2" x14ac:dyDescent="0.25">
      <c r="A208" s="4" t="s">
        <v>428</v>
      </c>
      <c r="B208" s="13">
        <v>0.31582784764276883</v>
      </c>
    </row>
    <row r="209" spans="1:2" x14ac:dyDescent="0.25">
      <c r="A209" s="4" t="s">
        <v>430</v>
      </c>
      <c r="B209" s="13">
        <v>0.54104694288440969</v>
      </c>
    </row>
    <row r="210" spans="1:2" x14ac:dyDescent="0.25">
      <c r="A210" s="4" t="s">
        <v>432</v>
      </c>
      <c r="B210" s="13">
        <v>0.34204962721333154</v>
      </c>
    </row>
    <row r="211" spans="1:2" x14ac:dyDescent="0.25">
      <c r="A211" s="4" t="s">
        <v>434</v>
      </c>
      <c r="B211" s="13">
        <v>0.43312656304934993</v>
      </c>
    </row>
    <row r="212" spans="1:2" x14ac:dyDescent="0.25">
      <c r="A212" s="4" t="s">
        <v>436</v>
      </c>
      <c r="B212" s="13">
        <v>0.49426354700390707</v>
      </c>
    </row>
    <row r="213" spans="1:2" x14ac:dyDescent="0.25">
      <c r="A213" s="4" t="s">
        <v>438</v>
      </c>
      <c r="B213" s="13">
        <v>0.63300012559949548</v>
      </c>
    </row>
    <row r="214" spans="1:2" x14ac:dyDescent="0.25">
      <c r="A214" s="4" t="s">
        <v>440</v>
      </c>
      <c r="B214" s="13">
        <v>0.52151327835096339</v>
      </c>
    </row>
    <row r="215" spans="1:2" x14ac:dyDescent="0.25">
      <c r="A215" s="4" t="s">
        <v>442</v>
      </c>
      <c r="B215" s="13">
        <v>0.53130235472637155</v>
      </c>
    </row>
    <row r="216" spans="1:2" x14ac:dyDescent="0.25">
      <c r="A216" s="4" t="s">
        <v>444</v>
      </c>
      <c r="B216" s="13">
        <v>0.55158984202479378</v>
      </c>
    </row>
    <row r="217" spans="1:2" x14ac:dyDescent="0.25">
      <c r="A217" s="4" t="s">
        <v>446</v>
      </c>
      <c r="B217" s="13">
        <v>0.82037626933250984</v>
      </c>
    </row>
    <row r="218" spans="1:2" x14ac:dyDescent="0.25">
      <c r="A218" s="4" t="s">
        <v>448</v>
      </c>
      <c r="B218" s="13">
        <v>0.48107820635433901</v>
      </c>
    </row>
    <row r="219" spans="1:2" x14ac:dyDescent="0.25">
      <c r="A219" s="4" t="s">
        <v>450</v>
      </c>
      <c r="B219" s="13">
        <v>0.7744835393925813</v>
      </c>
    </row>
    <row r="220" spans="1:2" x14ac:dyDescent="0.25">
      <c r="A220" s="4" t="s">
        <v>452</v>
      </c>
      <c r="B220" s="13">
        <v>0.34329112868436873</v>
      </c>
    </row>
    <row r="221" spans="1:2" x14ac:dyDescent="0.25">
      <c r="A221" s="4" t="s">
        <v>454</v>
      </c>
      <c r="B221" s="13">
        <v>0.57198646955480603</v>
      </c>
    </row>
    <row r="222" spans="1:2" x14ac:dyDescent="0.25">
      <c r="A222" s="4" t="s">
        <v>456</v>
      </c>
      <c r="B222" s="13">
        <v>0.57225379986441893</v>
      </c>
    </row>
    <row r="223" spans="1:2" x14ac:dyDescent="0.25">
      <c r="A223" s="4" t="s">
        <v>458</v>
      </c>
      <c r="B223" s="13">
        <v>0.42009213964664827</v>
      </c>
    </row>
    <row r="224" spans="1:2" x14ac:dyDescent="0.25">
      <c r="A224" s="4" t="s">
        <v>460</v>
      </c>
      <c r="B224" s="13">
        <v>0.41691232047019811</v>
      </c>
    </row>
    <row r="225" spans="1:2" x14ac:dyDescent="0.25">
      <c r="A225" s="4" t="s">
        <v>462</v>
      </c>
      <c r="B225" s="13">
        <v>0.63825770213260014</v>
      </c>
    </row>
    <row r="226" spans="1:2" x14ac:dyDescent="0.25">
      <c r="A226" s="4" t="s">
        <v>464</v>
      </c>
      <c r="B226" s="13">
        <v>0.68779728306906485</v>
      </c>
    </row>
    <row r="227" spans="1:2" x14ac:dyDescent="0.25">
      <c r="A227" s="4" t="s">
        <v>466</v>
      </c>
      <c r="B227" s="13">
        <v>0.3667168241862544</v>
      </c>
    </row>
    <row r="228" spans="1:2" x14ac:dyDescent="0.25">
      <c r="A228" s="4" t="s">
        <v>468</v>
      </c>
      <c r="B228" s="13">
        <v>0.30474545439968892</v>
      </c>
    </row>
    <row r="229" spans="1:2" x14ac:dyDescent="0.25">
      <c r="A229" s="4" t="s">
        <v>470</v>
      </c>
      <c r="B229" s="13">
        <v>0.53449129272103679</v>
      </c>
    </row>
    <row r="230" spans="1:2" x14ac:dyDescent="0.25">
      <c r="A230" s="4" t="s">
        <v>472</v>
      </c>
      <c r="B230" s="13">
        <v>0.60696592935157467</v>
      </c>
    </row>
    <row r="231" spans="1:2" x14ac:dyDescent="0.25">
      <c r="A231" s="4" t="s">
        <v>474</v>
      </c>
      <c r="B231" s="13">
        <v>0.61218888291057794</v>
      </c>
    </row>
    <row r="232" spans="1:2" x14ac:dyDescent="0.25">
      <c r="A232" s="4" t="s">
        <v>476</v>
      </c>
      <c r="B232" s="13">
        <v>0.68922524442594579</v>
      </c>
    </row>
    <row r="233" spans="1:2" x14ac:dyDescent="0.25">
      <c r="A233" s="4" t="s">
        <v>478</v>
      </c>
      <c r="B233" s="13">
        <v>0.27336548479730971</v>
      </c>
    </row>
    <row r="234" spans="1:2" x14ac:dyDescent="0.25">
      <c r="A234" s="4" t="s">
        <v>480</v>
      </c>
      <c r="B234" s="13">
        <v>0.30450251458924971</v>
      </c>
    </row>
    <row r="235" spans="1:2" x14ac:dyDescent="0.25">
      <c r="A235" s="4" t="s">
        <v>482</v>
      </c>
      <c r="B235" s="13">
        <v>0.65791033361457751</v>
      </c>
    </row>
    <row r="236" spans="1:2" x14ac:dyDescent="0.25">
      <c r="A236" s="4" t="s">
        <v>484</v>
      </c>
      <c r="B236" s="13">
        <v>0.54457052212516222</v>
      </c>
    </row>
    <row r="237" spans="1:2" x14ac:dyDescent="0.25">
      <c r="A237" s="4" t="s">
        <v>486</v>
      </c>
      <c r="B237" s="13">
        <v>0.39945179141543363</v>
      </c>
    </row>
    <row r="238" spans="1:2" x14ac:dyDescent="0.25">
      <c r="A238" s="4" t="s">
        <v>488</v>
      </c>
      <c r="B238" s="13">
        <v>0.48418961411324724</v>
      </c>
    </row>
    <row r="239" spans="1:2" x14ac:dyDescent="0.25">
      <c r="A239" s="4" t="s">
        <v>490</v>
      </c>
      <c r="B239" s="13">
        <v>0.55047021862761425</v>
      </c>
    </row>
    <row r="240" spans="1:2" x14ac:dyDescent="0.25">
      <c r="A240" s="4" t="s">
        <v>492</v>
      </c>
      <c r="B240" s="13">
        <v>0.37942147619640199</v>
      </c>
    </row>
    <row r="241" spans="1:2" x14ac:dyDescent="0.25">
      <c r="A241" s="4" t="s">
        <v>494</v>
      </c>
      <c r="B241" s="13">
        <v>0.54071083329183101</v>
      </c>
    </row>
    <row r="242" spans="1:2" x14ac:dyDescent="0.25">
      <c r="B242" s="13"/>
    </row>
    <row r="243" spans="1:2" x14ac:dyDescent="0.25">
      <c r="B243" s="13"/>
    </row>
    <row r="244" spans="1:2" x14ac:dyDescent="0.25">
      <c r="B244" s="13"/>
    </row>
    <row r="245" spans="1:2" x14ac:dyDescent="0.25">
      <c r="B245" s="13"/>
    </row>
    <row r="246" spans="1:2" x14ac:dyDescent="0.25">
      <c r="B246" s="13"/>
    </row>
    <row r="247" spans="1:2" x14ac:dyDescent="0.25">
      <c r="B247" s="13"/>
    </row>
  </sheetData>
  <sortState ref="A18:D64">
    <sortCondition ref="B18:B6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8"/>
  <sheetViews>
    <sheetView topLeftCell="A157" workbookViewId="0">
      <selection activeCell="C16" sqref="C16:E17"/>
    </sheetView>
  </sheetViews>
  <sheetFormatPr defaultRowHeight="15" x14ac:dyDescent="0.25"/>
  <cols>
    <col min="1" max="1" width="33.85546875" customWidth="1"/>
    <col min="2" max="3" width="13.140625" customWidth="1"/>
    <col min="4" max="4" width="12.140625" customWidth="1"/>
    <col min="5" max="5" width="12.5703125" customWidth="1"/>
    <col min="7" max="7" width="28.42578125" style="61" customWidth="1"/>
    <col min="8" max="8" width="12.28515625" style="111" customWidth="1"/>
    <col min="9" max="9" width="14.42578125" style="74" customWidth="1"/>
    <col min="10" max="10" width="12.5703125" style="74" customWidth="1"/>
    <col min="11" max="11" width="12.42578125" style="74" customWidth="1"/>
  </cols>
  <sheetData>
    <row r="1" spans="1:11" ht="18.75" x14ac:dyDescent="0.3">
      <c r="A1" s="136">
        <v>2015</v>
      </c>
      <c r="B1" s="136"/>
      <c r="C1" s="136"/>
      <c r="D1" s="136"/>
      <c r="E1" s="136"/>
      <c r="G1" s="136">
        <v>2014</v>
      </c>
      <c r="H1" s="136"/>
      <c r="I1" s="136"/>
      <c r="J1" s="136"/>
      <c r="K1" s="136"/>
    </row>
    <row r="2" spans="1:11" x14ac:dyDescent="0.25">
      <c r="A2" s="137" t="s">
        <v>550</v>
      </c>
      <c r="B2" s="134"/>
      <c r="C2" s="134"/>
      <c r="D2" s="134"/>
      <c r="E2" s="134"/>
      <c r="G2" s="134" t="s">
        <v>550</v>
      </c>
      <c r="H2" s="134"/>
      <c r="I2" s="134"/>
      <c r="J2" s="134"/>
      <c r="K2" s="135"/>
    </row>
    <row r="3" spans="1:11" x14ac:dyDescent="0.25">
      <c r="A3" s="117" t="s">
        <v>549</v>
      </c>
      <c r="B3" s="110" t="s">
        <v>548</v>
      </c>
      <c r="C3" s="73" t="s">
        <v>546</v>
      </c>
      <c r="D3" s="73" t="s">
        <v>545</v>
      </c>
      <c r="E3" s="73" t="s">
        <v>547</v>
      </c>
      <c r="G3" s="72" t="s">
        <v>549</v>
      </c>
      <c r="H3" s="110" t="s">
        <v>548</v>
      </c>
      <c r="I3" s="73" t="s">
        <v>546</v>
      </c>
      <c r="J3" s="73" t="s">
        <v>545</v>
      </c>
      <c r="K3" s="116" t="s">
        <v>547</v>
      </c>
    </row>
    <row r="4" spans="1:11" x14ac:dyDescent="0.25">
      <c r="A4" s="118" t="s">
        <v>34</v>
      </c>
      <c r="B4" s="110">
        <v>0.8348632164845794</v>
      </c>
      <c r="C4" s="73">
        <v>3.4941820469350654E-2</v>
      </c>
      <c r="D4" s="73">
        <v>1.4320664033041928</v>
      </c>
      <c r="E4" s="73">
        <v>1.0375814256801945</v>
      </c>
      <c r="G4" s="57" t="s">
        <v>34</v>
      </c>
      <c r="H4" s="110">
        <v>0.86404274824211147</v>
      </c>
      <c r="I4" s="73">
        <v>0.89778089710960474</v>
      </c>
      <c r="J4" s="73">
        <v>1.0023293143239944</v>
      </c>
      <c r="K4" s="116">
        <v>0.69201803329273537</v>
      </c>
    </row>
    <row r="5" spans="1:11" x14ac:dyDescent="0.25">
      <c r="A5" s="118" t="s">
        <v>36</v>
      </c>
      <c r="B5" s="110">
        <v>0.55567781323085608</v>
      </c>
      <c r="C5" s="73">
        <v>1.0498288023025089</v>
      </c>
      <c r="D5" s="73">
        <v>-0.11791281449271274</v>
      </c>
      <c r="E5" s="73">
        <v>0.73511745188277189</v>
      </c>
      <c r="G5" s="57" t="s">
        <v>50</v>
      </c>
      <c r="H5" s="110">
        <v>0.61655478545423814</v>
      </c>
      <c r="I5" s="73">
        <v>0.97318221009918293</v>
      </c>
      <c r="J5" s="73">
        <v>-0.13269745868572105</v>
      </c>
      <c r="K5" s="116">
        <v>1.0091796049492525</v>
      </c>
    </row>
    <row r="6" spans="1:11" x14ac:dyDescent="0.25">
      <c r="A6" s="118" t="s">
        <v>38</v>
      </c>
      <c r="B6" s="110">
        <v>0.42730888716556725</v>
      </c>
      <c r="C6" s="73">
        <v>0.29231095607725666</v>
      </c>
      <c r="D6" s="73">
        <v>0.18763414623819971</v>
      </c>
      <c r="E6" s="73">
        <v>0.80198155918124547</v>
      </c>
      <c r="G6" s="57" t="s">
        <v>38</v>
      </c>
      <c r="H6" s="110">
        <v>0.51112248822151019</v>
      </c>
      <c r="I6" s="73">
        <v>4.3542393635129142E-2</v>
      </c>
      <c r="J6" s="73">
        <v>0.48634776854327444</v>
      </c>
      <c r="K6" s="116">
        <v>1.003477302486127</v>
      </c>
    </row>
    <row r="7" spans="1:11" x14ac:dyDescent="0.25">
      <c r="A7" s="118" t="s">
        <v>44</v>
      </c>
      <c r="B7" s="110">
        <v>0.28977753106007526</v>
      </c>
      <c r="C7" s="73">
        <v>4.8587217460629585E-2</v>
      </c>
      <c r="D7" s="73">
        <v>1.2446476658209289</v>
      </c>
      <c r="E7" s="73">
        <v>-0.42390229010133285</v>
      </c>
      <c r="G7" s="57" t="s">
        <v>26</v>
      </c>
      <c r="H7" s="110">
        <v>0.3458020642826925</v>
      </c>
      <c r="I7" s="73">
        <v>0.19209851207993173</v>
      </c>
      <c r="J7" s="73">
        <v>0.15149897709924462</v>
      </c>
      <c r="K7" s="116">
        <v>0.69380870366890124</v>
      </c>
    </row>
    <row r="8" spans="1:11" x14ac:dyDescent="0.25">
      <c r="A8" s="118" t="s">
        <v>42</v>
      </c>
      <c r="B8" s="110">
        <v>0.17485401118727192</v>
      </c>
      <c r="C8" s="73">
        <v>1.1429757879314131</v>
      </c>
      <c r="D8" s="73">
        <v>-0.97692819208076553</v>
      </c>
      <c r="E8" s="73">
        <v>0.35851443771116825</v>
      </c>
      <c r="G8" s="57" t="s">
        <v>44</v>
      </c>
      <c r="H8" s="110">
        <v>0.23639366170776818</v>
      </c>
      <c r="I8" s="73">
        <v>-0.40140116707106288</v>
      </c>
      <c r="J8" s="73">
        <v>1.0877998751889892</v>
      </c>
      <c r="K8" s="116">
        <v>2.2782277005378108E-2</v>
      </c>
    </row>
    <row r="9" spans="1:11" x14ac:dyDescent="0.25">
      <c r="A9" s="118" t="s">
        <v>30</v>
      </c>
      <c r="B9" s="110">
        <v>9.0496373920041728E-2</v>
      </c>
      <c r="C9" s="73">
        <v>-1.0384232511797025</v>
      </c>
      <c r="D9" s="73">
        <v>0.46713885039281577</v>
      </c>
      <c r="E9" s="73">
        <v>0.84277352254701188</v>
      </c>
      <c r="G9" s="57" t="s">
        <v>30</v>
      </c>
      <c r="H9" s="110">
        <v>0.22888192270923349</v>
      </c>
      <c r="I9" s="73">
        <v>-1.1783089617139759</v>
      </c>
      <c r="J9" s="73">
        <v>0.60911573993652413</v>
      </c>
      <c r="K9" s="116">
        <v>1.2558389899051523</v>
      </c>
    </row>
    <row r="10" spans="1:11" x14ac:dyDescent="0.25">
      <c r="A10" s="118" t="s">
        <v>26</v>
      </c>
      <c r="B10" s="110">
        <v>2.6913669951362296E-2</v>
      </c>
      <c r="C10" s="73">
        <v>-0.49400217638794447</v>
      </c>
      <c r="D10" s="73">
        <v>0.104475931842216</v>
      </c>
      <c r="E10" s="73">
        <v>0.47026725439981537</v>
      </c>
      <c r="G10" s="57" t="s">
        <v>40</v>
      </c>
      <c r="H10" s="110">
        <v>0.21246647679864675</v>
      </c>
      <c r="I10" s="73">
        <v>1.578782793922288</v>
      </c>
      <c r="J10" s="73">
        <v>-0.61264831071298353</v>
      </c>
      <c r="K10" s="116">
        <v>-0.32873505281336418</v>
      </c>
    </row>
    <row r="11" spans="1:11" x14ac:dyDescent="0.25">
      <c r="A11" s="118" t="s">
        <v>24</v>
      </c>
      <c r="B11" s="110">
        <v>1.5658410838793241E-2</v>
      </c>
      <c r="C11" s="73">
        <v>0.73561632467089499</v>
      </c>
      <c r="D11" s="73">
        <v>-0.48209231844152756</v>
      </c>
      <c r="E11" s="73">
        <v>-0.20654877371298772</v>
      </c>
      <c r="G11" s="57" t="s">
        <v>544</v>
      </c>
      <c r="H11" s="110">
        <v>6.3341078137940335E-2</v>
      </c>
      <c r="I11" s="73">
        <v>-1.9540953724486312</v>
      </c>
      <c r="J11" s="73">
        <v>2.0542708108448626</v>
      </c>
      <c r="K11" s="116">
        <v>8.9847796017589562E-2</v>
      </c>
    </row>
    <row r="12" spans="1:11" x14ac:dyDescent="0.25">
      <c r="A12" s="118" t="s">
        <v>46</v>
      </c>
      <c r="B12" s="110">
        <v>-4.815904104927201E-2</v>
      </c>
      <c r="C12" s="73">
        <v>0.63744711534376908</v>
      </c>
      <c r="D12" s="73">
        <v>-0.76761459600495374</v>
      </c>
      <c r="E12" s="73">
        <v>-1.4309642486631363E-2</v>
      </c>
      <c r="G12" s="57" t="s">
        <v>32</v>
      </c>
      <c r="H12" s="110">
        <v>-8.2844483764348012E-2</v>
      </c>
      <c r="I12" s="73">
        <v>-0.52849494740201786</v>
      </c>
      <c r="J12" s="73">
        <v>9.1599532597763739E-2</v>
      </c>
      <c r="K12" s="116">
        <v>0.18836196351121007</v>
      </c>
    </row>
    <row r="13" spans="1:11" x14ac:dyDescent="0.25">
      <c r="A13" s="118" t="s">
        <v>40</v>
      </c>
      <c r="B13" s="110">
        <v>-0.11673806427064815</v>
      </c>
      <c r="C13" s="73">
        <v>7.9193918099953794E-3</v>
      </c>
      <c r="D13" s="73">
        <v>-0.5067603051603955</v>
      </c>
      <c r="E13" s="73">
        <v>0.14862672053845566</v>
      </c>
      <c r="G13" s="57" t="s">
        <v>48</v>
      </c>
      <c r="H13" s="110">
        <v>-9.5159436547878395E-2</v>
      </c>
      <c r="I13" s="73">
        <v>1.0558412642683035</v>
      </c>
      <c r="J13" s="73">
        <v>-2.168014581319393</v>
      </c>
      <c r="K13" s="116">
        <v>0.82669500740745427</v>
      </c>
    </row>
    <row r="14" spans="1:11" x14ac:dyDescent="0.25">
      <c r="A14" s="118" t="s">
        <v>50</v>
      </c>
      <c r="B14" s="110">
        <v>-0.16349473480693225</v>
      </c>
      <c r="C14" s="73">
        <v>-1.0974111149389012</v>
      </c>
      <c r="D14" s="73">
        <v>-0.30410518698930111</v>
      </c>
      <c r="E14" s="73">
        <v>0.91103209750740566</v>
      </c>
      <c r="G14" s="57" t="s">
        <v>24</v>
      </c>
      <c r="H14" s="110">
        <v>-0.30103323185469533</v>
      </c>
      <c r="I14" s="73">
        <v>-7.1863786871166596E-2</v>
      </c>
      <c r="J14" s="73">
        <v>-0.99801974823524398</v>
      </c>
      <c r="K14" s="116">
        <v>0.16678383954232462</v>
      </c>
    </row>
    <row r="15" spans="1:11" x14ac:dyDescent="0.25">
      <c r="A15" s="118" t="s">
        <v>28</v>
      </c>
      <c r="B15" s="110">
        <v>-0.31461079793781233</v>
      </c>
      <c r="C15" s="73">
        <v>-0.2729783086143977</v>
      </c>
      <c r="D15" s="73">
        <v>-7.7765327905511369E-2</v>
      </c>
      <c r="E15" s="73">
        <v>-0.59308875729352784</v>
      </c>
      <c r="G15" s="57" t="s">
        <v>28</v>
      </c>
      <c r="H15" s="110">
        <v>-0.35767303982360027</v>
      </c>
      <c r="I15" s="73">
        <v>0.345369946182848</v>
      </c>
      <c r="J15" s="73">
        <v>-0.46617861964140128</v>
      </c>
      <c r="K15" s="116">
        <v>-0.95221044601224736</v>
      </c>
    </row>
    <row r="16" spans="1:11" x14ac:dyDescent="0.25">
      <c r="A16" s="118" t="s">
        <v>48</v>
      </c>
      <c r="B16" s="110">
        <v>-0.55134248147511999</v>
      </c>
      <c r="C16" s="73">
        <v>1.8871673399006812</v>
      </c>
      <c r="D16" s="73">
        <v>-2.0747514064500057</v>
      </c>
      <c r="E16" s="73">
        <v>-1.4664433778760355</v>
      </c>
      <c r="G16" s="57" t="s">
        <v>46</v>
      </c>
      <c r="H16" s="110">
        <v>-0.4140290508510151</v>
      </c>
      <c r="I16" s="73">
        <v>0.84411129331186452</v>
      </c>
      <c r="J16" s="73">
        <v>-0.69375059600018252</v>
      </c>
      <c r="K16" s="116">
        <v>-1.3924478498647272</v>
      </c>
    </row>
    <row r="17" spans="1:11" x14ac:dyDescent="0.25">
      <c r="A17" s="118" t="s">
        <v>32</v>
      </c>
      <c r="B17" s="110">
        <v>-0.55382449347773943</v>
      </c>
      <c r="C17" s="73">
        <v>-1.6769859653728529</v>
      </c>
      <c r="D17" s="73">
        <v>-4.7302468958116253E-2</v>
      </c>
      <c r="E17" s="73">
        <v>6.2814953897750936E-2</v>
      </c>
      <c r="G17" s="57" t="s">
        <v>42</v>
      </c>
      <c r="H17" s="110">
        <v>-0.67146922555595945</v>
      </c>
      <c r="I17" s="73">
        <v>-0.39694137959852738</v>
      </c>
      <c r="J17" s="73">
        <v>-0.40642755064854097</v>
      </c>
      <c r="K17" s="116">
        <v>-1.2110387464208101</v>
      </c>
    </row>
    <row r="18" spans="1:11" x14ac:dyDescent="0.25">
      <c r="A18" s="118" t="s">
        <v>544</v>
      </c>
      <c r="B18" s="110">
        <v>-0.66738030082100386</v>
      </c>
      <c r="C18" s="73">
        <v>-1.256993939472707</v>
      </c>
      <c r="D18" s="73">
        <v>1.9192696188849232</v>
      </c>
      <c r="E18" s="73">
        <v>-2.6644165818752281</v>
      </c>
      <c r="G18" s="57" t="s">
        <v>36</v>
      </c>
      <c r="H18" s="110">
        <v>-1.15639675715665</v>
      </c>
      <c r="I18" s="73">
        <v>-1.3996036955037923</v>
      </c>
      <c r="J18" s="73">
        <v>-5.2251532911792896E-3</v>
      </c>
      <c r="K18" s="116">
        <v>-2.0643614226749785</v>
      </c>
    </row>
    <row r="19" spans="1:11" x14ac:dyDescent="0.25">
      <c r="A19" s="75"/>
      <c r="B19" s="126"/>
      <c r="C19" s="126"/>
      <c r="D19" s="126"/>
      <c r="E19" s="126"/>
      <c r="G19" s="75"/>
      <c r="H19" s="126"/>
      <c r="I19" s="126"/>
      <c r="J19" s="126"/>
      <c r="K19" s="126"/>
    </row>
    <row r="20" spans="1:11" x14ac:dyDescent="0.25">
      <c r="A20" s="137" t="s">
        <v>535</v>
      </c>
      <c r="B20" s="134"/>
      <c r="C20" s="134"/>
      <c r="D20" s="134"/>
      <c r="E20" s="134"/>
      <c r="G20" s="134" t="s">
        <v>535</v>
      </c>
      <c r="H20" s="134"/>
      <c r="I20" s="134"/>
      <c r="J20" s="134"/>
      <c r="K20" s="135"/>
    </row>
    <row r="21" spans="1:11" x14ac:dyDescent="0.25">
      <c r="A21" s="117" t="s">
        <v>549</v>
      </c>
      <c r="B21" s="110" t="s">
        <v>548</v>
      </c>
      <c r="C21" s="73" t="s">
        <v>546</v>
      </c>
      <c r="D21" s="73" t="s">
        <v>545</v>
      </c>
      <c r="E21" s="73" t="s">
        <v>547</v>
      </c>
      <c r="G21" s="72" t="s">
        <v>549</v>
      </c>
      <c r="H21" s="110" t="s">
        <v>548</v>
      </c>
      <c r="I21" s="73" t="s">
        <v>546</v>
      </c>
      <c r="J21" s="73" t="s">
        <v>545</v>
      </c>
      <c r="K21" s="116" t="s">
        <v>547</v>
      </c>
    </row>
    <row r="22" spans="1:11" x14ac:dyDescent="0.25">
      <c r="A22" s="119" t="s">
        <v>54</v>
      </c>
      <c r="B22" s="110">
        <f t="shared" ref="B22:B63" si="0">(C22+D22+E22)/3</f>
        <v>2.2632517167617419</v>
      </c>
      <c r="C22" s="73">
        <v>0.98158820852331674</v>
      </c>
      <c r="D22" s="73">
        <v>1.8856944139259413</v>
      </c>
      <c r="E22" s="73">
        <v>3.9224725278359673</v>
      </c>
      <c r="G22" s="58" t="s">
        <v>118</v>
      </c>
      <c r="H22" s="110">
        <v>0.92555365878130491</v>
      </c>
      <c r="I22" s="73">
        <v>0.97554309814726337</v>
      </c>
      <c r="J22" s="73">
        <v>0.52726629749505294</v>
      </c>
      <c r="K22" s="116">
        <v>1.2738515807015982</v>
      </c>
    </row>
    <row r="23" spans="1:11" x14ac:dyDescent="0.25">
      <c r="A23" s="119" t="s">
        <v>140</v>
      </c>
      <c r="B23" s="110">
        <f t="shared" si="0"/>
        <v>2.0180971827163563</v>
      </c>
      <c r="C23" s="73">
        <v>2.8816053409794256</v>
      </c>
      <c r="D23" s="73">
        <v>1.0740970329908381</v>
      </c>
      <c r="E23" s="73">
        <v>2.0985891741788056</v>
      </c>
      <c r="G23" s="58" t="s">
        <v>122</v>
      </c>
      <c r="H23" s="110">
        <v>0.81886969693431899</v>
      </c>
      <c r="I23" s="73">
        <v>7.3713874040685343E-2</v>
      </c>
      <c r="J23" s="73">
        <v>0.46887657899668533</v>
      </c>
      <c r="K23" s="116">
        <v>1.9140186377655863</v>
      </c>
    </row>
    <row r="24" spans="1:11" x14ac:dyDescent="0.25">
      <c r="A24" s="119" t="s">
        <v>76</v>
      </c>
      <c r="B24" s="110">
        <f t="shared" si="0"/>
        <v>1.8291452758116431</v>
      </c>
      <c r="C24" s="73">
        <v>0.37835091379722074</v>
      </c>
      <c r="D24" s="73">
        <v>2.1979716613155369</v>
      </c>
      <c r="E24" s="73">
        <v>2.9111132523221719</v>
      </c>
      <c r="G24" s="58" t="s">
        <v>54</v>
      </c>
      <c r="H24" s="110">
        <v>0.7485639750957418</v>
      </c>
      <c r="I24" s="73">
        <v>0.71921985435571512</v>
      </c>
      <c r="J24" s="73">
        <v>0.20376102856864792</v>
      </c>
      <c r="K24" s="116">
        <v>1.3227110423628625</v>
      </c>
    </row>
    <row r="25" spans="1:11" x14ac:dyDescent="0.25">
      <c r="A25" s="119" t="s">
        <v>104</v>
      </c>
      <c r="B25" s="110">
        <f t="shared" si="0"/>
        <v>1.7057254208444441</v>
      </c>
      <c r="C25" s="73">
        <v>1.3303493227356973</v>
      </c>
      <c r="D25" s="73">
        <v>1.4470580354750662</v>
      </c>
      <c r="E25" s="73">
        <v>2.3397689043225696</v>
      </c>
      <c r="G25" s="58" t="s">
        <v>130</v>
      </c>
      <c r="H25" s="110">
        <v>0.73255620581891756</v>
      </c>
      <c r="I25" s="73">
        <v>-3.0516152772819424E-2</v>
      </c>
      <c r="J25" s="73">
        <v>0.43196184444874747</v>
      </c>
      <c r="K25" s="116">
        <v>1.7962229257808247</v>
      </c>
    </row>
    <row r="26" spans="1:11" x14ac:dyDescent="0.25">
      <c r="A26" s="119" t="s">
        <v>90</v>
      </c>
      <c r="B26" s="110">
        <f t="shared" si="0"/>
        <v>1.6710254119596115</v>
      </c>
      <c r="C26" s="73">
        <v>0.48993312445879766</v>
      </c>
      <c r="D26" s="73">
        <v>2.1821468293359225</v>
      </c>
      <c r="E26" s="73">
        <v>2.3409962820841144</v>
      </c>
      <c r="G26" s="58" t="s">
        <v>76</v>
      </c>
      <c r="H26" s="110">
        <v>0.67757690660955661</v>
      </c>
      <c r="I26" s="73">
        <v>0.404378015316814</v>
      </c>
      <c r="J26" s="73">
        <v>0.78775886311173116</v>
      </c>
      <c r="K26" s="116">
        <v>0.84059384140012494</v>
      </c>
    </row>
    <row r="27" spans="1:11" x14ac:dyDescent="0.25">
      <c r="A27" s="119" t="s">
        <v>142</v>
      </c>
      <c r="B27" s="110">
        <f t="shared" si="0"/>
        <v>1.6129256033014709</v>
      </c>
      <c r="C27" s="73">
        <v>0.74544342103394134</v>
      </c>
      <c r="D27" s="73">
        <v>1.6602837746704158</v>
      </c>
      <c r="E27" s="73">
        <v>2.4330496142000553</v>
      </c>
      <c r="G27" s="58" t="s">
        <v>114</v>
      </c>
      <c r="H27" s="110">
        <v>0.59996603584885155</v>
      </c>
      <c r="I27" s="73">
        <v>-1.1389502196277594</v>
      </c>
      <c r="J27" s="73">
        <v>0.38357011128593554</v>
      </c>
      <c r="K27" s="116">
        <v>2.5552782158883787</v>
      </c>
    </row>
    <row r="28" spans="1:11" x14ac:dyDescent="0.25">
      <c r="A28" s="119" t="s">
        <v>100</v>
      </c>
      <c r="B28" s="110">
        <f t="shared" si="0"/>
        <v>1.5462210840890478</v>
      </c>
      <c r="C28" s="73">
        <v>1.5663988734838528</v>
      </c>
      <c r="D28" s="73">
        <v>0.29186685806575324</v>
      </c>
      <c r="E28" s="73">
        <v>2.7803975207175373</v>
      </c>
      <c r="G28" s="58" t="s">
        <v>104</v>
      </c>
      <c r="H28" s="110">
        <v>0.5192428795966022</v>
      </c>
      <c r="I28" s="73">
        <v>0.36616823385126146</v>
      </c>
      <c r="J28" s="73">
        <v>0.28392508300101083</v>
      </c>
      <c r="K28" s="116">
        <v>0.90763532193753438</v>
      </c>
    </row>
    <row r="29" spans="1:11" x14ac:dyDescent="0.25">
      <c r="A29" s="119" t="s">
        <v>132</v>
      </c>
      <c r="B29" s="110">
        <f t="shared" si="0"/>
        <v>1.4885503375127227</v>
      </c>
      <c r="C29" s="73">
        <v>1.1195806466579201</v>
      </c>
      <c r="D29" s="73">
        <v>1.7095889189234628</v>
      </c>
      <c r="E29" s="73">
        <v>1.6364814469567852</v>
      </c>
      <c r="G29" s="58" t="s">
        <v>86</v>
      </c>
      <c r="H29" s="110">
        <v>0.45718434092503107</v>
      </c>
      <c r="I29" s="73">
        <v>0.3340631145264682</v>
      </c>
      <c r="J29" s="73">
        <v>0.87367857864483933</v>
      </c>
      <c r="K29" s="116">
        <v>0.1638113296037858</v>
      </c>
    </row>
    <row r="30" spans="1:11" x14ac:dyDescent="0.25">
      <c r="A30" s="119" t="s">
        <v>86</v>
      </c>
      <c r="B30" s="110">
        <f t="shared" si="0"/>
        <v>1.4856691136081353</v>
      </c>
      <c r="C30" s="73">
        <v>0.19647585809169307</v>
      </c>
      <c r="D30" s="73">
        <v>2.4829015931981524</v>
      </c>
      <c r="E30" s="73">
        <v>1.7776298895345599</v>
      </c>
      <c r="G30" s="58" t="s">
        <v>92</v>
      </c>
      <c r="H30" s="110">
        <v>0.41200305235189078</v>
      </c>
      <c r="I30" s="73">
        <v>7.8094027538681277E-2</v>
      </c>
      <c r="J30" s="73">
        <v>1.1216064929371852</v>
      </c>
      <c r="K30" s="116">
        <v>3.6308636579805938E-2</v>
      </c>
    </row>
    <row r="31" spans="1:11" x14ac:dyDescent="0.25">
      <c r="A31" s="119" t="s">
        <v>56</v>
      </c>
      <c r="B31" s="110">
        <f t="shared" si="0"/>
        <v>1.4724216270052379</v>
      </c>
      <c r="C31" s="73">
        <v>-5.0600992501793913E-3</v>
      </c>
      <c r="D31" s="73">
        <v>1.8775839897651638</v>
      </c>
      <c r="E31" s="73">
        <v>2.5447409905007294</v>
      </c>
      <c r="G31" s="58" t="s">
        <v>140</v>
      </c>
      <c r="H31" s="110">
        <v>0.38202518131026086</v>
      </c>
      <c r="I31" s="73">
        <v>2.9137381556886899</v>
      </c>
      <c r="J31" s="73">
        <v>-8.3783127595057627E-2</v>
      </c>
      <c r="K31" s="116">
        <v>-1.6838794841628497</v>
      </c>
    </row>
    <row r="32" spans="1:11" x14ac:dyDescent="0.25">
      <c r="A32" s="119" t="s">
        <v>136</v>
      </c>
      <c r="B32" s="110">
        <f t="shared" si="0"/>
        <v>1.4414102580778299</v>
      </c>
      <c r="C32" s="73">
        <v>1.0750597572328189</v>
      </c>
      <c r="D32" s="73">
        <v>8.7059012442369452E-2</v>
      </c>
      <c r="E32" s="73">
        <v>3.1621120045583013</v>
      </c>
      <c r="G32" s="58" t="s">
        <v>90</v>
      </c>
      <c r="H32" s="110">
        <v>0.34469144133344914</v>
      </c>
      <c r="I32" s="73">
        <v>9.5597798984035615E-2</v>
      </c>
      <c r="J32" s="73">
        <v>0.82100134483755283</v>
      </c>
      <c r="K32" s="116">
        <v>0.1174751801787589</v>
      </c>
    </row>
    <row r="33" spans="1:11" x14ac:dyDescent="0.25">
      <c r="A33" s="119" t="s">
        <v>70</v>
      </c>
      <c r="B33" s="110">
        <f t="shared" si="0"/>
        <v>1.4324468884131223</v>
      </c>
      <c r="C33" s="73">
        <v>-0.67799676986942303</v>
      </c>
      <c r="D33" s="73">
        <v>3.0283294144808965</v>
      </c>
      <c r="E33" s="73">
        <v>1.9470080206278932</v>
      </c>
      <c r="G33" s="58" t="s">
        <v>100</v>
      </c>
      <c r="H33" s="110">
        <v>0.31681140364345567</v>
      </c>
      <c r="I33" s="73">
        <v>1.9950199536444357</v>
      </c>
      <c r="J33" s="73">
        <v>-1.4345283610103989</v>
      </c>
      <c r="K33" s="116">
        <v>0.3899426182963302</v>
      </c>
    </row>
    <row r="34" spans="1:11" x14ac:dyDescent="0.25">
      <c r="A34" s="119" t="s">
        <v>134</v>
      </c>
      <c r="B34" s="110">
        <f t="shared" si="0"/>
        <v>1.4086993689681633</v>
      </c>
      <c r="C34" s="73">
        <v>0.66120981639718768</v>
      </c>
      <c r="D34" s="73">
        <v>2.1174230188285783</v>
      </c>
      <c r="E34" s="73">
        <v>1.4474652716787242</v>
      </c>
      <c r="G34" s="58" t="s">
        <v>142</v>
      </c>
      <c r="H34" s="110">
        <v>0.27053998769982446</v>
      </c>
      <c r="I34" s="73">
        <v>0.7761689886660591</v>
      </c>
      <c r="J34" s="73">
        <v>2.2686395231757098E-2</v>
      </c>
      <c r="K34" s="116">
        <v>1.2764579201657142E-2</v>
      </c>
    </row>
    <row r="35" spans="1:11" x14ac:dyDescent="0.25">
      <c r="A35" s="119" t="s">
        <v>112</v>
      </c>
      <c r="B35" s="110">
        <f t="shared" si="0"/>
        <v>1.3520397349426858</v>
      </c>
      <c r="C35" s="73">
        <v>1.4310041309944204</v>
      </c>
      <c r="D35" s="73">
        <v>0.32707701340362583</v>
      </c>
      <c r="E35" s="73">
        <v>2.2980380604300117</v>
      </c>
      <c r="G35" s="58" t="s">
        <v>112</v>
      </c>
      <c r="H35" s="110">
        <v>0.24833123751562147</v>
      </c>
      <c r="I35" s="73">
        <v>0.36452372588666315</v>
      </c>
      <c r="J35" s="73">
        <v>-0.73323354896110193</v>
      </c>
      <c r="K35" s="116">
        <v>1.1137035356213032</v>
      </c>
    </row>
    <row r="36" spans="1:11" x14ac:dyDescent="0.25">
      <c r="A36" s="119" t="s">
        <v>68</v>
      </c>
      <c r="B36" s="110">
        <f t="shared" si="0"/>
        <v>1.3379936599921585</v>
      </c>
      <c r="C36" s="73">
        <v>1.1690240532796048</v>
      </c>
      <c r="D36" s="73">
        <v>1.1102852588164156</v>
      </c>
      <c r="E36" s="73">
        <v>1.734671667880455</v>
      </c>
      <c r="G36" s="58" t="s">
        <v>52</v>
      </c>
      <c r="H36" s="110">
        <v>0.22433495891805885</v>
      </c>
      <c r="I36" s="73">
        <v>0.81642820254301396</v>
      </c>
      <c r="J36" s="73">
        <v>-0.62713076399402778</v>
      </c>
      <c r="K36" s="116">
        <v>0.48370743820519035</v>
      </c>
    </row>
    <row r="37" spans="1:11" x14ac:dyDescent="0.25">
      <c r="A37" s="119" t="s">
        <v>118</v>
      </c>
      <c r="B37" s="110">
        <f t="shared" si="0"/>
        <v>1.3301290168604438</v>
      </c>
      <c r="C37" s="73">
        <v>0.77049801695951403</v>
      </c>
      <c r="D37" s="73">
        <v>2.0136034920868595</v>
      </c>
      <c r="E37" s="73">
        <v>1.2062855415349576</v>
      </c>
      <c r="G37" s="58" t="s">
        <v>98</v>
      </c>
      <c r="H37" s="110">
        <v>0.20648121488843638</v>
      </c>
      <c r="I37" s="73">
        <v>0.3024635374584812</v>
      </c>
      <c r="J37" s="73">
        <v>7.7199708664597161E-2</v>
      </c>
      <c r="K37" s="116">
        <v>0.23978039854223079</v>
      </c>
    </row>
    <row r="38" spans="1:11" x14ac:dyDescent="0.25">
      <c r="A38" s="119" t="s">
        <v>124</v>
      </c>
      <c r="B38" s="110">
        <f t="shared" si="0"/>
        <v>1.2942066326373209</v>
      </c>
      <c r="C38" s="73">
        <v>1.3481151358679913</v>
      </c>
      <c r="D38" s="73">
        <v>1.1207923788077592</v>
      </c>
      <c r="E38" s="73">
        <v>1.413712383236212</v>
      </c>
      <c r="G38" s="58" t="s">
        <v>72</v>
      </c>
      <c r="H38" s="110">
        <v>0.19110327975047933</v>
      </c>
      <c r="I38" s="73">
        <v>8.1014555636919269E-2</v>
      </c>
      <c r="J38" s="73">
        <v>0.4255651924474726</v>
      </c>
      <c r="K38" s="116">
        <v>6.6730091167046118E-2</v>
      </c>
    </row>
    <row r="39" spans="1:11" x14ac:dyDescent="0.25">
      <c r="A39" s="119" t="s">
        <v>78</v>
      </c>
      <c r="B39" s="110">
        <f t="shared" si="0"/>
        <v>1.2516341632428221</v>
      </c>
      <c r="C39" s="73">
        <v>0.2353724344881073</v>
      </c>
      <c r="D39" s="73">
        <v>1.8474546531987421</v>
      </c>
      <c r="E39" s="73">
        <v>1.6720754020416171</v>
      </c>
      <c r="G39" s="58" t="s">
        <v>94</v>
      </c>
      <c r="H39" s="110">
        <v>0.17028954639544561</v>
      </c>
      <c r="I39" s="73">
        <v>0.65627453414925052</v>
      </c>
      <c r="J39" s="73">
        <v>-2.3733243708759618E-2</v>
      </c>
      <c r="K39" s="116">
        <v>-0.12167265125415408</v>
      </c>
    </row>
    <row r="40" spans="1:11" x14ac:dyDescent="0.25">
      <c r="A40" s="119" t="s">
        <v>52</v>
      </c>
      <c r="B40" s="110">
        <f t="shared" si="0"/>
        <v>1.2239944498524657</v>
      </c>
      <c r="C40" s="73">
        <v>0.46061178495559918</v>
      </c>
      <c r="D40" s="73">
        <v>1.2373612332198989</v>
      </c>
      <c r="E40" s="73">
        <v>1.9740103313818993</v>
      </c>
      <c r="G40" s="58" t="s">
        <v>106</v>
      </c>
      <c r="H40" s="110">
        <v>8.0861239244817723E-2</v>
      </c>
      <c r="I40" s="73">
        <v>-0.84842414030917113</v>
      </c>
      <c r="J40" s="73">
        <v>1.0364623479738422</v>
      </c>
      <c r="K40" s="116">
        <v>5.4545510069782116E-2</v>
      </c>
    </row>
    <row r="41" spans="1:11" x14ac:dyDescent="0.25">
      <c r="A41" s="119" t="s">
        <v>106</v>
      </c>
      <c r="B41" s="110">
        <f t="shared" si="0"/>
        <v>1.1997127635388096</v>
      </c>
      <c r="C41" s="73">
        <v>-0.52848517591586819</v>
      </c>
      <c r="D41" s="73">
        <v>2.3315829105745491</v>
      </c>
      <c r="E41" s="73">
        <v>1.7960405559577481</v>
      </c>
      <c r="G41" s="58" t="s">
        <v>88</v>
      </c>
      <c r="H41" s="110">
        <v>-1.2107677251734414E-2</v>
      </c>
      <c r="I41" s="73">
        <v>-0.14948903354215756</v>
      </c>
      <c r="J41" s="73">
        <v>-0.43076494557820516</v>
      </c>
      <c r="K41" s="116">
        <v>0.54393094736515946</v>
      </c>
    </row>
    <row r="42" spans="1:11" x14ac:dyDescent="0.25">
      <c r="A42" s="119" t="s">
        <v>92</v>
      </c>
      <c r="B42" s="110">
        <f t="shared" si="0"/>
        <v>1.1946961992714853</v>
      </c>
      <c r="C42" s="73">
        <v>0.35757171280373234</v>
      </c>
      <c r="D42" s="73">
        <v>2.4878622706247393</v>
      </c>
      <c r="E42" s="73">
        <v>0.73865461438598368</v>
      </c>
      <c r="G42" s="58" t="s">
        <v>132</v>
      </c>
      <c r="H42" s="110">
        <v>-4.0702839541718903E-2</v>
      </c>
      <c r="I42" s="73">
        <v>0.77429173951535846</v>
      </c>
      <c r="J42" s="73">
        <v>0.4686207838659045</v>
      </c>
      <c r="K42" s="116">
        <v>-1.3650210420064197</v>
      </c>
    </row>
    <row r="43" spans="1:11" x14ac:dyDescent="0.25">
      <c r="A43" s="119" t="s">
        <v>130</v>
      </c>
      <c r="B43" s="110">
        <f t="shared" si="0"/>
        <v>1.1694796631198494</v>
      </c>
      <c r="C43" s="73">
        <v>1.0018869545726048</v>
      </c>
      <c r="D43" s="73">
        <v>1.9452535069443382</v>
      </c>
      <c r="E43" s="73">
        <v>0.56129852784260481</v>
      </c>
      <c r="G43" s="58" t="s">
        <v>70</v>
      </c>
      <c r="H43" s="110">
        <v>-4.9355758589362066E-2</v>
      </c>
      <c r="I43" s="73">
        <v>-1.1476921162168114</v>
      </c>
      <c r="J43" s="73">
        <v>1.6745542699780027</v>
      </c>
      <c r="K43" s="116">
        <v>-0.67492942952927748</v>
      </c>
    </row>
    <row r="44" spans="1:11" x14ac:dyDescent="0.25">
      <c r="A44" s="119" t="s">
        <v>94</v>
      </c>
      <c r="B44" s="110">
        <f t="shared" si="0"/>
        <v>1.1563410362474451</v>
      </c>
      <c r="C44" s="73">
        <v>1.1264741449147346</v>
      </c>
      <c r="D44" s="73">
        <v>1.3706925747479033</v>
      </c>
      <c r="E44" s="73">
        <v>0.97185638907969696</v>
      </c>
      <c r="G44" s="58" t="s">
        <v>116</v>
      </c>
      <c r="H44" s="110">
        <v>-9.846432403138787E-2</v>
      </c>
      <c r="I44" s="73">
        <v>-1.8489623090781806</v>
      </c>
      <c r="J44" s="73">
        <v>0.68956857474032185</v>
      </c>
      <c r="K44" s="116">
        <v>0.86400076224369504</v>
      </c>
    </row>
    <row r="45" spans="1:11" x14ac:dyDescent="0.25">
      <c r="A45" s="119" t="s">
        <v>88</v>
      </c>
      <c r="B45" s="110">
        <f t="shared" si="0"/>
        <v>1.0823745526596451</v>
      </c>
      <c r="C45" s="73">
        <v>0.28238073440871841</v>
      </c>
      <c r="D45" s="73">
        <v>0.93365952627643289</v>
      </c>
      <c r="E45" s="73">
        <v>2.0310833972937838</v>
      </c>
      <c r="G45" s="58" t="s">
        <v>56</v>
      </c>
      <c r="H45" s="110">
        <v>-0.10747246967939707</v>
      </c>
      <c r="I45" s="73">
        <v>0.56854083707069181</v>
      </c>
      <c r="J45" s="73">
        <v>-0.12232570811130554</v>
      </c>
      <c r="K45" s="116">
        <v>-0.76863253799757747</v>
      </c>
    </row>
    <row r="46" spans="1:11" x14ac:dyDescent="0.25">
      <c r="A46" s="119" t="s">
        <v>72</v>
      </c>
      <c r="B46" s="110">
        <f t="shared" si="0"/>
        <v>0.95072875090741127</v>
      </c>
      <c r="C46" s="73">
        <v>-0.49860654531576831</v>
      </c>
      <c r="D46" s="73">
        <v>1.6738078849502041</v>
      </c>
      <c r="E46" s="73">
        <v>1.6769849130877983</v>
      </c>
      <c r="G46" s="58" t="s">
        <v>66</v>
      </c>
      <c r="H46" s="110">
        <v>-0.14450127548229993</v>
      </c>
      <c r="I46" s="73">
        <v>-0.76658196108038179</v>
      </c>
      <c r="J46" s="73">
        <v>0.78343734635549644</v>
      </c>
      <c r="K46" s="116">
        <v>-0.45035921172201449</v>
      </c>
    </row>
    <row r="47" spans="1:11" x14ac:dyDescent="0.25">
      <c r="A47" s="119" t="s">
        <v>122</v>
      </c>
      <c r="B47" s="110">
        <f t="shared" si="0"/>
        <v>0.85018250804026174</v>
      </c>
      <c r="C47" s="73">
        <v>1.0336575196180893</v>
      </c>
      <c r="D47" s="73">
        <v>1.5723488018368907</v>
      </c>
      <c r="E47" s="73">
        <v>-5.5458797334194551E-2</v>
      </c>
      <c r="G47" s="58" t="s">
        <v>74</v>
      </c>
      <c r="H47" s="110">
        <v>-0.2600796619341757</v>
      </c>
      <c r="I47" s="73">
        <v>0.46731449297754496</v>
      </c>
      <c r="J47" s="73">
        <v>-2.1498153341710555</v>
      </c>
      <c r="K47" s="116">
        <v>0.90226185539098347</v>
      </c>
    </row>
    <row r="48" spans="1:11" x14ac:dyDescent="0.25">
      <c r="A48" s="119" t="s">
        <v>98</v>
      </c>
      <c r="B48" s="110">
        <f t="shared" si="0"/>
        <v>0.82009777722434396</v>
      </c>
      <c r="C48" s="73">
        <v>0.31940701596046717</v>
      </c>
      <c r="D48" s="73">
        <v>1.4550089450730537</v>
      </c>
      <c r="E48" s="73">
        <v>0.68587737063951093</v>
      </c>
      <c r="G48" s="58" t="s">
        <v>102</v>
      </c>
      <c r="H48" s="110">
        <v>-0.30350482193943962</v>
      </c>
      <c r="I48" s="73">
        <v>-1.5771530674992883E-3</v>
      </c>
      <c r="J48" s="73">
        <v>-0.47874174282960413</v>
      </c>
      <c r="K48" s="116">
        <v>-0.43019556992121538</v>
      </c>
    </row>
    <row r="49" spans="1:11" x14ac:dyDescent="0.25">
      <c r="A49" s="119" t="s">
        <v>64</v>
      </c>
      <c r="B49" s="110">
        <f t="shared" si="0"/>
        <v>0.79852106380996257</v>
      </c>
      <c r="C49" s="73">
        <v>0.66059766083155158</v>
      </c>
      <c r="D49" s="73">
        <v>1.0245406047279082</v>
      </c>
      <c r="E49" s="73">
        <v>0.71042492587042771</v>
      </c>
      <c r="G49" s="58" t="s">
        <v>134</v>
      </c>
      <c r="H49" s="110">
        <v>-0.30719511718943143</v>
      </c>
      <c r="I49" s="73">
        <v>-0.51357770001880654</v>
      </c>
      <c r="J49" s="73">
        <v>0.83769546293835417</v>
      </c>
      <c r="K49" s="116">
        <v>-1.2457031144878419</v>
      </c>
    </row>
    <row r="50" spans="1:11" x14ac:dyDescent="0.25">
      <c r="A50" s="119" t="s">
        <v>114</v>
      </c>
      <c r="B50" s="110">
        <f t="shared" si="0"/>
        <v>0.77179175631938757</v>
      </c>
      <c r="C50" s="73">
        <v>0.35057150689693645</v>
      </c>
      <c r="D50" s="73">
        <v>1.8085398955287573</v>
      </c>
      <c r="E50" s="73">
        <v>0.15626386653246885</v>
      </c>
      <c r="G50" s="58" t="s">
        <v>110</v>
      </c>
      <c r="H50" s="110">
        <v>-0.33018895455083513</v>
      </c>
      <c r="I50" s="73">
        <v>-0.1873365327821219</v>
      </c>
      <c r="J50" s="73">
        <v>4.6783597963652328E-2</v>
      </c>
      <c r="K50" s="116">
        <v>-0.85001392883403581</v>
      </c>
    </row>
    <row r="51" spans="1:11" x14ac:dyDescent="0.25">
      <c r="A51" s="119" t="s">
        <v>66</v>
      </c>
      <c r="B51" s="110">
        <f t="shared" si="0"/>
        <v>0.7549321473986832</v>
      </c>
      <c r="C51" s="73">
        <v>-0.29947070585392976</v>
      </c>
      <c r="D51" s="73">
        <v>2.1165010631503685</v>
      </c>
      <c r="E51" s="73">
        <v>0.44776608489961112</v>
      </c>
      <c r="G51" s="58" t="s">
        <v>78</v>
      </c>
      <c r="H51" s="110">
        <v>-0.34055810907125617</v>
      </c>
      <c r="I51" s="73">
        <v>0.29200438022913289</v>
      </c>
      <c r="J51" s="73">
        <v>-7.8683670696698516E-2</v>
      </c>
      <c r="K51" s="116">
        <v>-1.2349950367462028</v>
      </c>
    </row>
    <row r="52" spans="1:11" x14ac:dyDescent="0.25">
      <c r="A52" s="119" t="s">
        <v>58</v>
      </c>
      <c r="B52" s="110">
        <f t="shared" si="0"/>
        <v>0.74819541583996829</v>
      </c>
      <c r="C52" s="73">
        <v>-0.72419018819996284</v>
      </c>
      <c r="D52" s="73">
        <v>2.0404919571750479</v>
      </c>
      <c r="E52" s="73">
        <v>0.92828447854481966</v>
      </c>
      <c r="G52" s="58" t="s">
        <v>68</v>
      </c>
      <c r="H52" s="110">
        <v>-0.36816521949572012</v>
      </c>
      <c r="I52" s="73">
        <v>-0.37983436653103753</v>
      </c>
      <c r="J52" s="73">
        <v>0.11737586178328807</v>
      </c>
      <c r="K52" s="116">
        <v>-0.84203715373941079</v>
      </c>
    </row>
    <row r="53" spans="1:11" x14ac:dyDescent="0.25">
      <c r="A53" s="119" t="s">
        <v>102</v>
      </c>
      <c r="B53" s="110">
        <f t="shared" si="0"/>
        <v>0.68700839887292631</v>
      </c>
      <c r="C53" s="73">
        <v>1.2790411508761934</v>
      </c>
      <c r="D53" s="73">
        <v>0.58276195755601412</v>
      </c>
      <c r="E53" s="73">
        <v>0.19922208818657125</v>
      </c>
      <c r="G53" s="58" t="s">
        <v>64</v>
      </c>
      <c r="H53" s="110">
        <v>-0.41371876767517463</v>
      </c>
      <c r="I53" s="73">
        <v>-0.54220361719053689</v>
      </c>
      <c r="J53" s="73">
        <v>4.2565827332032569E-3</v>
      </c>
      <c r="K53" s="116">
        <v>-0.70320926856819033</v>
      </c>
    </row>
    <row r="54" spans="1:11" x14ac:dyDescent="0.25">
      <c r="A54" s="119" t="s">
        <v>74</v>
      </c>
      <c r="B54" s="110">
        <f t="shared" si="0"/>
        <v>0.60117944108610966</v>
      </c>
      <c r="C54" s="73">
        <v>-0.3203617269595499</v>
      </c>
      <c r="D54" s="73">
        <v>0.1738235851861239</v>
      </c>
      <c r="E54" s="73">
        <v>1.950076465031755</v>
      </c>
      <c r="G54" s="58" t="s">
        <v>96</v>
      </c>
      <c r="H54" s="110">
        <v>-0.42385749332529604</v>
      </c>
      <c r="I54" s="73">
        <v>0.29508856406099004</v>
      </c>
      <c r="J54" s="73">
        <v>-1.8207287838732349</v>
      </c>
      <c r="K54" s="116">
        <v>0.25406773983635683</v>
      </c>
    </row>
    <row r="55" spans="1:11" x14ac:dyDescent="0.25">
      <c r="A55" s="119" t="s">
        <v>126</v>
      </c>
      <c r="B55" s="110">
        <f t="shared" si="0"/>
        <v>0.48833770857750497</v>
      </c>
      <c r="C55" s="73">
        <v>1.2509615502889313</v>
      </c>
      <c r="D55" s="73">
        <v>-0.42641281801873027</v>
      </c>
      <c r="E55" s="73">
        <v>0.64046439346231399</v>
      </c>
      <c r="G55" s="58" t="s">
        <v>128</v>
      </c>
      <c r="H55" s="110">
        <v>-0.44546465827554144</v>
      </c>
      <c r="I55" s="73">
        <v>-1.2057136995628557</v>
      </c>
      <c r="J55" s="73">
        <v>-0.54835647206960791</v>
      </c>
      <c r="K55" s="116">
        <v>0.41767619680583939</v>
      </c>
    </row>
    <row r="56" spans="1:11" x14ac:dyDescent="0.25">
      <c r="A56" s="119" t="s">
        <v>110</v>
      </c>
      <c r="B56" s="110">
        <f t="shared" si="0"/>
        <v>0.43782902430974069</v>
      </c>
      <c r="C56" s="73">
        <v>0.14510828324504815</v>
      </c>
      <c r="D56" s="73">
        <v>1.3453479854114103</v>
      </c>
      <c r="E56" s="73">
        <v>-0.17696919572723638</v>
      </c>
      <c r="G56" s="58" t="s">
        <v>58</v>
      </c>
      <c r="H56" s="110">
        <v>-0.47539819047484344</v>
      </c>
      <c r="I56" s="73">
        <v>-0.95446739190102692</v>
      </c>
      <c r="J56" s="73">
        <v>0.5596406738544204</v>
      </c>
      <c r="K56" s="116">
        <v>-1.0313678533779238</v>
      </c>
    </row>
    <row r="57" spans="1:11" x14ac:dyDescent="0.25">
      <c r="A57" s="119" t="s">
        <v>96</v>
      </c>
      <c r="B57" s="110">
        <f t="shared" si="0"/>
        <v>0.39206210981266737</v>
      </c>
      <c r="C57" s="73">
        <v>0.54798784380842958</v>
      </c>
      <c r="D57" s="73">
        <v>-1.469776999668458</v>
      </c>
      <c r="E57" s="73">
        <v>2.0979754852980306</v>
      </c>
      <c r="G57" s="58" t="s">
        <v>136</v>
      </c>
      <c r="H57" s="110">
        <v>-0.56923742519523646</v>
      </c>
      <c r="I57" s="73">
        <v>0.99336798008797933</v>
      </c>
      <c r="J57" s="73">
        <v>-1.5367585320223052</v>
      </c>
      <c r="K57" s="116">
        <v>-1.1643217236513836</v>
      </c>
    </row>
    <row r="58" spans="1:11" x14ac:dyDescent="0.25">
      <c r="A58" s="119" t="s">
        <v>108</v>
      </c>
      <c r="B58" s="110">
        <f t="shared" si="0"/>
        <v>0.35510886113472878</v>
      </c>
      <c r="C58" s="73">
        <v>3.3307898346308505E-2</v>
      </c>
      <c r="D58" s="73">
        <v>-1.5366561717929961</v>
      </c>
      <c r="E58" s="73">
        <v>2.5686748568508739</v>
      </c>
      <c r="G58" s="58" t="s">
        <v>124</v>
      </c>
      <c r="H58" s="110">
        <v>-0.61577431349436551</v>
      </c>
      <c r="I58" s="73">
        <v>0.75956727681783143</v>
      </c>
      <c r="J58" s="73">
        <v>-1.1787977974331345</v>
      </c>
      <c r="K58" s="116">
        <v>-1.4280924198677933</v>
      </c>
    </row>
    <row r="59" spans="1:11" x14ac:dyDescent="0.25">
      <c r="A59" s="119" t="s">
        <v>138</v>
      </c>
      <c r="B59" s="110">
        <f t="shared" si="0"/>
        <v>0.35503291993333624</v>
      </c>
      <c r="C59" s="73">
        <v>0.25995694319735135</v>
      </c>
      <c r="D59" s="73">
        <v>0.73724914890149329</v>
      </c>
      <c r="E59" s="73">
        <v>6.7892667701164269E-2</v>
      </c>
      <c r="G59" s="58" t="s">
        <v>108</v>
      </c>
      <c r="H59" s="110">
        <v>-0.76366034503498115</v>
      </c>
      <c r="I59" s="73">
        <v>-1.8307597644203293</v>
      </c>
      <c r="J59" s="73">
        <v>-0.32022032158409675</v>
      </c>
      <c r="K59" s="116">
        <v>-0.1400009491005173</v>
      </c>
    </row>
    <row r="60" spans="1:11" x14ac:dyDescent="0.25">
      <c r="A60" s="119" t="s">
        <v>62</v>
      </c>
      <c r="B60" s="110">
        <f t="shared" si="0"/>
        <v>0.27247438202349561</v>
      </c>
      <c r="C60" s="73">
        <v>0.80965309631061122</v>
      </c>
      <c r="D60" s="73">
        <v>-0.31541719234282933</v>
      </c>
      <c r="E60" s="73">
        <v>0.323187242102705</v>
      </c>
      <c r="G60" s="58" t="s">
        <v>138</v>
      </c>
      <c r="H60" s="110">
        <v>-0.77344624692079267</v>
      </c>
      <c r="I60" s="73">
        <v>-0.83421439589910251</v>
      </c>
      <c r="J60" s="73">
        <v>-0.3356968377735618</v>
      </c>
      <c r="K60" s="116">
        <v>-1.1504275070897136</v>
      </c>
    </row>
    <row r="61" spans="1:11" x14ac:dyDescent="0.25">
      <c r="A61" s="119" t="s">
        <v>116</v>
      </c>
      <c r="B61" s="110">
        <f t="shared" si="0"/>
        <v>0.21246862601764618</v>
      </c>
      <c r="C61" s="73">
        <v>-1.6258878542054698</v>
      </c>
      <c r="D61" s="73">
        <v>1.7879116477240162</v>
      </c>
      <c r="E61" s="73">
        <v>0.47538208453439218</v>
      </c>
      <c r="G61" s="58" t="s">
        <v>60</v>
      </c>
      <c r="H61" s="110">
        <v>-0.84630514985024563</v>
      </c>
      <c r="I61" s="73">
        <v>-1.726190473824275</v>
      </c>
      <c r="J61" s="73">
        <v>-0.17059403405044485</v>
      </c>
      <c r="K61" s="116">
        <v>-0.64213094167601692</v>
      </c>
    </row>
    <row r="62" spans="1:11" x14ac:dyDescent="0.25">
      <c r="A62" s="119" t="s">
        <v>128</v>
      </c>
      <c r="B62" s="110">
        <f t="shared" si="0"/>
        <v>0.12092770610699351</v>
      </c>
      <c r="C62" s="73">
        <v>-0.84475122288939031</v>
      </c>
      <c r="D62" s="73">
        <v>0.8825060324653462</v>
      </c>
      <c r="E62" s="73">
        <v>0.32502830874502464</v>
      </c>
      <c r="G62" s="58" t="s">
        <v>62</v>
      </c>
      <c r="H62" s="110">
        <v>-1.0018251798480848</v>
      </c>
      <c r="I62" s="73">
        <v>-0.4139579177126807</v>
      </c>
      <c r="J62" s="73">
        <v>-1.7147140709677071</v>
      </c>
      <c r="K62" s="116">
        <v>-0.87680355086386663</v>
      </c>
    </row>
    <row r="63" spans="1:11" x14ac:dyDescent="0.25">
      <c r="A63" s="119" t="s">
        <v>60</v>
      </c>
      <c r="B63" s="110">
        <f t="shared" si="0"/>
        <v>0.10068759156574324</v>
      </c>
      <c r="C63" s="73">
        <v>-0.47241928649625753</v>
      </c>
      <c r="D63" s="73">
        <v>0.64399312765347982</v>
      </c>
      <c r="E63" s="73">
        <v>0.1304889335400074</v>
      </c>
      <c r="G63" s="58" t="s">
        <v>126</v>
      </c>
      <c r="H63" s="110">
        <v>-1.1711562079452185</v>
      </c>
      <c r="I63" s="73">
        <v>1.29892926490516</v>
      </c>
      <c r="J63" s="73">
        <v>-3.255346842973605</v>
      </c>
      <c r="K63" s="116">
        <v>-1.5570510457672109</v>
      </c>
    </row>
    <row r="64" spans="1:11" x14ac:dyDescent="0.25">
      <c r="A64" s="75"/>
      <c r="B64" s="123"/>
      <c r="C64" s="123"/>
      <c r="D64" s="123"/>
      <c r="E64" s="123"/>
      <c r="G64" s="77"/>
      <c r="H64" s="123"/>
      <c r="I64" s="123"/>
      <c r="J64" s="123"/>
      <c r="K64" s="123"/>
    </row>
    <row r="65" spans="1:11" x14ac:dyDescent="0.25">
      <c r="A65" s="137" t="s">
        <v>551</v>
      </c>
      <c r="B65" s="134"/>
      <c r="C65" s="134"/>
      <c r="D65" s="134"/>
      <c r="E65" s="134"/>
      <c r="G65" s="134" t="s">
        <v>551</v>
      </c>
      <c r="H65" s="134"/>
      <c r="I65" s="134"/>
      <c r="J65" s="134"/>
      <c r="K65" s="135"/>
    </row>
    <row r="66" spans="1:11" x14ac:dyDescent="0.25">
      <c r="A66" s="117" t="s">
        <v>549</v>
      </c>
      <c r="B66" s="110" t="s">
        <v>548</v>
      </c>
      <c r="C66" s="73" t="s">
        <v>546</v>
      </c>
      <c r="D66" s="73" t="s">
        <v>545</v>
      </c>
      <c r="E66" s="73" t="s">
        <v>547</v>
      </c>
      <c r="G66" s="72" t="s">
        <v>549</v>
      </c>
      <c r="H66" s="110" t="s">
        <v>548</v>
      </c>
      <c r="I66" s="73" t="s">
        <v>546</v>
      </c>
      <c r="J66" s="73" t="s">
        <v>545</v>
      </c>
      <c r="K66" s="116" t="s">
        <v>547</v>
      </c>
    </row>
    <row r="67" spans="1:11" x14ac:dyDescent="0.25">
      <c r="A67" s="119" t="s">
        <v>418</v>
      </c>
      <c r="B67" s="110">
        <f t="shared" ref="B67:B98" si="1">(C67+D67+E67)/3</f>
        <v>1.2301848714346135</v>
      </c>
      <c r="C67" s="73">
        <v>1.4195413490955837</v>
      </c>
      <c r="D67" s="73">
        <v>0.70688605733457666</v>
      </c>
      <c r="E67" s="73">
        <v>1.5641272078736799</v>
      </c>
      <c r="G67" s="58" t="s">
        <v>446</v>
      </c>
      <c r="H67" s="110">
        <v>1.2815050773300396</v>
      </c>
      <c r="I67" s="73">
        <v>5.0568883711924073</v>
      </c>
      <c r="J67" s="73">
        <v>-2.2437714054613478</v>
      </c>
      <c r="K67" s="116">
        <v>1.0313982662590591</v>
      </c>
    </row>
    <row r="68" spans="1:11" x14ac:dyDescent="0.25">
      <c r="A68" s="119" t="s">
        <v>364</v>
      </c>
      <c r="B68" s="110">
        <f t="shared" si="1"/>
        <v>1.215846542694653</v>
      </c>
      <c r="C68" s="73">
        <v>1.6117331892416358</v>
      </c>
      <c r="D68" s="73">
        <v>0.36935289922136882</v>
      </c>
      <c r="E68" s="73">
        <v>1.6664535396209548</v>
      </c>
      <c r="G68" s="58" t="s">
        <v>450</v>
      </c>
      <c r="H68" s="110">
        <v>1.0979341575703254</v>
      </c>
      <c r="I68" s="73">
        <v>1.0552387700423063</v>
      </c>
      <c r="J68" s="73">
        <v>1.1594874277837468</v>
      </c>
      <c r="K68" s="116">
        <v>1.079076274884923</v>
      </c>
    </row>
    <row r="69" spans="1:11" x14ac:dyDescent="0.25">
      <c r="A69" s="119" t="s">
        <v>450</v>
      </c>
      <c r="B69" s="110">
        <f t="shared" si="1"/>
        <v>0.94873074111231892</v>
      </c>
      <c r="C69" s="73">
        <v>1.1899099076860675</v>
      </c>
      <c r="D69" s="73">
        <v>1.1249371537845581</v>
      </c>
      <c r="E69" s="73">
        <v>0.53134516186633141</v>
      </c>
      <c r="G69" s="58" t="s">
        <v>344</v>
      </c>
      <c r="H69" s="110">
        <v>1.0324613874295652</v>
      </c>
      <c r="I69" s="73">
        <v>0.93949993904287543</v>
      </c>
      <c r="J69" s="73">
        <v>0.73710387651330034</v>
      </c>
      <c r="K69" s="116">
        <v>1.4207803467325197</v>
      </c>
    </row>
    <row r="70" spans="1:11" x14ac:dyDescent="0.25">
      <c r="A70" s="119" t="s">
        <v>292</v>
      </c>
      <c r="B70" s="110">
        <f t="shared" si="1"/>
        <v>0.94223530379285503</v>
      </c>
      <c r="C70" s="73">
        <v>1.5255341729545824</v>
      </c>
      <c r="D70" s="73">
        <v>-0.14238490801105078</v>
      </c>
      <c r="E70" s="73">
        <v>1.4435566464350336</v>
      </c>
      <c r="G70" s="58" t="s">
        <v>418</v>
      </c>
      <c r="H70" s="110">
        <v>1.0050242335371287</v>
      </c>
      <c r="I70" s="73">
        <v>1.2301225144987085</v>
      </c>
      <c r="J70" s="73">
        <v>0.83826703311433615</v>
      </c>
      <c r="K70" s="116">
        <v>0.94668315299834149</v>
      </c>
    </row>
    <row r="71" spans="1:11" x14ac:dyDescent="0.25">
      <c r="A71" s="119" t="s">
        <v>192</v>
      </c>
      <c r="B71" s="110">
        <f t="shared" si="1"/>
        <v>0.9413771284734157</v>
      </c>
      <c r="C71" s="73">
        <v>0.76076744499262428</v>
      </c>
      <c r="D71" s="73">
        <v>0.71816748885043147</v>
      </c>
      <c r="E71" s="73">
        <v>1.3451964515771915</v>
      </c>
      <c r="G71" s="58" t="s">
        <v>296</v>
      </c>
      <c r="H71" s="110">
        <v>0.9680631928877711</v>
      </c>
      <c r="I71" s="73">
        <v>1.0163703624767453</v>
      </c>
      <c r="J71" s="73">
        <v>1.2358874552644983</v>
      </c>
      <c r="K71" s="116">
        <v>0.65193176092206961</v>
      </c>
    </row>
    <row r="72" spans="1:11" x14ac:dyDescent="0.25">
      <c r="A72" s="119" t="s">
        <v>370</v>
      </c>
      <c r="B72" s="110">
        <f t="shared" si="1"/>
        <v>0.90945679739918683</v>
      </c>
      <c r="C72" s="73">
        <v>0.22761728345679486</v>
      </c>
      <c r="D72" s="73">
        <v>0.7740142884004878</v>
      </c>
      <c r="E72" s="73">
        <v>1.7267388203402778</v>
      </c>
      <c r="G72" s="58" t="s">
        <v>426</v>
      </c>
      <c r="H72" s="110">
        <v>0.94622643566556508</v>
      </c>
      <c r="I72" s="73">
        <v>0.62856153323887898</v>
      </c>
      <c r="J72" s="73">
        <v>0.73206529582349644</v>
      </c>
      <c r="K72" s="116">
        <v>1.4780524779343196</v>
      </c>
    </row>
    <row r="73" spans="1:11" x14ac:dyDescent="0.25">
      <c r="A73" s="119" t="s">
        <v>250</v>
      </c>
      <c r="B73" s="110">
        <f t="shared" si="1"/>
        <v>0.89224336707902208</v>
      </c>
      <c r="C73" s="73">
        <v>2.8046565805785169</v>
      </c>
      <c r="D73" s="73">
        <v>-1.830868478345151</v>
      </c>
      <c r="E73" s="73">
        <v>1.7029419990037005</v>
      </c>
      <c r="G73" s="58" t="s">
        <v>414</v>
      </c>
      <c r="H73" s="110">
        <v>0.91222348669567632</v>
      </c>
      <c r="I73" s="73">
        <v>0.84209749406546008</v>
      </c>
      <c r="J73" s="73">
        <v>0.82787261471720208</v>
      </c>
      <c r="K73" s="116">
        <v>1.0667003513043669</v>
      </c>
    </row>
    <row r="74" spans="1:11" x14ac:dyDescent="0.25">
      <c r="A74" s="119" t="s">
        <v>298</v>
      </c>
      <c r="B74" s="110">
        <f t="shared" si="1"/>
        <v>0.82379303362714873</v>
      </c>
      <c r="C74" s="73">
        <v>1.4069998593974002</v>
      </c>
      <c r="D74" s="73">
        <v>-0.1959418806593623</v>
      </c>
      <c r="E74" s="73">
        <v>1.2603211221434079</v>
      </c>
      <c r="G74" s="58" t="s">
        <v>278</v>
      </c>
      <c r="H74" s="110">
        <v>0.90770474712829652</v>
      </c>
      <c r="I74" s="73">
        <v>2.8428747437270223</v>
      </c>
      <c r="J74" s="73">
        <v>-1.2301248264523614</v>
      </c>
      <c r="K74" s="116">
        <v>1.1103643241102288</v>
      </c>
    </row>
    <row r="75" spans="1:11" x14ac:dyDescent="0.25">
      <c r="A75" s="119" t="s">
        <v>204</v>
      </c>
      <c r="B75" s="110">
        <f t="shared" si="1"/>
        <v>0.81706154333684466</v>
      </c>
      <c r="C75" s="73">
        <v>5.287029195660244</v>
      </c>
      <c r="D75" s="73">
        <v>-1.8830613034916548</v>
      </c>
      <c r="E75" s="73">
        <v>-0.9527832621580552</v>
      </c>
      <c r="G75" s="58" t="s">
        <v>324</v>
      </c>
      <c r="H75" s="110">
        <v>0.90343998931466751</v>
      </c>
      <c r="I75" s="73">
        <v>0.33544205055895321</v>
      </c>
      <c r="J75" s="73">
        <v>0.87569199418895871</v>
      </c>
      <c r="K75" s="116">
        <v>1.4991859231960902</v>
      </c>
    </row>
    <row r="76" spans="1:11" x14ac:dyDescent="0.25">
      <c r="A76" s="119" t="s">
        <v>156</v>
      </c>
      <c r="B76" s="110">
        <f t="shared" si="1"/>
        <v>0.81091125381309093</v>
      </c>
      <c r="C76" s="73">
        <v>-1.1152811823484149E-2</v>
      </c>
      <c r="D76" s="73">
        <v>1.0828255741278472</v>
      </c>
      <c r="E76" s="73">
        <v>1.3610609991349096</v>
      </c>
      <c r="G76" s="58" t="s">
        <v>250</v>
      </c>
      <c r="H76" s="110">
        <v>0.89159016042085781</v>
      </c>
      <c r="I76" s="73">
        <v>2.8107908053761044</v>
      </c>
      <c r="J76" s="73">
        <v>-2.1567589055892928</v>
      </c>
      <c r="K76" s="116">
        <v>2.0207385814757619</v>
      </c>
    </row>
    <row r="77" spans="1:11" x14ac:dyDescent="0.25">
      <c r="A77" s="119" t="s">
        <v>226</v>
      </c>
      <c r="B77" s="110">
        <f t="shared" si="1"/>
        <v>0.77134633906001238</v>
      </c>
      <c r="C77" s="73">
        <v>-0.21886176540340591</v>
      </c>
      <c r="D77" s="73">
        <v>1.0893441361484095</v>
      </c>
      <c r="E77" s="73">
        <v>1.4435566464350336</v>
      </c>
      <c r="G77" s="58" t="s">
        <v>156</v>
      </c>
      <c r="H77" s="110">
        <v>0.85621959083272137</v>
      </c>
      <c r="I77" s="73">
        <v>-0.21818370074166696</v>
      </c>
      <c r="J77" s="73">
        <v>1.1419478740150399</v>
      </c>
      <c r="K77" s="116">
        <v>1.6448945992247914</v>
      </c>
    </row>
    <row r="78" spans="1:11" x14ac:dyDescent="0.25">
      <c r="A78" s="119" t="s">
        <v>244</v>
      </c>
      <c r="B78" s="110">
        <f t="shared" si="1"/>
        <v>0.76033629777309109</v>
      </c>
      <c r="C78" s="73">
        <v>0.21353282089840556</v>
      </c>
      <c r="D78" s="73">
        <v>0.49065722650101273</v>
      </c>
      <c r="E78" s="73">
        <v>1.5768188459198549</v>
      </c>
      <c r="G78" s="58" t="s">
        <v>174</v>
      </c>
      <c r="H78" s="110">
        <v>0.84123602749873594</v>
      </c>
      <c r="I78" s="73">
        <v>0.931795928594505</v>
      </c>
      <c r="J78" s="73">
        <v>0.99942438955837509</v>
      </c>
      <c r="K78" s="116">
        <v>0.59248776434332762</v>
      </c>
    </row>
    <row r="79" spans="1:11" x14ac:dyDescent="0.25">
      <c r="A79" s="119" t="s">
        <v>324</v>
      </c>
      <c r="B79" s="110">
        <f t="shared" si="1"/>
        <v>0.72170755667859898</v>
      </c>
      <c r="C79" s="73">
        <v>0.19030929111230627</v>
      </c>
      <c r="D79" s="73">
        <v>0.90566005485056755</v>
      </c>
      <c r="E79" s="73">
        <v>1.0691533240729232</v>
      </c>
      <c r="G79" s="58" t="s">
        <v>206</v>
      </c>
      <c r="H79" s="110">
        <v>0.7746486457927434</v>
      </c>
      <c r="I79" s="73">
        <v>-0.14008436678400613</v>
      </c>
      <c r="J79" s="73">
        <v>0.85959751569798937</v>
      </c>
      <c r="K79" s="116">
        <v>1.6044327884642469</v>
      </c>
    </row>
    <row r="80" spans="1:11" x14ac:dyDescent="0.25">
      <c r="A80" s="119" t="s">
        <v>206</v>
      </c>
      <c r="B80" s="110">
        <f t="shared" si="1"/>
        <v>0.72150658559613923</v>
      </c>
      <c r="C80" s="73">
        <v>0.27721221034599625</v>
      </c>
      <c r="D80" s="73">
        <v>0.64919679087981741</v>
      </c>
      <c r="E80" s="73">
        <v>1.2381107555626039</v>
      </c>
      <c r="G80" s="58" t="s">
        <v>476</v>
      </c>
      <c r="H80" s="110">
        <v>0.75690097770378317</v>
      </c>
      <c r="I80" s="73">
        <v>1.2162050926832795</v>
      </c>
      <c r="J80" s="73">
        <v>0.5765790656083819</v>
      </c>
      <c r="K80" s="116">
        <v>0.47791877481968831</v>
      </c>
    </row>
    <row r="81" spans="1:11" x14ac:dyDescent="0.25">
      <c r="A81" s="119" t="s">
        <v>388</v>
      </c>
      <c r="B81" s="110">
        <f t="shared" si="1"/>
        <v>0.71827403990977257</v>
      </c>
      <c r="C81" s="73">
        <v>0.6943267636265037</v>
      </c>
      <c r="D81" s="73">
        <v>0.54284846120608354</v>
      </c>
      <c r="E81" s="73">
        <v>0.91764689489673057</v>
      </c>
      <c r="G81" s="58" t="s">
        <v>192</v>
      </c>
      <c r="H81" s="110">
        <v>0.75525221926628794</v>
      </c>
      <c r="I81" s="73">
        <v>0.791940199381856</v>
      </c>
      <c r="J81" s="73">
        <v>0.77890896286355271</v>
      </c>
      <c r="K81" s="116">
        <v>0.69490749555345555</v>
      </c>
    </row>
    <row r="82" spans="1:11" x14ac:dyDescent="0.25">
      <c r="A82" s="119" t="s">
        <v>420</v>
      </c>
      <c r="B82" s="110">
        <f t="shared" si="1"/>
        <v>0.71286284636594421</v>
      </c>
      <c r="C82" s="73">
        <v>-0.12878901336502294</v>
      </c>
      <c r="D82" s="73">
        <v>1.1117624442003753</v>
      </c>
      <c r="E82" s="73">
        <v>1.1556151082624799</v>
      </c>
      <c r="G82" s="58" t="s">
        <v>464</v>
      </c>
      <c r="H82" s="110">
        <v>0.7511891322762595</v>
      </c>
      <c r="I82" s="73">
        <v>7.2045763381016106E-2</v>
      </c>
      <c r="J82" s="73">
        <v>1.2484713659654003</v>
      </c>
      <c r="K82" s="116">
        <v>0.93305026748236219</v>
      </c>
    </row>
    <row r="83" spans="1:11" x14ac:dyDescent="0.25">
      <c r="A83" s="119" t="s">
        <v>414</v>
      </c>
      <c r="B83" s="110">
        <f t="shared" si="1"/>
        <v>0.67678696825520246</v>
      </c>
      <c r="C83" s="73">
        <v>0.72803164834606027</v>
      </c>
      <c r="D83" s="73">
        <v>0.69324781152040427</v>
      </c>
      <c r="E83" s="73">
        <v>0.60908144489914251</v>
      </c>
      <c r="G83" s="58" t="s">
        <v>212</v>
      </c>
      <c r="H83" s="110">
        <v>0.66722732552898545</v>
      </c>
      <c r="I83" s="73">
        <v>0.52143381804161471</v>
      </c>
      <c r="J83" s="73">
        <v>0.95362932080475893</v>
      </c>
      <c r="K83" s="116">
        <v>0.5266188377405826</v>
      </c>
    </row>
    <row r="84" spans="1:11" x14ac:dyDescent="0.25">
      <c r="A84" s="119" t="s">
        <v>150</v>
      </c>
      <c r="B84" s="110">
        <f t="shared" si="1"/>
        <v>0.67665599902121609</v>
      </c>
      <c r="C84" s="73">
        <v>0.57631880150452841</v>
      </c>
      <c r="D84" s="73">
        <v>0.47571701994306631</v>
      </c>
      <c r="E84" s="73">
        <v>0.97793217561605361</v>
      </c>
      <c r="G84" s="58" t="s">
        <v>388</v>
      </c>
      <c r="H84" s="110">
        <v>0.64762391795428742</v>
      </c>
      <c r="I84" s="73">
        <v>0.5768403571858427</v>
      </c>
      <c r="J84" s="73">
        <v>0.43410621315652481</v>
      </c>
      <c r="K84" s="116">
        <v>0.9319251835204948</v>
      </c>
    </row>
    <row r="85" spans="1:11" x14ac:dyDescent="0.25">
      <c r="A85" s="119" t="s">
        <v>234</v>
      </c>
      <c r="B85" s="110">
        <f t="shared" si="1"/>
        <v>0.63219260921968889</v>
      </c>
      <c r="C85" s="73">
        <v>-0.21590654050246377</v>
      </c>
      <c r="D85" s="73">
        <v>1.1147215080983324</v>
      </c>
      <c r="E85" s="73">
        <v>0.99776286006319803</v>
      </c>
      <c r="G85" s="58" t="s">
        <v>482</v>
      </c>
      <c r="H85" s="110">
        <v>0.63164133445831028</v>
      </c>
      <c r="I85" s="73">
        <v>0.39816847852318055</v>
      </c>
      <c r="J85" s="73">
        <v>0.9313975323801531</v>
      </c>
      <c r="K85" s="116">
        <v>0.56535799247159724</v>
      </c>
    </row>
    <row r="86" spans="1:11" x14ac:dyDescent="0.25">
      <c r="A86" s="119" t="s">
        <v>412</v>
      </c>
      <c r="B86" s="110">
        <f t="shared" si="1"/>
        <v>0.62440802407725993</v>
      </c>
      <c r="C86" s="73">
        <v>0.17811127493901105</v>
      </c>
      <c r="D86" s="73">
        <v>0.61564751730733003</v>
      </c>
      <c r="E86" s="73">
        <v>1.0794652799854387</v>
      </c>
      <c r="G86" s="58" t="s">
        <v>292</v>
      </c>
      <c r="H86" s="110">
        <v>0.62658082843665319</v>
      </c>
      <c r="I86" s="73">
        <v>0.34872918746144749</v>
      </c>
      <c r="J86" s="73">
        <v>0.19809665099527385</v>
      </c>
      <c r="K86" s="116">
        <v>1.3329166468532383</v>
      </c>
    </row>
    <row r="87" spans="1:11" x14ac:dyDescent="0.25">
      <c r="A87" s="119" t="s">
        <v>194</v>
      </c>
      <c r="B87" s="110">
        <f t="shared" si="1"/>
        <v>0.61387433099883226</v>
      </c>
      <c r="C87" s="73">
        <v>0.27025669249832812</v>
      </c>
      <c r="D87" s="73">
        <v>1.0074988161385177</v>
      </c>
      <c r="E87" s="73">
        <v>0.56386748435965106</v>
      </c>
      <c r="G87" s="58" t="s">
        <v>226</v>
      </c>
      <c r="H87" s="110">
        <v>0.61547977559869249</v>
      </c>
      <c r="I87" s="73">
        <v>0.59355950418221726</v>
      </c>
      <c r="J87" s="73">
        <v>1.1847017904347834</v>
      </c>
      <c r="K87" s="116">
        <v>6.8178032179076919E-2</v>
      </c>
    </row>
    <row r="88" spans="1:11" x14ac:dyDescent="0.25">
      <c r="A88" s="119" t="s">
        <v>218</v>
      </c>
      <c r="B88" s="110">
        <f t="shared" si="1"/>
        <v>0.60261437379385396</v>
      </c>
      <c r="C88" s="73">
        <v>0.9168273083324161</v>
      </c>
      <c r="D88" s="73">
        <v>0.30017859784137435</v>
      </c>
      <c r="E88" s="73">
        <v>0.59083721520777122</v>
      </c>
      <c r="G88" s="58" t="s">
        <v>298</v>
      </c>
      <c r="H88" s="110">
        <v>0.5991569813741453</v>
      </c>
      <c r="I88" s="73">
        <v>0.19261658849428209</v>
      </c>
      <c r="J88" s="73">
        <v>-0.40058638091553095</v>
      </c>
      <c r="K88" s="116">
        <v>2.0054407365436848</v>
      </c>
    </row>
    <row r="89" spans="1:11" x14ac:dyDescent="0.25">
      <c r="A89" s="119" t="s">
        <v>416</v>
      </c>
      <c r="B89" s="110">
        <f t="shared" si="1"/>
        <v>0.60083152249339955</v>
      </c>
      <c r="C89" s="73">
        <v>0.11674792740045652</v>
      </c>
      <c r="D89" s="73">
        <v>0.76175392615992232</v>
      </c>
      <c r="E89" s="73">
        <v>0.92399271391981974</v>
      </c>
      <c r="G89" s="58" t="s">
        <v>252</v>
      </c>
      <c r="H89" s="110">
        <v>0.58908374904767158</v>
      </c>
      <c r="I89" s="73">
        <v>2.1722400970433167E-2</v>
      </c>
      <c r="J89" s="73">
        <v>0.70182059531973995</v>
      </c>
      <c r="K89" s="116">
        <v>1.0437082508528415</v>
      </c>
    </row>
    <row r="90" spans="1:11" x14ac:dyDescent="0.25">
      <c r="A90" s="119" t="s">
        <v>348</v>
      </c>
      <c r="B90" s="110">
        <f t="shared" si="1"/>
        <v>0.56510170852596908</v>
      </c>
      <c r="C90" s="73">
        <v>-0.13834833854301806</v>
      </c>
      <c r="D90" s="73">
        <v>0.82557864814520865</v>
      </c>
      <c r="E90" s="73">
        <v>1.0080748159757167</v>
      </c>
      <c r="G90" s="58" t="s">
        <v>364</v>
      </c>
      <c r="H90" s="110">
        <v>0.57843767888204489</v>
      </c>
      <c r="I90" s="73">
        <v>0.62226555795530825</v>
      </c>
      <c r="J90" s="73">
        <v>0.42149462908960922</v>
      </c>
      <c r="K90" s="116">
        <v>0.69155284960121721</v>
      </c>
    </row>
    <row r="91" spans="1:11" x14ac:dyDescent="0.25">
      <c r="A91" s="119" t="s">
        <v>464</v>
      </c>
      <c r="B91" s="110">
        <f t="shared" si="1"/>
        <v>0.54997563863663212</v>
      </c>
      <c r="C91" s="73">
        <v>-0.39816029994994956</v>
      </c>
      <c r="D91" s="73">
        <v>1.185173010037236</v>
      </c>
      <c r="E91" s="73">
        <v>0.86291420582261003</v>
      </c>
      <c r="G91" s="58" t="s">
        <v>244</v>
      </c>
      <c r="H91" s="110">
        <v>0.56397424012874964</v>
      </c>
      <c r="I91" s="73">
        <v>0.47032405113482773</v>
      </c>
      <c r="J91" s="73">
        <v>0.39757851640350039</v>
      </c>
      <c r="K91" s="116">
        <v>0.82402015284792063</v>
      </c>
    </row>
    <row r="92" spans="1:11" x14ac:dyDescent="0.25">
      <c r="A92" s="119" t="s">
        <v>410</v>
      </c>
      <c r="B92" s="110">
        <f t="shared" si="1"/>
        <v>0.54606322534429708</v>
      </c>
      <c r="C92" s="73">
        <v>0.15791243610555791</v>
      </c>
      <c r="D92" s="73">
        <v>0.61260366983741044</v>
      </c>
      <c r="E92" s="73">
        <v>0.86767357008992296</v>
      </c>
      <c r="G92" s="58" t="s">
        <v>462</v>
      </c>
      <c r="H92" s="110">
        <v>0.55303080853040076</v>
      </c>
      <c r="I92" s="73">
        <v>0.30307526690867836</v>
      </c>
      <c r="J92" s="73">
        <v>0.63368728700351784</v>
      </c>
      <c r="K92" s="116">
        <v>0.72232987167900609</v>
      </c>
    </row>
    <row r="93" spans="1:11" x14ac:dyDescent="0.25">
      <c r="A93" s="119" t="s">
        <v>174</v>
      </c>
      <c r="B93" s="110">
        <f t="shared" si="1"/>
        <v>0.52973178484806094</v>
      </c>
      <c r="C93" s="73">
        <v>1.0114754740041696</v>
      </c>
      <c r="D93" s="73">
        <v>0.9268571081269511</v>
      </c>
      <c r="E93" s="73">
        <v>-0.34913722758693772</v>
      </c>
      <c r="G93" s="58" t="s">
        <v>322</v>
      </c>
      <c r="H93" s="110">
        <v>0.54807609639441202</v>
      </c>
      <c r="I93" s="73">
        <v>0.21788535966194983</v>
      </c>
      <c r="J93" s="73">
        <v>0.48310508858199958</v>
      </c>
      <c r="K93" s="116">
        <v>0.94323784093928653</v>
      </c>
    </row>
    <row r="94" spans="1:11" x14ac:dyDescent="0.25">
      <c r="A94" s="119" t="s">
        <v>232</v>
      </c>
      <c r="B94" s="110">
        <f t="shared" si="1"/>
        <v>0.52368850092155594</v>
      </c>
      <c r="C94" s="73">
        <v>0.4022053509100823</v>
      </c>
      <c r="D94" s="73">
        <v>-0.14143429509563005</v>
      </c>
      <c r="E94" s="73">
        <v>1.3102944469502156</v>
      </c>
      <c r="G94" s="58" t="s">
        <v>150</v>
      </c>
      <c r="H94" s="110">
        <v>0.54230274161626191</v>
      </c>
      <c r="I94" s="73">
        <v>-0.19825600461025317</v>
      </c>
      <c r="J94" s="73">
        <v>0.69936606125650835</v>
      </c>
      <c r="K94" s="116">
        <v>1.1257981682025306</v>
      </c>
    </row>
    <row r="95" spans="1:11" x14ac:dyDescent="0.25">
      <c r="A95" s="119" t="s">
        <v>296</v>
      </c>
      <c r="B95" s="110">
        <f t="shared" si="1"/>
        <v>0.50351021956521891</v>
      </c>
      <c r="C95" s="73">
        <v>1.6990784152576963E-2</v>
      </c>
      <c r="D95" s="73">
        <v>1.135911508433745</v>
      </c>
      <c r="E95" s="73">
        <v>0.35762836610933468</v>
      </c>
      <c r="G95" s="58" t="s">
        <v>438</v>
      </c>
      <c r="H95" s="110">
        <v>0.53200050239798202</v>
      </c>
      <c r="I95" s="73">
        <v>1.4504924824281868</v>
      </c>
      <c r="J95" s="73">
        <v>0.24369093503635278</v>
      </c>
      <c r="K95" s="116">
        <v>-9.8181910270593434E-2</v>
      </c>
    </row>
    <row r="96" spans="1:11" x14ac:dyDescent="0.25">
      <c r="A96" s="119" t="s">
        <v>404</v>
      </c>
      <c r="B96" s="110">
        <f t="shared" si="1"/>
        <v>0.5009407266299466</v>
      </c>
      <c r="C96" s="73">
        <v>2.9426797343821452E-2</v>
      </c>
      <c r="D96" s="73">
        <v>0.96664026939414738</v>
      </c>
      <c r="E96" s="73">
        <v>0.50675511315187094</v>
      </c>
      <c r="G96" s="58" t="s">
        <v>218</v>
      </c>
      <c r="H96" s="110">
        <v>0.52932852302501165</v>
      </c>
      <c r="I96" s="73">
        <v>0.39671505315849248</v>
      </c>
      <c r="J96" s="73">
        <v>0.1915765387368138</v>
      </c>
      <c r="K96" s="116">
        <v>0.99969397717972885</v>
      </c>
    </row>
    <row r="97" spans="1:11" x14ac:dyDescent="0.25">
      <c r="A97" s="119" t="s">
        <v>358</v>
      </c>
      <c r="B97" s="110">
        <f t="shared" si="1"/>
        <v>0.49778845821539286</v>
      </c>
      <c r="C97" s="73">
        <v>1.5374393076422508</v>
      </c>
      <c r="D97" s="73">
        <v>-1.9611873240289481</v>
      </c>
      <c r="E97" s="73">
        <v>1.9171133910328759</v>
      </c>
      <c r="G97" s="58" t="s">
        <v>276</v>
      </c>
      <c r="H97" s="110">
        <v>0.50439837797530773</v>
      </c>
      <c r="I97" s="73">
        <v>0.85917605067278258</v>
      </c>
      <c r="J97" s="73">
        <v>0.36399757243889885</v>
      </c>
      <c r="K97" s="116">
        <v>0.29002151081424177</v>
      </c>
    </row>
    <row r="98" spans="1:11" x14ac:dyDescent="0.25">
      <c r="A98" s="119" t="s">
        <v>476</v>
      </c>
      <c r="B98" s="110">
        <f t="shared" si="1"/>
        <v>0.49162721595996822</v>
      </c>
      <c r="C98" s="73">
        <v>0.25578488175369851</v>
      </c>
      <c r="D98" s="73">
        <v>0.48944475978841756</v>
      </c>
      <c r="E98" s="73">
        <v>0.72965200633778871</v>
      </c>
      <c r="G98" s="58" t="s">
        <v>294</v>
      </c>
      <c r="H98" s="110">
        <v>0.49738500486387455</v>
      </c>
      <c r="I98" s="73">
        <v>0.48171171932568646</v>
      </c>
      <c r="J98" s="73">
        <v>0.53482826379674164</v>
      </c>
      <c r="K98" s="116">
        <v>0.47561503146919543</v>
      </c>
    </row>
    <row r="99" spans="1:11" x14ac:dyDescent="0.25">
      <c r="A99" s="119" t="s">
        <v>426</v>
      </c>
      <c r="B99" s="110">
        <f t="shared" ref="B99:B130" si="2">(C99+D99+E99)/3</f>
        <v>0.48725725268907411</v>
      </c>
      <c r="C99" s="73">
        <v>0.2423995473787614</v>
      </c>
      <c r="D99" s="73">
        <v>0.75941751283185466</v>
      </c>
      <c r="E99" s="73">
        <v>0.45995469785660631</v>
      </c>
      <c r="G99" s="58" t="s">
        <v>158</v>
      </c>
      <c r="H99" s="110">
        <v>0.49667492275501141</v>
      </c>
      <c r="I99" s="73">
        <v>1.4083608695695371</v>
      </c>
      <c r="J99" s="73">
        <v>-0.65232068889620154</v>
      </c>
      <c r="K99" s="116">
        <v>0.73398458759169871</v>
      </c>
    </row>
    <row r="100" spans="1:11" x14ac:dyDescent="0.25">
      <c r="A100" s="119" t="s">
        <v>408</v>
      </c>
      <c r="B100" s="110">
        <f t="shared" si="2"/>
        <v>0.4825880350676483</v>
      </c>
      <c r="C100" s="73">
        <v>1.0754983625904997</v>
      </c>
      <c r="D100" s="73">
        <v>-0.73654895035477019</v>
      </c>
      <c r="E100" s="73">
        <v>1.1088146929672154</v>
      </c>
      <c r="G100" s="58" t="s">
        <v>306</v>
      </c>
      <c r="H100" s="110">
        <v>0.49620818535372185</v>
      </c>
      <c r="I100" s="73">
        <v>0.58679540181424483</v>
      </c>
      <c r="J100" s="73">
        <v>7.4870595300784423E-2</v>
      </c>
      <c r="K100" s="116">
        <v>0.82695855894613624</v>
      </c>
    </row>
    <row r="101" spans="1:11" x14ac:dyDescent="0.25">
      <c r="A101" s="119" t="s">
        <v>182</v>
      </c>
      <c r="B101" s="110">
        <f t="shared" si="2"/>
        <v>0.47862257971717276</v>
      </c>
      <c r="C101" s="73">
        <v>0.25039798929367413</v>
      </c>
      <c r="D101" s="73">
        <v>0.56686957642407265</v>
      </c>
      <c r="E101" s="73">
        <v>0.61860017343377149</v>
      </c>
      <c r="G101" s="58" t="s">
        <v>194</v>
      </c>
      <c r="H101" s="110">
        <v>0.48847218719068158</v>
      </c>
      <c r="I101" s="73">
        <v>-0.26918859658326949</v>
      </c>
      <c r="J101" s="73">
        <v>1.0712659525209622</v>
      </c>
      <c r="K101" s="116">
        <v>0.663339205634352</v>
      </c>
    </row>
    <row r="102" spans="1:11" x14ac:dyDescent="0.25">
      <c r="A102" s="119" t="s">
        <v>462</v>
      </c>
      <c r="B102" s="110">
        <f t="shared" si="2"/>
        <v>0.46515038771153955</v>
      </c>
      <c r="C102" s="73">
        <v>4.7258412158263916E-2</v>
      </c>
      <c r="D102" s="73">
        <v>0.72879935016469666</v>
      </c>
      <c r="E102" s="73">
        <v>0.61939340081165806</v>
      </c>
      <c r="G102" s="58" t="s">
        <v>420</v>
      </c>
      <c r="H102" s="110">
        <v>0.48561533279049773</v>
      </c>
      <c r="I102" s="73">
        <v>8.6950107262544846E-2</v>
      </c>
      <c r="J102" s="73">
        <v>1.1873755346732717</v>
      </c>
      <c r="K102" s="116">
        <v>0.18252035643567646</v>
      </c>
    </row>
    <row r="103" spans="1:11" x14ac:dyDescent="0.25">
      <c r="A103" s="119" t="s">
        <v>252</v>
      </c>
      <c r="B103" s="110">
        <f t="shared" si="2"/>
        <v>0.46465928113179061</v>
      </c>
      <c r="C103" s="73">
        <v>0.10878125953247188</v>
      </c>
      <c r="D103" s="73">
        <v>0.71498328048016291</v>
      </c>
      <c r="E103" s="73">
        <v>0.57021330338273701</v>
      </c>
      <c r="G103" s="58" t="s">
        <v>224</v>
      </c>
      <c r="H103" s="110">
        <v>0.48045008130226297</v>
      </c>
      <c r="I103" s="73">
        <v>-0.56655656327026493</v>
      </c>
      <c r="J103" s="73">
        <v>1.2298007950587331</v>
      </c>
      <c r="K103" s="116">
        <v>0.77810601211832076</v>
      </c>
    </row>
    <row r="104" spans="1:11" x14ac:dyDescent="0.25">
      <c r="A104" s="119" t="s">
        <v>474</v>
      </c>
      <c r="B104" s="110">
        <f t="shared" si="2"/>
        <v>0.45047447147289366</v>
      </c>
      <c r="C104" s="73">
        <v>0.48595173283515763</v>
      </c>
      <c r="D104" s="73">
        <v>0.54750468436848088</v>
      </c>
      <c r="E104" s="73">
        <v>0.31796699721504257</v>
      </c>
      <c r="G104" s="58" t="s">
        <v>234</v>
      </c>
      <c r="H104" s="110">
        <v>0.47499010684032167</v>
      </c>
      <c r="I104" s="73">
        <v>-0.62903329979813571</v>
      </c>
      <c r="J104" s="73">
        <v>1.2060517364580927</v>
      </c>
      <c r="K104" s="116">
        <v>0.84795188386100795</v>
      </c>
    </row>
    <row r="105" spans="1:11" x14ac:dyDescent="0.25">
      <c r="A105" s="119" t="s">
        <v>278</v>
      </c>
      <c r="B105" s="110">
        <f t="shared" si="2"/>
        <v>0.4490392596783499</v>
      </c>
      <c r="C105" s="73">
        <v>1.8823401500373478</v>
      </c>
      <c r="D105" s="73">
        <v>-0.8143212267009351</v>
      </c>
      <c r="E105" s="73">
        <v>0.27909885569863702</v>
      </c>
      <c r="G105" s="58" t="s">
        <v>258</v>
      </c>
      <c r="H105" s="110">
        <v>0.4632323058709204</v>
      </c>
      <c r="I105" s="73">
        <v>0.18746013713685</v>
      </c>
      <c r="J105" s="73">
        <v>0.56190616003977945</v>
      </c>
      <c r="K105" s="116">
        <v>0.64033062043613176</v>
      </c>
    </row>
    <row r="106" spans="1:11" x14ac:dyDescent="0.25">
      <c r="A106" s="119" t="s">
        <v>436</v>
      </c>
      <c r="B106" s="110">
        <f t="shared" si="2"/>
        <v>0.44617968639924549</v>
      </c>
      <c r="C106" s="73">
        <v>0.1698863352041107</v>
      </c>
      <c r="D106" s="73">
        <v>0.86179091006898201</v>
      </c>
      <c r="E106" s="73">
        <v>0.30686181392464379</v>
      </c>
      <c r="G106" s="58" t="s">
        <v>474</v>
      </c>
      <c r="H106" s="110">
        <v>0.44875553164231174</v>
      </c>
      <c r="I106" s="73">
        <v>-0.33906693112351327</v>
      </c>
      <c r="J106" s="73">
        <v>0.8850926203086924</v>
      </c>
      <c r="K106" s="116">
        <v>0.80024090574175621</v>
      </c>
    </row>
    <row r="107" spans="1:11" x14ac:dyDescent="0.25">
      <c r="A107" s="119" t="s">
        <v>482</v>
      </c>
      <c r="B107" s="110">
        <f t="shared" si="2"/>
        <v>0.42632775139057394</v>
      </c>
      <c r="C107" s="73">
        <v>0.23809030730823688</v>
      </c>
      <c r="D107" s="73">
        <v>0.94502961545647357</v>
      </c>
      <c r="E107" s="73">
        <v>9.5863331407011323E-2</v>
      </c>
      <c r="G107" s="58" t="s">
        <v>332</v>
      </c>
      <c r="H107" s="110">
        <v>0.43888207037461874</v>
      </c>
      <c r="I107" s="73">
        <v>2.5951214923679986</v>
      </c>
      <c r="J107" s="73">
        <v>-2.6469289207830764</v>
      </c>
      <c r="K107" s="116">
        <v>1.368453639538934</v>
      </c>
    </row>
    <row r="108" spans="1:11" x14ac:dyDescent="0.25">
      <c r="A108" s="119" t="s">
        <v>212</v>
      </c>
      <c r="B108" s="110">
        <f t="shared" si="2"/>
        <v>0.41922987761290526</v>
      </c>
      <c r="C108" s="73">
        <v>-0.13595503344675869</v>
      </c>
      <c r="D108" s="73">
        <v>0.93606965056252445</v>
      </c>
      <c r="E108" s="73">
        <v>0.4575750157229499</v>
      </c>
      <c r="G108" s="58" t="s">
        <v>472</v>
      </c>
      <c r="H108" s="110">
        <v>0.42786371740629875</v>
      </c>
      <c r="I108" s="73">
        <v>-0.31769473328755971</v>
      </c>
      <c r="J108" s="73">
        <v>0.70208704536032318</v>
      </c>
      <c r="K108" s="116">
        <v>0.89919884014613283</v>
      </c>
    </row>
    <row r="109" spans="1:11" x14ac:dyDescent="0.25">
      <c r="A109" s="119" t="s">
        <v>294</v>
      </c>
      <c r="B109" s="110">
        <f t="shared" si="2"/>
        <v>0.41280859256994429</v>
      </c>
      <c r="C109" s="73">
        <v>0.50353341058979562</v>
      </c>
      <c r="D109" s="73">
        <v>0.45182737453197075</v>
      </c>
      <c r="E109" s="73">
        <v>0.28306499258806656</v>
      </c>
      <c r="G109" s="58" t="s">
        <v>410</v>
      </c>
      <c r="H109" s="110">
        <v>0.41514021919108451</v>
      </c>
      <c r="I109" s="73">
        <v>0.64295559729534102</v>
      </c>
      <c r="J109" s="73">
        <v>0.71934891567290371</v>
      </c>
      <c r="K109" s="116">
        <v>-0.11688385539499119</v>
      </c>
    </row>
    <row r="110" spans="1:11" x14ac:dyDescent="0.25">
      <c r="A110" s="119" t="s">
        <v>306</v>
      </c>
      <c r="B110" s="110">
        <f t="shared" si="2"/>
        <v>0.41190721794452068</v>
      </c>
      <c r="C110" s="73">
        <v>-0.22114312568106703</v>
      </c>
      <c r="D110" s="73">
        <v>0.17750620030195985</v>
      </c>
      <c r="E110" s="73">
        <v>1.2793585792126692</v>
      </c>
      <c r="G110" s="58" t="s">
        <v>416</v>
      </c>
      <c r="H110" s="110">
        <v>0.41157634696027873</v>
      </c>
      <c r="I110" s="73">
        <v>0.36995139877128413</v>
      </c>
      <c r="J110" s="73">
        <v>0.75869293490750944</v>
      </c>
      <c r="K110" s="116">
        <v>0.10608470720204272</v>
      </c>
    </row>
    <row r="111" spans="1:11" x14ac:dyDescent="0.25">
      <c r="A111" s="119" t="s">
        <v>222</v>
      </c>
      <c r="B111" s="110">
        <f t="shared" si="2"/>
        <v>0.4042615419010625</v>
      </c>
      <c r="C111" s="73">
        <v>2.6178483452402093</v>
      </c>
      <c r="D111" s="73">
        <v>-2.2203842826864806</v>
      </c>
      <c r="E111" s="73">
        <v>0.81532056314945889</v>
      </c>
      <c r="G111" s="58" t="s">
        <v>348</v>
      </c>
      <c r="H111" s="110">
        <v>0.40761763335626466</v>
      </c>
      <c r="I111" s="73">
        <v>-0.72684559400314552</v>
      </c>
      <c r="J111" s="73">
        <v>0.8848980098240633</v>
      </c>
      <c r="K111" s="116">
        <v>1.0648004842478762</v>
      </c>
    </row>
    <row r="112" spans="1:11" x14ac:dyDescent="0.25">
      <c r="A112" s="119" t="s">
        <v>202</v>
      </c>
      <c r="B112" s="110">
        <f t="shared" si="2"/>
        <v>0.4008485789187049</v>
      </c>
      <c r="C112" s="73">
        <v>-0.42157883879193314</v>
      </c>
      <c r="D112" s="73">
        <v>0.70092508900611472</v>
      </c>
      <c r="E112" s="73">
        <v>0.92319948654193318</v>
      </c>
      <c r="G112" s="58" t="s">
        <v>404</v>
      </c>
      <c r="H112" s="110">
        <v>0.40011586141174932</v>
      </c>
      <c r="I112" s="73">
        <v>-0.13379421269801606</v>
      </c>
      <c r="J112" s="73">
        <v>0.91955329772543826</v>
      </c>
      <c r="K112" s="116">
        <v>0.41458849920782576</v>
      </c>
    </row>
    <row r="113" spans="1:11" x14ac:dyDescent="0.25">
      <c r="A113" s="119" t="s">
        <v>216</v>
      </c>
      <c r="B113" s="110">
        <f t="shared" si="2"/>
        <v>0.38242106828756123</v>
      </c>
      <c r="C113" s="73">
        <v>-2.261812073476956E-2</v>
      </c>
      <c r="D113" s="73">
        <v>0.91299283647962026</v>
      </c>
      <c r="E113" s="73">
        <v>0.25688848911783291</v>
      </c>
      <c r="G113" s="58" t="s">
        <v>346</v>
      </c>
      <c r="H113" s="110">
        <v>0.39179267685497193</v>
      </c>
      <c r="I113" s="73">
        <v>0.25726187558604008</v>
      </c>
      <c r="J113" s="73">
        <v>0.73688572997200996</v>
      </c>
      <c r="K113" s="116">
        <v>0.18123042500686559</v>
      </c>
    </row>
    <row r="114" spans="1:11" x14ac:dyDescent="0.25">
      <c r="A114" s="119" t="s">
        <v>344</v>
      </c>
      <c r="B114" s="110">
        <f t="shared" si="2"/>
        <v>0.37990791882486336</v>
      </c>
      <c r="C114" s="73">
        <v>-0.36919296525177214</v>
      </c>
      <c r="D114" s="73">
        <v>0.85224163415407173</v>
      </c>
      <c r="E114" s="73">
        <v>0.65667508757229043</v>
      </c>
      <c r="G114" s="58" t="s">
        <v>386</v>
      </c>
      <c r="H114" s="110">
        <v>0.38781183602611574</v>
      </c>
      <c r="I114" s="73">
        <v>-0.16263903572848468</v>
      </c>
      <c r="J114" s="73">
        <v>0.98202839688951737</v>
      </c>
      <c r="K114" s="116">
        <v>0.34404614691731455</v>
      </c>
    </row>
    <row r="115" spans="1:11" x14ac:dyDescent="0.25">
      <c r="A115" s="119" t="s">
        <v>350</v>
      </c>
      <c r="B115" s="110">
        <f t="shared" si="2"/>
        <v>0.36617982466430848</v>
      </c>
      <c r="C115" s="73">
        <v>-0.59248071241470757</v>
      </c>
      <c r="D115" s="73">
        <v>1.0065821406093358</v>
      </c>
      <c r="E115" s="73">
        <v>0.68443804579829726</v>
      </c>
      <c r="G115" s="58" t="s">
        <v>358</v>
      </c>
      <c r="H115" s="110">
        <v>0.35711745837980424</v>
      </c>
      <c r="I115" s="73">
        <v>1.5267454758901682</v>
      </c>
      <c r="J115" s="73">
        <v>-2.094361433539035</v>
      </c>
      <c r="K115" s="116">
        <v>1.6389683327882796</v>
      </c>
    </row>
    <row r="116" spans="1:11" x14ac:dyDescent="0.25">
      <c r="A116" s="119" t="s">
        <v>146</v>
      </c>
      <c r="B116" s="110">
        <f t="shared" si="2"/>
        <v>0.36106685617416145</v>
      </c>
      <c r="C116" s="73">
        <v>2.7673221356735631</v>
      </c>
      <c r="D116" s="73">
        <v>-1.9005554599967363</v>
      </c>
      <c r="E116" s="73">
        <v>0.21643389284565751</v>
      </c>
      <c r="G116" s="58" t="s">
        <v>392</v>
      </c>
      <c r="H116" s="110">
        <v>0.35441262746292385</v>
      </c>
      <c r="I116" s="73">
        <v>-0.12113657988543275</v>
      </c>
      <c r="J116" s="73">
        <v>1.0038528813751832</v>
      </c>
      <c r="K116" s="116">
        <v>0.18052158089902098</v>
      </c>
    </row>
    <row r="117" spans="1:11" x14ac:dyDescent="0.25">
      <c r="A117" s="119" t="s">
        <v>368</v>
      </c>
      <c r="B117" s="110">
        <f t="shared" si="2"/>
        <v>0.35925667004950829</v>
      </c>
      <c r="C117" s="73">
        <v>1.3912337444212107E-2</v>
      </c>
      <c r="D117" s="73">
        <v>0.75620263140178579</v>
      </c>
      <c r="E117" s="73">
        <v>0.30765504130252708</v>
      </c>
      <c r="G117" s="58" t="s">
        <v>172</v>
      </c>
      <c r="H117" s="110">
        <v>0.33386875841748626</v>
      </c>
      <c r="I117" s="73">
        <v>-0.42829609016859582</v>
      </c>
      <c r="J117" s="73">
        <v>9.9425461078535643E-2</v>
      </c>
      <c r="K117" s="116">
        <v>1.3304769043425189</v>
      </c>
    </row>
    <row r="118" spans="1:11" x14ac:dyDescent="0.25">
      <c r="A118" s="119" t="s">
        <v>454</v>
      </c>
      <c r="B118" s="110">
        <f t="shared" si="2"/>
        <v>0.35459377761176386</v>
      </c>
      <c r="C118" s="73">
        <v>-0.54837965509895048</v>
      </c>
      <c r="D118" s="73">
        <v>1.1125449211833405</v>
      </c>
      <c r="E118" s="73">
        <v>0.49961606675090164</v>
      </c>
      <c r="G118" s="58" t="s">
        <v>260</v>
      </c>
      <c r="H118" s="110">
        <v>0.32047026015520641</v>
      </c>
      <c r="I118" s="73">
        <v>2.4221313895139898</v>
      </c>
      <c r="J118" s="73">
        <v>-1.5780190651890402</v>
      </c>
      <c r="K118" s="116">
        <v>0.11729845614066969</v>
      </c>
    </row>
    <row r="119" spans="1:11" x14ac:dyDescent="0.25">
      <c r="A119" s="119" t="s">
        <v>274</v>
      </c>
      <c r="B119" s="110">
        <f t="shared" si="2"/>
        <v>0.35173360849297758</v>
      </c>
      <c r="C119" s="73">
        <v>0.27452272164536096</v>
      </c>
      <c r="D119" s="73">
        <v>0.36435091176068712</v>
      </c>
      <c r="E119" s="73">
        <v>0.41632719207288466</v>
      </c>
      <c r="G119" s="58" t="s">
        <v>208</v>
      </c>
      <c r="H119" s="110">
        <v>0.31333966556074461</v>
      </c>
      <c r="I119" s="73">
        <v>0.47671408753393568</v>
      </c>
      <c r="J119" s="73">
        <v>-0.18048338690691071</v>
      </c>
      <c r="K119" s="116">
        <v>0.64378829605520893</v>
      </c>
    </row>
    <row r="120" spans="1:11" x14ac:dyDescent="0.25">
      <c r="A120" s="119" t="s">
        <v>224</v>
      </c>
      <c r="B120" s="110">
        <f t="shared" si="2"/>
        <v>0.33791926030412339</v>
      </c>
      <c r="C120" s="73">
        <v>-0.41110966459949078</v>
      </c>
      <c r="D120" s="73">
        <v>1.1346634065228218</v>
      </c>
      <c r="E120" s="73">
        <v>0.29020403898903907</v>
      </c>
      <c r="G120" s="58" t="s">
        <v>272</v>
      </c>
      <c r="H120" s="110">
        <v>0.30747253275611147</v>
      </c>
      <c r="I120" s="73">
        <v>0.59226308149719942</v>
      </c>
      <c r="J120" s="73">
        <v>-0.2572270972837124</v>
      </c>
      <c r="K120" s="116">
        <v>0.58738161405484735</v>
      </c>
    </row>
    <row r="121" spans="1:11" x14ac:dyDescent="0.25">
      <c r="A121" s="119" t="s">
        <v>470</v>
      </c>
      <c r="B121" s="110">
        <f t="shared" si="2"/>
        <v>0.32571542232813322</v>
      </c>
      <c r="C121" s="73">
        <v>1.0728482219488125</v>
      </c>
      <c r="D121" s="73">
        <v>0.26374722853504035</v>
      </c>
      <c r="E121" s="73">
        <v>-0.35944918349945321</v>
      </c>
      <c r="G121" s="58" t="s">
        <v>314</v>
      </c>
      <c r="H121" s="110">
        <v>0.30552499769299185</v>
      </c>
      <c r="I121" s="73">
        <v>-0.15834000066703424</v>
      </c>
      <c r="J121" s="73">
        <v>0.73325501391265824</v>
      </c>
      <c r="K121" s="116">
        <v>0.34165997983335161</v>
      </c>
    </row>
    <row r="122" spans="1:11" x14ac:dyDescent="0.25">
      <c r="A122" s="119" t="s">
        <v>312</v>
      </c>
      <c r="B122" s="110">
        <f t="shared" si="2"/>
        <v>0.32124672781760105</v>
      </c>
      <c r="C122" s="73">
        <v>1.9872057824284897</v>
      </c>
      <c r="D122" s="73">
        <v>-2.0339200970850597</v>
      </c>
      <c r="E122" s="73">
        <v>1.0104544981093733</v>
      </c>
      <c r="G122" s="58" t="s">
        <v>390</v>
      </c>
      <c r="H122" s="110">
        <v>0.28925307104280334</v>
      </c>
      <c r="I122" s="73">
        <v>-4.6860587894182827E-2</v>
      </c>
      <c r="J122" s="73">
        <v>0.36707357735391555</v>
      </c>
      <c r="K122" s="116">
        <v>0.54754622366867722</v>
      </c>
    </row>
    <row r="123" spans="1:11" x14ac:dyDescent="0.25">
      <c r="A123" s="119" t="s">
        <v>490</v>
      </c>
      <c r="B123" s="110">
        <f t="shared" si="2"/>
        <v>0.32067891239089114</v>
      </c>
      <c r="C123" s="73">
        <v>0.57652269150703339</v>
      </c>
      <c r="D123" s="73">
        <v>0.50461533366568734</v>
      </c>
      <c r="E123" s="73">
        <v>-0.11910128800004741</v>
      </c>
      <c r="G123" s="58" t="s">
        <v>456</v>
      </c>
      <c r="H123" s="110">
        <v>0.28901519945767556</v>
      </c>
      <c r="I123" s="73">
        <v>0.98882954219964958</v>
      </c>
      <c r="J123" s="73">
        <v>3.4939423141210707E-2</v>
      </c>
      <c r="K123" s="116">
        <v>-0.1567233669678337</v>
      </c>
    </row>
    <row r="124" spans="1:11" x14ac:dyDescent="0.25">
      <c r="A124" s="119" t="s">
        <v>326</v>
      </c>
      <c r="B124" s="110">
        <f t="shared" si="2"/>
        <v>0.30330147377175426</v>
      </c>
      <c r="C124" s="73">
        <v>-1.9298281648327968E-2</v>
      </c>
      <c r="D124" s="73">
        <v>0.48669900742047245</v>
      </c>
      <c r="E124" s="73">
        <v>0.4425036955431183</v>
      </c>
      <c r="G124" s="58" t="s">
        <v>312</v>
      </c>
      <c r="H124" s="110">
        <v>0.28884575817567121</v>
      </c>
      <c r="I124" s="73">
        <v>-0.27591436498672628</v>
      </c>
      <c r="J124" s="73">
        <v>-0.61136180230530612</v>
      </c>
      <c r="K124" s="116">
        <v>1.7538134418190461</v>
      </c>
    </row>
    <row r="125" spans="1:11" x14ac:dyDescent="0.25">
      <c r="A125" s="119" t="s">
        <v>210</v>
      </c>
      <c r="B125" s="110">
        <f t="shared" si="2"/>
        <v>0.29712219788158811</v>
      </c>
      <c r="C125" s="73">
        <v>-0.49867206650387347</v>
      </c>
      <c r="D125" s="73">
        <v>0.64610856100890413</v>
      </c>
      <c r="E125" s="73">
        <v>0.74393009913973374</v>
      </c>
      <c r="G125" s="58" t="s">
        <v>178</v>
      </c>
      <c r="H125" s="110">
        <v>0.28802075793438492</v>
      </c>
      <c r="I125" s="73">
        <v>-0.5292083770460223</v>
      </c>
      <c r="J125" s="73">
        <v>0.86546903253329666</v>
      </c>
      <c r="K125" s="116">
        <v>0.52780161831588046</v>
      </c>
    </row>
    <row r="126" spans="1:11" x14ac:dyDescent="0.25">
      <c r="A126" s="119" t="s">
        <v>328</v>
      </c>
      <c r="B126" s="110">
        <f t="shared" si="2"/>
        <v>0.29508849267443976</v>
      </c>
      <c r="C126" s="73">
        <v>0.56005653822011248</v>
      </c>
      <c r="D126" s="73">
        <v>0.28090538795877634</v>
      </c>
      <c r="E126" s="73">
        <v>4.4303551844430619E-2</v>
      </c>
      <c r="G126" s="58" t="s">
        <v>454</v>
      </c>
      <c r="H126" s="110">
        <v>0.28794587821922407</v>
      </c>
      <c r="I126" s="73">
        <v>-0.24369342101225464</v>
      </c>
      <c r="J126" s="73">
        <v>1.1677197459974102</v>
      </c>
      <c r="K126" s="116">
        <v>-6.0188690327483467E-2</v>
      </c>
    </row>
    <row r="127" spans="1:11" x14ac:dyDescent="0.25">
      <c r="A127" s="119" t="s">
        <v>162</v>
      </c>
      <c r="B127" s="110">
        <f t="shared" si="2"/>
        <v>0.27644738714507511</v>
      </c>
      <c r="C127" s="73">
        <v>-0.26197736629265456</v>
      </c>
      <c r="D127" s="73">
        <v>1.0493956580171024</v>
      </c>
      <c r="E127" s="73">
        <v>4.1923869710777439E-2</v>
      </c>
      <c r="G127" s="58" t="s">
        <v>210</v>
      </c>
      <c r="H127" s="110">
        <v>0.27698822729307443</v>
      </c>
      <c r="I127" s="73">
        <v>-0.74942885721300956</v>
      </c>
      <c r="J127" s="73">
        <v>0.92115079301135161</v>
      </c>
      <c r="K127" s="116">
        <v>0.65924274608088129</v>
      </c>
    </row>
    <row r="128" spans="1:11" x14ac:dyDescent="0.25">
      <c r="A128" s="119" t="s">
        <v>346</v>
      </c>
      <c r="B128" s="110">
        <f t="shared" si="2"/>
        <v>0.27348133514481071</v>
      </c>
      <c r="C128" s="73">
        <v>-0.3284876655807018</v>
      </c>
      <c r="D128" s="73">
        <v>0.68977020053641425</v>
      </c>
      <c r="E128" s="73">
        <v>0.45916147047871975</v>
      </c>
      <c r="G128" s="58" t="s">
        <v>216</v>
      </c>
      <c r="H128" s="110">
        <v>0.27008378835802349</v>
      </c>
      <c r="I128" s="73">
        <v>-0.5223938917825679</v>
      </c>
      <c r="J128" s="73">
        <v>0.79530309139157684</v>
      </c>
      <c r="K128" s="116">
        <v>0.53734216546506153</v>
      </c>
    </row>
    <row r="129" spans="1:11" x14ac:dyDescent="0.25">
      <c r="A129" s="119" t="s">
        <v>316</v>
      </c>
      <c r="B129" s="110">
        <f t="shared" si="2"/>
        <v>0.25952020432106043</v>
      </c>
      <c r="C129" s="73">
        <v>1.8319991522485957</v>
      </c>
      <c r="D129" s="73">
        <v>-0.86136033251986865</v>
      </c>
      <c r="E129" s="73">
        <v>-0.19207820676554566</v>
      </c>
      <c r="G129" s="58" t="s">
        <v>146</v>
      </c>
      <c r="H129" s="110">
        <v>0.25056818776683493</v>
      </c>
      <c r="I129" s="73">
        <v>2.2098759610422083</v>
      </c>
      <c r="J129" s="73">
        <v>-1.5637945320363136</v>
      </c>
      <c r="K129" s="116">
        <v>0.10562313429461</v>
      </c>
    </row>
    <row r="130" spans="1:11" x14ac:dyDescent="0.25">
      <c r="A130" s="119" t="s">
        <v>330</v>
      </c>
      <c r="B130" s="110">
        <f t="shared" si="2"/>
        <v>0.24067023194718817</v>
      </c>
      <c r="C130" s="73">
        <v>0.20972718245183583</v>
      </c>
      <c r="D130" s="73">
        <v>0.46797996154529808</v>
      </c>
      <c r="E130" s="73">
        <v>4.4303551844430619E-2</v>
      </c>
      <c r="G130" s="58" t="s">
        <v>186</v>
      </c>
      <c r="H130" s="110">
        <v>0.2464271436834059</v>
      </c>
      <c r="I130" s="73">
        <v>0.3425166302543336</v>
      </c>
      <c r="J130" s="73">
        <v>0.60946212516336373</v>
      </c>
      <c r="K130" s="116">
        <v>-0.2126973243674796</v>
      </c>
    </row>
    <row r="131" spans="1:11" x14ac:dyDescent="0.25">
      <c r="A131" s="119" t="s">
        <v>434</v>
      </c>
      <c r="B131" s="110">
        <f t="shared" ref="B131:B162" si="3">(C131+D131+E131)/3</f>
        <v>0.22868974925144958</v>
      </c>
      <c r="C131" s="73">
        <v>1.1738674717625359</v>
      </c>
      <c r="D131" s="73">
        <v>-1.1230561723775601</v>
      </c>
      <c r="E131" s="73">
        <v>0.63525794836937288</v>
      </c>
      <c r="G131" s="58" t="s">
        <v>350</v>
      </c>
      <c r="H131" s="110">
        <v>0.23720527007769521</v>
      </c>
      <c r="I131" s="73">
        <v>-0.12892245320719911</v>
      </c>
      <c r="J131" s="73">
        <v>1.021131543621101</v>
      </c>
      <c r="K131" s="116">
        <v>-0.18059328018081638</v>
      </c>
    </row>
    <row r="132" spans="1:11" x14ac:dyDescent="0.25">
      <c r="A132" s="119" t="s">
        <v>446</v>
      </c>
      <c r="B132" s="110">
        <f t="shared" si="3"/>
        <v>0.22508392319679527</v>
      </c>
      <c r="C132" s="73">
        <v>1.2449164803927111</v>
      </c>
      <c r="D132" s="73">
        <v>-0.22528684748270375</v>
      </c>
      <c r="E132" s="73">
        <v>-0.34437786331962161</v>
      </c>
      <c r="G132" s="58" t="s">
        <v>214</v>
      </c>
      <c r="H132" s="110">
        <v>0.2363881810762444</v>
      </c>
      <c r="I132" s="73">
        <v>0.40467844294704314</v>
      </c>
      <c r="J132" s="73">
        <v>-0.41862267567861006</v>
      </c>
      <c r="K132" s="116">
        <v>0.7231087759603001</v>
      </c>
    </row>
    <row r="133" spans="1:11" x14ac:dyDescent="0.25">
      <c r="A133" s="119" t="s">
        <v>272</v>
      </c>
      <c r="B133" s="110">
        <f t="shared" si="3"/>
        <v>0.21847773837314741</v>
      </c>
      <c r="C133" s="73">
        <v>2.1427286808230117</v>
      </c>
      <c r="D133" s="73">
        <v>-0.59162457475329444</v>
      </c>
      <c r="E133" s="73">
        <v>-0.89567089095027508</v>
      </c>
      <c r="G133" s="58" t="s">
        <v>266</v>
      </c>
      <c r="H133" s="110">
        <v>0.2305221813143048</v>
      </c>
      <c r="I133" s="73">
        <v>0.72465858172948228</v>
      </c>
      <c r="J133" s="73">
        <v>0.94057828465827842</v>
      </c>
      <c r="K133" s="116">
        <v>-0.97367032244484641</v>
      </c>
    </row>
    <row r="134" spans="1:11" x14ac:dyDescent="0.25">
      <c r="A134" s="119" t="s">
        <v>442</v>
      </c>
      <c r="B134" s="110">
        <f t="shared" si="3"/>
        <v>0.2183386857423065</v>
      </c>
      <c r="C134" s="73">
        <v>-0.41076360956759966</v>
      </c>
      <c r="D134" s="73">
        <v>0.93818724027207478</v>
      </c>
      <c r="E134" s="73">
        <v>0.12759242652244437</v>
      </c>
      <c r="G134" s="58" t="s">
        <v>362</v>
      </c>
      <c r="H134" s="110">
        <v>0.22857900773137085</v>
      </c>
      <c r="I134" s="73">
        <v>0.91697086317201437</v>
      </c>
      <c r="J134" s="73">
        <v>-1.2144884035169916</v>
      </c>
      <c r="K134" s="116">
        <v>0.9832545635390898</v>
      </c>
    </row>
    <row r="135" spans="1:11" x14ac:dyDescent="0.25">
      <c r="A135" s="119" t="s">
        <v>236</v>
      </c>
      <c r="B135" s="110">
        <f t="shared" si="3"/>
        <v>0.19420604691893628</v>
      </c>
      <c r="C135" s="73">
        <v>-0.94450847984873765</v>
      </c>
      <c r="D135" s="73">
        <v>0.69038891825317006</v>
      </c>
      <c r="E135" s="73">
        <v>0.83673770235237643</v>
      </c>
      <c r="G135" s="58" t="s">
        <v>182</v>
      </c>
      <c r="H135" s="110">
        <v>0.21220564882209283</v>
      </c>
      <c r="I135" s="73">
        <v>-0.69523520579820197</v>
      </c>
      <c r="J135" s="73">
        <v>0.66114014367121554</v>
      </c>
      <c r="K135" s="116">
        <v>0.67071200859326496</v>
      </c>
    </row>
    <row r="136" spans="1:11" x14ac:dyDescent="0.25">
      <c r="A136" s="119" t="s">
        <v>382</v>
      </c>
      <c r="B136" s="110">
        <f t="shared" si="3"/>
        <v>0.19066623803181396</v>
      </c>
      <c r="C136" s="73">
        <v>-0.61856047153282667</v>
      </c>
      <c r="D136" s="73">
        <v>0.47994463635974099</v>
      </c>
      <c r="E136" s="73">
        <v>0.71061454926852763</v>
      </c>
      <c r="G136" s="58" t="s">
        <v>444</v>
      </c>
      <c r="H136" s="110">
        <v>0.20635936809917502</v>
      </c>
      <c r="I136" s="73">
        <v>-0.7919612877738601</v>
      </c>
      <c r="J136" s="73">
        <v>1.0664327637664714</v>
      </c>
      <c r="K136" s="116">
        <v>0.34460662830491373</v>
      </c>
    </row>
    <row r="137" spans="1:11" x14ac:dyDescent="0.25">
      <c r="A137" s="119" t="s">
        <v>384</v>
      </c>
      <c r="B137" s="110">
        <f t="shared" si="3"/>
        <v>0.17952401205734461</v>
      </c>
      <c r="C137" s="73">
        <v>-0.32020897646387314</v>
      </c>
      <c r="D137" s="73">
        <v>0.62489611747676144</v>
      </c>
      <c r="E137" s="73">
        <v>0.23388489515914551</v>
      </c>
      <c r="G137" s="58" t="s">
        <v>490</v>
      </c>
      <c r="H137" s="110">
        <v>0.201880874510457</v>
      </c>
      <c r="I137" s="73">
        <v>-2.3620432503651277E-2</v>
      </c>
      <c r="J137" s="73">
        <v>0.48423313476828889</v>
      </c>
      <c r="K137" s="116">
        <v>0.14502992126673339</v>
      </c>
    </row>
    <row r="138" spans="1:11" x14ac:dyDescent="0.25">
      <c r="A138" s="119" t="s">
        <v>332</v>
      </c>
      <c r="B138" s="110">
        <f t="shared" si="3"/>
        <v>0.17294349098748452</v>
      </c>
      <c r="C138" s="73">
        <v>1.829274790613691</v>
      </c>
      <c r="D138" s="73">
        <v>-2.9705520382491031</v>
      </c>
      <c r="E138" s="73">
        <v>1.6601077205978656</v>
      </c>
      <c r="G138" s="58" t="s">
        <v>384</v>
      </c>
      <c r="H138" s="110">
        <v>0.18859877773272948</v>
      </c>
      <c r="I138" s="73">
        <v>0.13928163193417012</v>
      </c>
      <c r="J138" s="73">
        <v>0.57343788632224024</v>
      </c>
      <c r="K138" s="116">
        <v>-0.14692318505822186</v>
      </c>
    </row>
    <row r="139" spans="1:11" x14ac:dyDescent="0.25">
      <c r="A139" s="119" t="s">
        <v>438</v>
      </c>
      <c r="B139" s="110">
        <f t="shared" si="3"/>
        <v>0.16945349270469282</v>
      </c>
      <c r="C139" s="73">
        <v>0.60582701277621054</v>
      </c>
      <c r="D139" s="73">
        <v>0.30481692724315623</v>
      </c>
      <c r="E139" s="73">
        <v>-0.4022834619052883</v>
      </c>
      <c r="G139" s="58" t="s">
        <v>484</v>
      </c>
      <c r="H139" s="110">
        <v>0.17828208850064864</v>
      </c>
      <c r="I139" s="73">
        <v>0.7053174565230913</v>
      </c>
      <c r="J139" s="73">
        <v>-1.0156083043841437</v>
      </c>
      <c r="K139" s="116">
        <v>0.84513711336299835</v>
      </c>
    </row>
    <row r="140" spans="1:11" x14ac:dyDescent="0.25">
      <c r="A140" s="119" t="s">
        <v>314</v>
      </c>
      <c r="B140" s="110">
        <f t="shared" si="3"/>
        <v>0.15824982979855828</v>
      </c>
      <c r="C140" s="73">
        <v>-0.1038620493365426</v>
      </c>
      <c r="D140" s="73">
        <v>0.69929928148803799</v>
      </c>
      <c r="E140" s="73">
        <v>-0.12068774275582052</v>
      </c>
      <c r="G140" s="58" t="s">
        <v>232</v>
      </c>
      <c r="H140" s="110">
        <v>0.1672998738686052</v>
      </c>
      <c r="I140" s="73">
        <v>-0.38086700917831395</v>
      </c>
      <c r="J140" s="73">
        <v>-3.732662579671029E-2</v>
      </c>
      <c r="K140" s="116">
        <v>0.92009325658083985</v>
      </c>
    </row>
    <row r="141" spans="1:11" x14ac:dyDescent="0.25">
      <c r="A141" s="119" t="s">
        <v>320</v>
      </c>
      <c r="B141" s="110">
        <f t="shared" si="3"/>
        <v>0.15515976796713901</v>
      </c>
      <c r="C141" s="73">
        <v>-0.16995933673567962</v>
      </c>
      <c r="D141" s="73">
        <v>-0.2576182055451734</v>
      </c>
      <c r="E141" s="73">
        <v>0.89305684618226999</v>
      </c>
      <c r="G141" s="58" t="s">
        <v>430</v>
      </c>
      <c r="H141" s="110">
        <v>0.16418777153763855</v>
      </c>
      <c r="I141" s="73">
        <v>-0.62583918592623178</v>
      </c>
      <c r="J141" s="73">
        <v>0.45175398200596534</v>
      </c>
      <c r="K141" s="116">
        <v>0.66664851853318208</v>
      </c>
    </row>
    <row r="142" spans="1:11" x14ac:dyDescent="0.25">
      <c r="A142" s="119" t="s">
        <v>360</v>
      </c>
      <c r="B142" s="110">
        <f t="shared" si="3"/>
        <v>0.14687100076415111</v>
      </c>
      <c r="C142" s="73">
        <v>-0.12144373297440522</v>
      </c>
      <c r="D142" s="73">
        <v>0.89770909742973781</v>
      </c>
      <c r="E142" s="73">
        <v>-0.33565236216287925</v>
      </c>
      <c r="G142" s="58" t="s">
        <v>494</v>
      </c>
      <c r="H142" s="110">
        <v>0.16284333316732422</v>
      </c>
      <c r="I142" s="73">
        <v>1.7917657575516868</v>
      </c>
      <c r="J142" s="73">
        <v>-1.4637778259555487</v>
      </c>
      <c r="K142" s="116">
        <v>0.16054206790583464</v>
      </c>
    </row>
    <row r="143" spans="1:11" x14ac:dyDescent="0.25">
      <c r="A143" s="119" t="s">
        <v>242</v>
      </c>
      <c r="B143" s="110">
        <f t="shared" si="3"/>
        <v>0.14580133090919936</v>
      </c>
      <c r="C143" s="73">
        <v>-0.49541527652892242</v>
      </c>
      <c r="D143" s="73">
        <v>0.11670547872917823</v>
      </c>
      <c r="E143" s="73">
        <v>0.81611379052734223</v>
      </c>
      <c r="G143" s="58" t="s">
        <v>236</v>
      </c>
      <c r="H143" s="110">
        <v>0.15348238341659023</v>
      </c>
      <c r="I143" s="73">
        <v>-0.55194605617393855</v>
      </c>
      <c r="J143" s="73">
        <v>0.68245388148982555</v>
      </c>
      <c r="K143" s="116">
        <v>0.32993932493388367</v>
      </c>
    </row>
    <row r="144" spans="1:11" x14ac:dyDescent="0.25">
      <c r="A144" s="119" t="s">
        <v>188</v>
      </c>
      <c r="B144" s="110">
        <f t="shared" si="3"/>
        <v>0.14578921920273405</v>
      </c>
      <c r="C144" s="73">
        <v>0.88975567190258642</v>
      </c>
      <c r="D144" s="73">
        <v>0.62651840094751654</v>
      </c>
      <c r="E144" s="73">
        <v>-1.0789064152419008</v>
      </c>
      <c r="G144" s="58" t="s">
        <v>326</v>
      </c>
      <c r="H144" s="110">
        <v>0.15313159851169098</v>
      </c>
      <c r="I144" s="73">
        <v>-0.46012065686526871</v>
      </c>
      <c r="J144" s="73">
        <v>0.46094977019946848</v>
      </c>
      <c r="K144" s="116">
        <v>0.45856568220087313</v>
      </c>
    </row>
    <row r="145" spans="1:11" x14ac:dyDescent="0.25">
      <c r="A145" s="119" t="s">
        <v>472</v>
      </c>
      <c r="B145" s="110">
        <f t="shared" si="3"/>
        <v>0.13439826458440132</v>
      </c>
      <c r="C145" s="73">
        <v>-0.9312888191886789</v>
      </c>
      <c r="D145" s="73">
        <v>0.75554480840240024</v>
      </c>
      <c r="E145" s="73">
        <v>0.57893880453948265</v>
      </c>
      <c r="G145" s="58" t="s">
        <v>274</v>
      </c>
      <c r="H145" s="110">
        <v>0.15186514627325703</v>
      </c>
      <c r="I145" s="73">
        <v>-0.80605855754004418</v>
      </c>
      <c r="J145" s="73">
        <v>0.46277720340699185</v>
      </c>
      <c r="K145" s="116">
        <v>0.79887679295282343</v>
      </c>
    </row>
    <row r="146" spans="1:11" x14ac:dyDescent="0.25">
      <c r="A146" s="119" t="s">
        <v>390</v>
      </c>
      <c r="B146" s="110">
        <f t="shared" si="3"/>
        <v>0.12959541679541828</v>
      </c>
      <c r="C146" s="73">
        <v>-0.10126142724582299</v>
      </c>
      <c r="D146" s="73">
        <v>0.41322180329432434</v>
      </c>
      <c r="E146" s="73">
        <v>7.6825874337753453E-2</v>
      </c>
      <c r="G146" s="58" t="s">
        <v>242</v>
      </c>
      <c r="H146" s="110">
        <v>0.14798944770703526</v>
      </c>
      <c r="I146" s="73">
        <v>-0.34796494078816737</v>
      </c>
      <c r="J146" s="73">
        <v>-0.26292277689541815</v>
      </c>
      <c r="K146" s="116">
        <v>1.0548560608046913</v>
      </c>
    </row>
    <row r="147" spans="1:11" x14ac:dyDescent="0.25">
      <c r="A147" s="119" t="s">
        <v>158</v>
      </c>
      <c r="B147" s="110">
        <f t="shared" si="3"/>
        <v>0.12103128274633944</v>
      </c>
      <c r="C147" s="73">
        <v>-0.2642501449895624</v>
      </c>
      <c r="D147" s="73">
        <v>1.5882866195781709E-2</v>
      </c>
      <c r="E147" s="73">
        <v>0.61146112703279898</v>
      </c>
      <c r="G147" s="58" t="s">
        <v>394</v>
      </c>
      <c r="H147" s="110">
        <v>0.14387588114284908</v>
      </c>
      <c r="I147" s="73">
        <v>-0.45859800784726401</v>
      </c>
      <c r="J147" s="73">
        <v>0.50107723740357857</v>
      </c>
      <c r="K147" s="116">
        <v>0.38914841387223265</v>
      </c>
    </row>
    <row r="148" spans="1:11" x14ac:dyDescent="0.25">
      <c r="A148" s="119" t="s">
        <v>208</v>
      </c>
      <c r="B148" s="110">
        <f t="shared" si="3"/>
        <v>0.11751059571289724</v>
      </c>
      <c r="C148" s="73">
        <v>0.79072107496418698</v>
      </c>
      <c r="D148" s="73">
        <v>-0.27387403928595633</v>
      </c>
      <c r="E148" s="73">
        <v>-0.16431524853953891</v>
      </c>
      <c r="G148" s="58" t="s">
        <v>470</v>
      </c>
      <c r="H148" s="110">
        <v>0.13796517088414739</v>
      </c>
      <c r="I148" s="73">
        <v>-0.70871738400277606</v>
      </c>
      <c r="J148" s="73">
        <v>0.5513822131738656</v>
      </c>
      <c r="K148" s="116">
        <v>0.57123068348135264</v>
      </c>
    </row>
    <row r="149" spans="1:11" x14ac:dyDescent="0.25">
      <c r="A149" s="119" t="s">
        <v>228</v>
      </c>
      <c r="B149" s="110">
        <f t="shared" si="3"/>
        <v>0.11042025467378136</v>
      </c>
      <c r="C149" s="73">
        <v>0.88577931583179292</v>
      </c>
      <c r="D149" s="73">
        <v>0.29514515122244822</v>
      </c>
      <c r="E149" s="73">
        <v>-0.84966370303289707</v>
      </c>
      <c r="G149" s="58" t="s">
        <v>442</v>
      </c>
      <c r="H149" s="110">
        <v>0.12520941890548623</v>
      </c>
      <c r="I149" s="73">
        <v>-1.0192150633409394</v>
      </c>
      <c r="J149" s="73">
        <v>1.010895843767138</v>
      </c>
      <c r="K149" s="116">
        <v>0.38394747629026005</v>
      </c>
    </row>
    <row r="150" spans="1:11" x14ac:dyDescent="0.25">
      <c r="A150" s="119" t="s">
        <v>166</v>
      </c>
      <c r="B150" s="110">
        <f t="shared" si="3"/>
        <v>0.10062833644235987</v>
      </c>
      <c r="C150" s="73">
        <v>-0.59666229270465432</v>
      </c>
      <c r="D150" s="73">
        <v>1.0287537733221834</v>
      </c>
      <c r="E150" s="73">
        <v>-0.13020647129044946</v>
      </c>
      <c r="G150" s="58" t="s">
        <v>440</v>
      </c>
      <c r="H150" s="110">
        <v>8.6053113403853465E-2</v>
      </c>
      <c r="I150" s="73">
        <v>0.13544310164841347</v>
      </c>
      <c r="J150" s="73">
        <v>-0.35193031403777308</v>
      </c>
      <c r="K150" s="116">
        <v>0.47464655260092004</v>
      </c>
    </row>
    <row r="151" spans="1:11" x14ac:dyDescent="0.25">
      <c r="A151" s="119" t="s">
        <v>266</v>
      </c>
      <c r="B151" s="110">
        <f t="shared" si="3"/>
        <v>8.5146283208175078E-2</v>
      </c>
      <c r="C151" s="73">
        <v>0.50471398050484106</v>
      </c>
      <c r="D151" s="73">
        <v>0.91688629592902826</v>
      </c>
      <c r="E151" s="73">
        <v>-1.1661614268093441</v>
      </c>
      <c r="G151" s="58" t="s">
        <v>220</v>
      </c>
      <c r="H151" s="110">
        <v>8.4226036195378981E-2</v>
      </c>
      <c r="I151" s="73">
        <v>-4.2701773732709426E-2</v>
      </c>
      <c r="J151" s="73">
        <v>0.13182934814134833</v>
      </c>
      <c r="K151" s="116">
        <v>0.16355053417749801</v>
      </c>
    </row>
    <row r="152" spans="1:11" x14ac:dyDescent="0.25">
      <c r="A152" s="119" t="s">
        <v>258</v>
      </c>
      <c r="B152" s="110">
        <f t="shared" si="3"/>
        <v>8.3139219843949577E-2</v>
      </c>
      <c r="C152" s="73">
        <v>-0.33628855303646138</v>
      </c>
      <c r="D152" s="73">
        <v>0.60724053308839876</v>
      </c>
      <c r="E152" s="73">
        <v>-2.1534320520088631E-2</v>
      </c>
      <c r="G152" s="58" t="s">
        <v>222</v>
      </c>
      <c r="H152" s="110">
        <v>7.9669256982736483E-2</v>
      </c>
      <c r="I152" s="73">
        <v>-0.21471971731182452</v>
      </c>
      <c r="J152" s="73">
        <v>-0.98157179912326864</v>
      </c>
      <c r="K152" s="116">
        <v>1.4352992873833026</v>
      </c>
    </row>
    <row r="153" spans="1:11" x14ac:dyDescent="0.25">
      <c r="A153" s="119" t="s">
        <v>322</v>
      </c>
      <c r="B153" s="110">
        <f t="shared" si="3"/>
        <v>7.7124037154615355E-2</v>
      </c>
      <c r="C153" s="73">
        <v>-0.60934296137245736</v>
      </c>
      <c r="D153" s="73">
        <v>9.519851894079652E-2</v>
      </c>
      <c r="E153" s="73">
        <v>0.74551655389550686</v>
      </c>
      <c r="G153" s="58" t="s">
        <v>240</v>
      </c>
      <c r="H153" s="110">
        <v>7.3743939493257568E-2</v>
      </c>
      <c r="I153" s="73">
        <v>-0.39095330297229525</v>
      </c>
      <c r="J153" s="73">
        <v>0.22912370029661158</v>
      </c>
      <c r="K153" s="116">
        <v>0.38306142115545638</v>
      </c>
    </row>
    <row r="154" spans="1:11" x14ac:dyDescent="0.25">
      <c r="A154" s="119" t="s">
        <v>458</v>
      </c>
      <c r="B154" s="110">
        <f t="shared" si="3"/>
        <v>7.3008152421587189E-2</v>
      </c>
      <c r="C154" s="73">
        <v>-6.0457985734166483E-2</v>
      </c>
      <c r="D154" s="73">
        <v>0.53105270310591024</v>
      </c>
      <c r="E154" s="73">
        <v>-0.25157026010698219</v>
      </c>
      <c r="G154" s="58" t="s">
        <v>300</v>
      </c>
      <c r="H154" s="110">
        <v>7.2565202078554367E-2</v>
      </c>
      <c r="I154" s="73">
        <v>1.6176329214138581</v>
      </c>
      <c r="J154" s="73">
        <v>-1.8231597004670277</v>
      </c>
      <c r="K154" s="116">
        <v>0.42322238528883271</v>
      </c>
    </row>
    <row r="155" spans="1:11" x14ac:dyDescent="0.25">
      <c r="A155" s="119" t="s">
        <v>440</v>
      </c>
      <c r="B155" s="110">
        <f t="shared" si="3"/>
        <v>7.0718028838571242E-2</v>
      </c>
      <c r="C155" s="73">
        <v>0.53829444253008218</v>
      </c>
      <c r="D155" s="73">
        <v>-0.18006933716620413</v>
      </c>
      <c r="E155" s="73">
        <v>-0.14607101884816434</v>
      </c>
      <c r="G155" s="58" t="s">
        <v>166</v>
      </c>
      <c r="H155" s="110">
        <v>5.7037933099603394E-2</v>
      </c>
      <c r="I155" s="73">
        <v>-0.95613273099456186</v>
      </c>
      <c r="J155" s="73">
        <v>1.0295401955985812</v>
      </c>
      <c r="K155" s="116">
        <v>9.7706334694790814E-2</v>
      </c>
    </row>
    <row r="156" spans="1:11" x14ac:dyDescent="0.25">
      <c r="A156" s="119" t="s">
        <v>378</v>
      </c>
      <c r="B156" s="110">
        <f t="shared" si="3"/>
        <v>5.6546849954044638E-2</v>
      </c>
      <c r="C156" s="73">
        <v>-0.16799036748832802</v>
      </c>
      <c r="D156" s="73">
        <v>0.20448589918281493</v>
      </c>
      <c r="E156" s="73">
        <v>0.13314501816764701</v>
      </c>
      <c r="G156" s="58" t="s">
        <v>320</v>
      </c>
      <c r="H156" s="110">
        <v>5.5828378881928077E-2</v>
      </c>
      <c r="I156" s="73">
        <v>0.74548758729220266</v>
      </c>
      <c r="J156" s="73">
        <v>0.30971640253565436</v>
      </c>
      <c r="K156" s="116">
        <v>-0.88771885318207289</v>
      </c>
    </row>
    <row r="157" spans="1:11" x14ac:dyDescent="0.25">
      <c r="A157" s="119" t="s">
        <v>270</v>
      </c>
      <c r="B157" s="110">
        <f t="shared" si="3"/>
        <v>5.5335473555069715E-2</v>
      </c>
      <c r="C157" s="73">
        <v>-0.52513289953761122</v>
      </c>
      <c r="D157" s="73">
        <v>0.98475063133775109</v>
      </c>
      <c r="E157" s="73">
        <v>-0.29361131113493072</v>
      </c>
      <c r="G157" s="58" t="s">
        <v>318</v>
      </c>
      <c r="H157" s="110">
        <v>5.3972629746134225E-2</v>
      </c>
      <c r="I157" s="73">
        <v>-0.74881050661284032</v>
      </c>
      <c r="J157" s="73">
        <v>0.48414312223682376</v>
      </c>
      <c r="K157" s="116">
        <v>0.42658527361441922</v>
      </c>
    </row>
    <row r="158" spans="1:11" x14ac:dyDescent="0.25">
      <c r="A158" s="119" t="s">
        <v>256</v>
      </c>
      <c r="B158" s="110">
        <f t="shared" si="3"/>
        <v>3.9919644718564837E-2</v>
      </c>
      <c r="C158" s="73">
        <v>-0.12625378569266255</v>
      </c>
      <c r="D158" s="73">
        <v>0.19457012160295392</v>
      </c>
      <c r="E158" s="73">
        <v>5.1442598245403134E-2</v>
      </c>
      <c r="G158" s="58" t="s">
        <v>380</v>
      </c>
      <c r="H158" s="110">
        <v>4.8495836512696781E-2</v>
      </c>
      <c r="I158" s="73">
        <v>-0.67555491307930882</v>
      </c>
      <c r="J158" s="73">
        <v>0.94395557411573772</v>
      </c>
      <c r="K158" s="116">
        <v>-0.12291315149833856</v>
      </c>
    </row>
    <row r="159" spans="1:11" x14ac:dyDescent="0.25">
      <c r="A159" s="119" t="s">
        <v>448</v>
      </c>
      <c r="B159" s="110">
        <f t="shared" si="3"/>
        <v>3.8562595692791225E-2</v>
      </c>
      <c r="C159" s="73">
        <v>-1.1963355875358586E-2</v>
      </c>
      <c r="D159" s="73">
        <v>0.43792022902426442</v>
      </c>
      <c r="E159" s="73">
        <v>-0.31026908607053216</v>
      </c>
      <c r="G159" s="58" t="s">
        <v>352</v>
      </c>
      <c r="H159" s="110">
        <v>4.6474654077239129E-2</v>
      </c>
      <c r="I159" s="73">
        <v>2.2007997146086962</v>
      </c>
      <c r="J159" s="73">
        <v>-1.5208957247450279</v>
      </c>
      <c r="K159" s="116">
        <v>-0.54048002763195091</v>
      </c>
    </row>
    <row r="160" spans="1:11" x14ac:dyDescent="0.25">
      <c r="A160" s="119" t="s">
        <v>268</v>
      </c>
      <c r="B160" s="110">
        <f t="shared" si="3"/>
        <v>2.0894892496481771E-2</v>
      </c>
      <c r="C160" s="73">
        <v>-0.26270593579394674</v>
      </c>
      <c r="D160" s="73">
        <v>0.36358270873908538</v>
      </c>
      <c r="E160" s="73">
        <v>-3.8192095455693326E-2</v>
      </c>
      <c r="G160" s="58" t="s">
        <v>204</v>
      </c>
      <c r="H160" s="110">
        <v>3.1550788187171573E-2</v>
      </c>
      <c r="I160" s="73">
        <v>-0.43447473025004291</v>
      </c>
      <c r="J160" s="73">
        <v>-0.5851235083317915</v>
      </c>
      <c r="K160" s="116">
        <v>1.1142506031433492</v>
      </c>
    </row>
    <row r="161" spans="1:11" x14ac:dyDescent="0.25">
      <c r="A161" s="119" t="s">
        <v>380</v>
      </c>
      <c r="B161" s="110">
        <f t="shared" si="3"/>
        <v>2.0434589287654292E-2</v>
      </c>
      <c r="C161" s="73">
        <v>-5.318835198566052E-2</v>
      </c>
      <c r="D161" s="73">
        <v>0.88800599460447915</v>
      </c>
      <c r="E161" s="73">
        <v>-0.77351387475585576</v>
      </c>
      <c r="G161" s="58" t="s">
        <v>202</v>
      </c>
      <c r="H161" s="110">
        <v>2.6413288498775261E-2</v>
      </c>
      <c r="I161" s="73">
        <v>1.0970462545595758</v>
      </c>
      <c r="J161" s="73">
        <v>0.28588031982311107</v>
      </c>
      <c r="K161" s="116">
        <v>-1.3036867088863611</v>
      </c>
    </row>
    <row r="162" spans="1:11" x14ac:dyDescent="0.25">
      <c r="A162" s="119" t="s">
        <v>230</v>
      </c>
      <c r="B162" s="110">
        <f t="shared" si="3"/>
        <v>1.7245616074133368E-2</v>
      </c>
      <c r="C162" s="73">
        <v>-0.80240863518868832</v>
      </c>
      <c r="D162" s="73">
        <v>0.56156176228839294</v>
      </c>
      <c r="E162" s="73">
        <v>0.29258372112269548</v>
      </c>
      <c r="G162" s="58" t="s">
        <v>154</v>
      </c>
      <c r="H162" s="110">
        <v>5.9359066047332725E-3</v>
      </c>
      <c r="I162" s="73">
        <v>0.52206883749567212</v>
      </c>
      <c r="J162" s="73">
        <v>0.38443857792889657</v>
      </c>
      <c r="K162" s="116">
        <v>-0.88869969561036888</v>
      </c>
    </row>
    <row r="163" spans="1:11" x14ac:dyDescent="0.25">
      <c r="A163" s="119" t="s">
        <v>276</v>
      </c>
      <c r="B163" s="110">
        <f t="shared" ref="B163:B194" si="4">(C163+D163+E163)/3</f>
        <v>1.7056858595434782E-2</v>
      </c>
      <c r="C163" s="73">
        <v>-0.961470407638505</v>
      </c>
      <c r="D163" s="73">
        <v>0.34565393994000015</v>
      </c>
      <c r="E163" s="73">
        <v>0.66698704348480919</v>
      </c>
      <c r="G163" s="58" t="s">
        <v>304</v>
      </c>
      <c r="H163" s="110">
        <v>2.0158486487589782E-3</v>
      </c>
      <c r="I163" s="73">
        <v>-0.3843573166898126</v>
      </c>
      <c r="J163" s="73">
        <v>0.37704685558807249</v>
      </c>
      <c r="K163" s="116">
        <v>1.3358007048017042E-2</v>
      </c>
    </row>
    <row r="164" spans="1:11" x14ac:dyDescent="0.25">
      <c r="A164" s="119" t="s">
        <v>318</v>
      </c>
      <c r="B164" s="110">
        <f t="shared" si="4"/>
        <v>1.0235988457703253E-2</v>
      </c>
      <c r="C164" s="73">
        <v>-0.50630767057371762</v>
      </c>
      <c r="D164" s="73">
        <v>0.50699017690434178</v>
      </c>
      <c r="E164" s="73">
        <v>3.0025459042485592E-2</v>
      </c>
      <c r="G164" s="58" t="s">
        <v>334</v>
      </c>
      <c r="H164" s="110">
        <v>-9.1203849894207975E-3</v>
      </c>
      <c r="I164" s="73">
        <v>-8.8166591283044951E-2</v>
      </c>
      <c r="J164" s="73">
        <v>1.2489266566919734E-3</v>
      </c>
      <c r="K164" s="116">
        <v>5.9556509658090583E-2</v>
      </c>
    </row>
    <row r="165" spans="1:11" x14ac:dyDescent="0.25">
      <c r="A165" s="119" t="s">
        <v>308</v>
      </c>
      <c r="B165" s="110">
        <f t="shared" si="4"/>
        <v>5.6528069493901141E-3</v>
      </c>
      <c r="C165" s="73">
        <v>1.6496994154927545</v>
      </c>
      <c r="D165" s="73">
        <v>-0.53400389495553557</v>
      </c>
      <c r="E165" s="73">
        <v>-1.0987370996890484</v>
      </c>
      <c r="G165" s="58" t="s">
        <v>382</v>
      </c>
      <c r="H165" s="110">
        <v>-1.2561923001340422E-2</v>
      </c>
      <c r="I165" s="73">
        <v>-0.79114743593338976</v>
      </c>
      <c r="J165" s="73">
        <v>0.4169985034913154</v>
      </c>
      <c r="K165" s="116">
        <v>0.3364631634380531</v>
      </c>
    </row>
    <row r="166" spans="1:11" x14ac:dyDescent="0.25">
      <c r="A166" s="119" t="s">
        <v>444</v>
      </c>
      <c r="B166" s="110">
        <f t="shared" si="4"/>
        <v>3.4648123294426978E-3</v>
      </c>
      <c r="C166" s="73">
        <v>-1.2647838082977714</v>
      </c>
      <c r="D166" s="73">
        <v>0.76366376786691248</v>
      </c>
      <c r="E166" s="73">
        <v>0.51151447741918699</v>
      </c>
      <c r="G166" s="58" t="s">
        <v>378</v>
      </c>
      <c r="H166" s="110">
        <v>-1.6327580149267645E-2</v>
      </c>
      <c r="I166" s="73">
        <v>1.5537942530311688</v>
      </c>
      <c r="J166" s="73">
        <v>-0.10670092711303773</v>
      </c>
      <c r="K166" s="116">
        <v>-1.496076066365934</v>
      </c>
    </row>
    <row r="167" spans="1:11" x14ac:dyDescent="0.25">
      <c r="A167" s="119" t="s">
        <v>246</v>
      </c>
      <c r="B167" s="110">
        <f t="shared" si="4"/>
        <v>-1.4671915371993471E-3</v>
      </c>
      <c r="C167" s="73">
        <v>0.4786021673924728</v>
      </c>
      <c r="D167" s="73">
        <v>-0.34645145169053543</v>
      </c>
      <c r="E167" s="73">
        <v>-0.13655229031353541</v>
      </c>
      <c r="G167" s="58" t="s">
        <v>436</v>
      </c>
      <c r="H167" s="110">
        <v>-2.2945811984371806E-2</v>
      </c>
      <c r="I167" s="73">
        <v>-0.58125678874606401</v>
      </c>
      <c r="J167" s="73">
        <v>0.92751227588328722</v>
      </c>
      <c r="K167" s="116">
        <v>-0.41509292309033863</v>
      </c>
    </row>
    <row r="168" spans="1:11" x14ac:dyDescent="0.25">
      <c r="A168" s="119" t="s">
        <v>402</v>
      </c>
      <c r="B168" s="110">
        <f t="shared" si="4"/>
        <v>-1.7219685525095452E-2</v>
      </c>
      <c r="C168" s="73">
        <v>-0.77341580530658738</v>
      </c>
      <c r="D168" s="73">
        <v>0.26497496038623763</v>
      </c>
      <c r="E168" s="73">
        <v>0.45678178834506333</v>
      </c>
      <c r="G168" s="58" t="s">
        <v>424</v>
      </c>
      <c r="H168" s="110">
        <v>-5.001520088733169E-2</v>
      </c>
      <c r="I168" s="73">
        <v>-0.85856070167166743</v>
      </c>
      <c r="J168" s="73">
        <v>0.62878125939806762</v>
      </c>
      <c r="K168" s="116">
        <v>7.9733839611604754E-2</v>
      </c>
    </row>
    <row r="169" spans="1:11" x14ac:dyDescent="0.25">
      <c r="A169" s="119" t="s">
        <v>424</v>
      </c>
      <c r="B169" s="110">
        <f t="shared" si="4"/>
        <v>-2.2035381445401309E-2</v>
      </c>
      <c r="C169" s="73">
        <v>-0.44184531555554496</v>
      </c>
      <c r="D169" s="73">
        <v>0.67807598351101739</v>
      </c>
      <c r="E169" s="73">
        <v>-0.30233681229167636</v>
      </c>
      <c r="G169" s="58" t="s">
        <v>270</v>
      </c>
      <c r="H169" s="110">
        <v>-6.2370174363528506E-2</v>
      </c>
      <c r="I169" s="73">
        <v>7.4760243320468961E-2</v>
      </c>
      <c r="J169" s="73">
        <v>0.89681198936777595</v>
      </c>
      <c r="K169" s="116">
        <v>-1.1586827557788304</v>
      </c>
    </row>
    <row r="170" spans="1:11" x14ac:dyDescent="0.25">
      <c r="A170" s="119" t="s">
        <v>172</v>
      </c>
      <c r="B170" s="110">
        <f t="shared" si="4"/>
        <v>-3.4869564162633017E-2</v>
      </c>
      <c r="C170" s="73">
        <v>0.58794516767206451</v>
      </c>
      <c r="D170" s="73">
        <v>-0.23871061869209453</v>
      </c>
      <c r="E170" s="73">
        <v>-0.45384324146786903</v>
      </c>
      <c r="G170" s="58" t="s">
        <v>160</v>
      </c>
      <c r="H170" s="110">
        <v>-6.3238852241935886E-2</v>
      </c>
      <c r="I170" s="73">
        <v>-0.42755097380900636</v>
      </c>
      <c r="J170" s="73">
        <v>-5.8875779702154338E-2</v>
      </c>
      <c r="K170" s="116">
        <v>0.29671019678535304</v>
      </c>
    </row>
    <row r="171" spans="1:11" x14ac:dyDescent="0.25">
      <c r="A171" s="119" t="s">
        <v>178</v>
      </c>
      <c r="B171" s="110">
        <f t="shared" si="4"/>
        <v>-5.3529257666825168E-2</v>
      </c>
      <c r="C171" s="73">
        <v>-0.67572100375912392</v>
      </c>
      <c r="D171" s="73">
        <v>0.88013500590330429</v>
      </c>
      <c r="E171" s="73">
        <v>-0.36500177514465587</v>
      </c>
      <c r="G171" s="58" t="s">
        <v>488</v>
      </c>
      <c r="H171" s="110">
        <v>-6.3241543547011073E-2</v>
      </c>
      <c r="I171" s="73">
        <v>-0.81277804154423672</v>
      </c>
      <c r="J171" s="73">
        <v>0.4340050947766852</v>
      </c>
      <c r="K171" s="116">
        <v>0.18904831612651832</v>
      </c>
    </row>
    <row r="172" spans="1:11" x14ac:dyDescent="0.25">
      <c r="A172" s="119" t="s">
        <v>488</v>
      </c>
      <c r="B172" s="110">
        <f t="shared" si="4"/>
        <v>-5.4108545625928171E-2</v>
      </c>
      <c r="C172" s="73">
        <v>-0.55024679349455097</v>
      </c>
      <c r="D172" s="73">
        <v>0.57048063484768319</v>
      </c>
      <c r="E172" s="73">
        <v>-0.18255947823091673</v>
      </c>
      <c r="G172" s="58" t="s">
        <v>162</v>
      </c>
      <c r="H172" s="110">
        <v>-7.3818255057212886E-2</v>
      </c>
      <c r="I172" s="73">
        <v>-0.52187843119764299</v>
      </c>
      <c r="J172" s="73">
        <v>1.1433122505736122</v>
      </c>
      <c r="K172" s="116">
        <v>-0.84288858454760784</v>
      </c>
    </row>
    <row r="173" spans="1:11" x14ac:dyDescent="0.25">
      <c r="A173" s="119" t="s">
        <v>356</v>
      </c>
      <c r="B173" s="110">
        <f t="shared" si="4"/>
        <v>-6.5720021579380325E-2</v>
      </c>
      <c r="C173" s="73">
        <v>0.82037170907969825</v>
      </c>
      <c r="D173" s="73">
        <v>-1.750356689667171</v>
      </c>
      <c r="E173" s="73">
        <v>0.73282491584933174</v>
      </c>
      <c r="G173" s="58" t="s">
        <v>330</v>
      </c>
      <c r="H173" s="110">
        <v>-7.4946693510712634E-2</v>
      </c>
      <c r="I173" s="73">
        <v>-0.76770218825603576</v>
      </c>
      <c r="J173" s="73">
        <v>0.6346644210238932</v>
      </c>
      <c r="K173" s="116">
        <v>-9.1802313299995317E-2</v>
      </c>
    </row>
    <row r="174" spans="1:11" x14ac:dyDescent="0.25">
      <c r="A174" s="119" t="s">
        <v>198</v>
      </c>
      <c r="B174" s="110">
        <f t="shared" si="4"/>
        <v>-6.7043454563569735E-2</v>
      </c>
      <c r="C174" s="73">
        <v>-0.60449218640245428</v>
      </c>
      <c r="D174" s="73">
        <v>0.27259648667775771</v>
      </c>
      <c r="E174" s="73">
        <v>0.13076533603398735</v>
      </c>
      <c r="G174" s="58" t="s">
        <v>448</v>
      </c>
      <c r="H174" s="110">
        <v>-7.5687174582643943E-2</v>
      </c>
      <c r="I174" s="73">
        <v>-0.26067651730316943</v>
      </c>
      <c r="J174" s="73">
        <v>0.1844574271399694</v>
      </c>
      <c r="K174" s="116">
        <v>-0.15084243358473179</v>
      </c>
    </row>
    <row r="175" spans="1:11" x14ac:dyDescent="0.25">
      <c r="A175" s="119" t="s">
        <v>366</v>
      </c>
      <c r="B175" s="110">
        <f t="shared" si="4"/>
        <v>-7.5612723921368682E-2</v>
      </c>
      <c r="C175" s="73">
        <v>-0.7605998152625395</v>
      </c>
      <c r="D175" s="73">
        <v>0.88765823535268407</v>
      </c>
      <c r="E175" s="73">
        <v>-0.3538965918542506</v>
      </c>
      <c r="G175" s="58" t="s">
        <v>280</v>
      </c>
      <c r="H175" s="110">
        <v>-0.10324497399522853</v>
      </c>
      <c r="I175" s="73">
        <v>-0.58511047665078142</v>
      </c>
      <c r="J175" s="73">
        <v>0.20351318159989865</v>
      </c>
      <c r="K175" s="116">
        <v>7.186237306519723E-2</v>
      </c>
    </row>
    <row r="176" spans="1:11" x14ac:dyDescent="0.25">
      <c r="A176" s="119" t="s">
        <v>262</v>
      </c>
      <c r="B176" s="110">
        <f t="shared" si="4"/>
        <v>-8.1323247218938535E-2</v>
      </c>
      <c r="C176" s="73">
        <v>0.73286189385371792</v>
      </c>
      <c r="D176" s="73">
        <v>-0.42780110869636545</v>
      </c>
      <c r="E176" s="73">
        <v>-0.54903052681416809</v>
      </c>
      <c r="G176" s="58" t="s">
        <v>408</v>
      </c>
      <c r="H176" s="110">
        <v>-0.11434322929948752</v>
      </c>
      <c r="I176" s="73">
        <v>-0.66537558058713919</v>
      </c>
      <c r="J176" s="73">
        <v>-0.4843982456238819</v>
      </c>
      <c r="K176" s="116">
        <v>0.80674413831255853</v>
      </c>
    </row>
    <row r="177" spans="1:11" x14ac:dyDescent="0.25">
      <c r="A177" s="119" t="s">
        <v>478</v>
      </c>
      <c r="B177" s="110">
        <f t="shared" si="4"/>
        <v>-8.9046760663174948E-2</v>
      </c>
      <c r="C177" s="73">
        <v>-0.83237523346416376</v>
      </c>
      <c r="D177" s="73">
        <v>0.47889034860225654</v>
      </c>
      <c r="E177" s="73">
        <v>8.6344602872382395E-2</v>
      </c>
      <c r="G177" s="58" t="s">
        <v>366</v>
      </c>
      <c r="H177" s="110">
        <v>-0.11616700179417645</v>
      </c>
      <c r="I177" s="73">
        <v>-0.80134610534656425</v>
      </c>
      <c r="J177" s="73">
        <v>0.96597281164388471</v>
      </c>
      <c r="K177" s="116">
        <v>-0.51312771167984983</v>
      </c>
    </row>
    <row r="178" spans="1:11" x14ac:dyDescent="0.25">
      <c r="A178" s="119" t="s">
        <v>170</v>
      </c>
      <c r="B178" s="110">
        <f t="shared" si="4"/>
        <v>-9.0876010245454067E-2</v>
      </c>
      <c r="C178" s="73">
        <v>-0.84244670083069784</v>
      </c>
      <c r="D178" s="73">
        <v>-0.32641108559947729</v>
      </c>
      <c r="E178" s="73">
        <v>0.89622975569381302</v>
      </c>
      <c r="G178" s="58" t="s">
        <v>372</v>
      </c>
      <c r="H178" s="110">
        <v>-0.1294364491165497</v>
      </c>
      <c r="I178" s="73">
        <v>2.3196190326060284</v>
      </c>
      <c r="J178" s="73">
        <v>-2.5582728481329178</v>
      </c>
      <c r="K178" s="116">
        <v>-0.14965553182275976</v>
      </c>
    </row>
    <row r="179" spans="1:11" x14ac:dyDescent="0.25">
      <c r="A179" s="119" t="s">
        <v>392</v>
      </c>
      <c r="B179" s="110">
        <f t="shared" si="4"/>
        <v>-9.6384685789516922E-2</v>
      </c>
      <c r="C179" s="73">
        <v>-0.91255620208214083</v>
      </c>
      <c r="D179" s="73">
        <v>0.85990108464074066</v>
      </c>
      <c r="E179" s="73">
        <v>-0.2364989399271506</v>
      </c>
      <c r="G179" s="58" t="s">
        <v>230</v>
      </c>
      <c r="H179" s="110">
        <v>-0.1363325619920607</v>
      </c>
      <c r="I179" s="73">
        <v>0.56122330609970572</v>
      </c>
      <c r="J179" s="73">
        <v>0.45368897445017287</v>
      </c>
      <c r="K179" s="116">
        <v>-1.4239099665260608</v>
      </c>
    </row>
    <row r="180" spans="1:11" x14ac:dyDescent="0.25">
      <c r="A180" s="119" t="s">
        <v>148</v>
      </c>
      <c r="B180" s="110">
        <f t="shared" si="4"/>
        <v>-0.10394435146574584</v>
      </c>
      <c r="C180" s="73">
        <v>0.65346181565162564</v>
      </c>
      <c r="D180" s="73">
        <v>-0.20605908809495244</v>
      </c>
      <c r="E180" s="73">
        <v>-0.75923578195391073</v>
      </c>
      <c r="G180" s="58" t="s">
        <v>228</v>
      </c>
      <c r="H180" s="110">
        <v>-0.13652824932574853</v>
      </c>
      <c r="I180" s="73">
        <v>-3.5082874622160427E-2</v>
      </c>
      <c r="J180" s="73">
        <v>0.12700409190545808</v>
      </c>
      <c r="K180" s="116">
        <v>-0.50150596526054325</v>
      </c>
    </row>
    <row r="181" spans="1:11" x14ac:dyDescent="0.25">
      <c r="A181" s="119" t="s">
        <v>220</v>
      </c>
      <c r="B181" s="110">
        <f t="shared" si="4"/>
        <v>-0.11298713504006806</v>
      </c>
      <c r="C181" s="73">
        <v>-0.22402008035232446</v>
      </c>
      <c r="D181" s="73">
        <v>0.48406252685309598</v>
      </c>
      <c r="E181" s="73">
        <v>-0.59900385162097569</v>
      </c>
      <c r="G181" s="58" t="s">
        <v>360</v>
      </c>
      <c r="H181" s="110">
        <v>-0.14500655615081839</v>
      </c>
      <c r="I181" s="73">
        <v>-0.37425117619313414</v>
      </c>
      <c r="J181" s="73">
        <v>0.93648326033136198</v>
      </c>
      <c r="K181" s="116">
        <v>-0.99725175259068299</v>
      </c>
    </row>
    <row r="182" spans="1:11" x14ac:dyDescent="0.25">
      <c r="A182" s="119" t="s">
        <v>362</v>
      </c>
      <c r="B182" s="110">
        <f t="shared" si="4"/>
        <v>-0.11597834516177108</v>
      </c>
      <c r="C182" s="73">
        <v>9.3060818848536661E-2</v>
      </c>
      <c r="D182" s="73">
        <v>-1.0707012110580267</v>
      </c>
      <c r="E182" s="73">
        <v>0.62970535672417682</v>
      </c>
      <c r="G182" s="58" t="s">
        <v>310</v>
      </c>
      <c r="H182" s="110">
        <v>-0.1466988174650504</v>
      </c>
      <c r="I182" s="73">
        <v>-0.75572207166815331</v>
      </c>
      <c r="J182" s="73">
        <v>-0.25703923717073268</v>
      </c>
      <c r="K182" s="116">
        <v>0.57266485644373488</v>
      </c>
    </row>
    <row r="183" spans="1:11" x14ac:dyDescent="0.25">
      <c r="A183" s="119" t="s">
        <v>338</v>
      </c>
      <c r="B183" s="110">
        <f t="shared" si="4"/>
        <v>-0.11923409014903101</v>
      </c>
      <c r="C183" s="73">
        <v>-0.33375041872358241</v>
      </c>
      <c r="D183" s="73">
        <v>0.27441882367873621</v>
      </c>
      <c r="E183" s="73">
        <v>-0.29837067540224682</v>
      </c>
      <c r="G183" s="58" t="s">
        <v>402</v>
      </c>
      <c r="H183" s="110">
        <v>-0.14888365281995689</v>
      </c>
      <c r="I183" s="73">
        <v>-1.2631521096306819</v>
      </c>
      <c r="J183" s="73">
        <v>4.6501513239287737E-2</v>
      </c>
      <c r="K183" s="116">
        <v>0.7699996379315236</v>
      </c>
    </row>
    <row r="184" spans="1:11" x14ac:dyDescent="0.25">
      <c r="A184" s="119" t="s">
        <v>240</v>
      </c>
      <c r="B184" s="110">
        <f t="shared" si="4"/>
        <v>-0.12123500285167821</v>
      </c>
      <c r="C184" s="73">
        <v>-0.55097571335881124</v>
      </c>
      <c r="D184" s="73">
        <v>0.11837710424488221</v>
      </c>
      <c r="E184" s="73">
        <v>6.8893600558894388E-2</v>
      </c>
      <c r="G184" s="58" t="s">
        <v>168</v>
      </c>
      <c r="H184" s="110">
        <v>-0.1501097441648562</v>
      </c>
      <c r="I184" s="73">
        <v>-3.1228187138087494E-3</v>
      </c>
      <c r="J184" s="73">
        <v>-0.19722059239134249</v>
      </c>
      <c r="K184" s="116">
        <v>-0.24998582138941736</v>
      </c>
    </row>
    <row r="185" spans="1:11" x14ac:dyDescent="0.25">
      <c r="A185" s="119" t="s">
        <v>160</v>
      </c>
      <c r="B185" s="110">
        <f t="shared" si="4"/>
        <v>-0.12456771849875969</v>
      </c>
      <c r="C185" s="73">
        <v>-0.51395000137732849</v>
      </c>
      <c r="D185" s="73">
        <v>6.5007426299069096E-2</v>
      </c>
      <c r="E185" s="73">
        <v>7.5239419581980341E-2</v>
      </c>
      <c r="G185" s="58" t="s">
        <v>256</v>
      </c>
      <c r="H185" s="110">
        <v>-0.15563892896187267</v>
      </c>
      <c r="I185" s="73">
        <v>-0.50764740689270804</v>
      </c>
      <c r="J185" s="73">
        <v>0.17983179275898678</v>
      </c>
      <c r="K185" s="116">
        <v>-0.13910117275189671</v>
      </c>
    </row>
    <row r="186" spans="1:11" x14ac:dyDescent="0.25">
      <c r="A186" s="119" t="s">
        <v>430</v>
      </c>
      <c r="B186" s="110">
        <f t="shared" si="4"/>
        <v>-0.14599342834124898</v>
      </c>
      <c r="C186" s="73">
        <v>-0.29347358206741653</v>
      </c>
      <c r="D186" s="73">
        <v>0.38072700252126052</v>
      </c>
      <c r="E186" s="73">
        <v>-0.52523370547759096</v>
      </c>
      <c r="G186" s="58" t="s">
        <v>374</v>
      </c>
      <c r="H186" s="110">
        <v>-0.18119849696726895</v>
      </c>
      <c r="I186" s="73">
        <v>-0.47585583312409052</v>
      </c>
      <c r="J186" s="73">
        <v>-0.29117515550802192</v>
      </c>
      <c r="K186" s="116">
        <v>0.22343549773030563</v>
      </c>
    </row>
    <row r="187" spans="1:11" x14ac:dyDescent="0.25">
      <c r="A187" s="119" t="s">
        <v>176</v>
      </c>
      <c r="B187" s="110">
        <f t="shared" si="4"/>
        <v>-0.15577176818384553</v>
      </c>
      <c r="C187" s="73">
        <v>-0.56214424715623923</v>
      </c>
      <c r="D187" s="73">
        <v>-0.79505499406602431</v>
      </c>
      <c r="E187" s="73">
        <v>0.88988393667072696</v>
      </c>
      <c r="G187" s="58" t="s">
        <v>368</v>
      </c>
      <c r="H187" s="110">
        <v>-0.18257265243413637</v>
      </c>
      <c r="I187" s="73">
        <v>-0.65350147869208619</v>
      </c>
      <c r="J187" s="73">
        <v>0.82973877972639432</v>
      </c>
      <c r="K187" s="116">
        <v>-0.72395525833671726</v>
      </c>
    </row>
    <row r="188" spans="1:11" x14ac:dyDescent="0.25">
      <c r="A188" s="119" t="s">
        <v>352</v>
      </c>
      <c r="B188" s="110">
        <f t="shared" si="4"/>
        <v>-0.16103165417724682</v>
      </c>
      <c r="C188" s="73">
        <v>1.718768934759084</v>
      </c>
      <c r="D188" s="73">
        <v>-2.8617118943746611</v>
      </c>
      <c r="E188" s="73">
        <v>0.65984799708383668</v>
      </c>
      <c r="G188" s="58" t="s">
        <v>246</v>
      </c>
      <c r="H188" s="110">
        <v>-0.21884702151794611</v>
      </c>
      <c r="I188" s="73">
        <v>-0.39920290252158408</v>
      </c>
      <c r="J188" s="73">
        <v>-0.15263653444416553</v>
      </c>
      <c r="K188" s="116">
        <v>-0.10470162758808881</v>
      </c>
    </row>
    <row r="189" spans="1:11" x14ac:dyDescent="0.25">
      <c r="A189" s="119" t="s">
        <v>214</v>
      </c>
      <c r="B189" s="110">
        <f t="shared" si="4"/>
        <v>-0.16163857364531323</v>
      </c>
      <c r="C189" s="73">
        <v>0.15184589232562981</v>
      </c>
      <c r="D189" s="73">
        <v>-0.45737504454219896</v>
      </c>
      <c r="E189" s="73">
        <v>-0.1793865687193705</v>
      </c>
      <c r="G189" s="58" t="s">
        <v>254</v>
      </c>
      <c r="H189" s="110">
        <v>-0.22803885683515665</v>
      </c>
      <c r="I189" s="73">
        <v>-0.99618377924394264</v>
      </c>
      <c r="J189" s="73">
        <v>-7.5361800182410432E-3</v>
      </c>
      <c r="K189" s="116">
        <v>0.31960338875671385</v>
      </c>
    </row>
    <row r="190" spans="1:11" x14ac:dyDescent="0.25">
      <c r="A190" s="119" t="s">
        <v>372</v>
      </c>
      <c r="B190" s="110">
        <f t="shared" si="4"/>
        <v>-0.16981326861413892</v>
      </c>
      <c r="C190" s="73">
        <v>-1.2174239063812895</v>
      </c>
      <c r="D190" s="73">
        <v>-0.84503792404440814</v>
      </c>
      <c r="E190" s="73">
        <v>1.5530220245832811</v>
      </c>
      <c r="G190" s="58" t="s">
        <v>148</v>
      </c>
      <c r="H190" s="110">
        <v>-0.25131460610540202</v>
      </c>
      <c r="I190" s="73">
        <v>0.40181203282979133</v>
      </c>
      <c r="J190" s="73">
        <v>-0.34636839306737149</v>
      </c>
      <c r="K190" s="116">
        <v>-0.80938745807862589</v>
      </c>
    </row>
    <row r="191" spans="1:11" x14ac:dyDescent="0.25">
      <c r="A191" s="119" t="s">
        <v>186</v>
      </c>
      <c r="B191" s="110">
        <f t="shared" si="4"/>
        <v>-0.18205403376250362</v>
      </c>
      <c r="C191" s="73">
        <v>-1.0302510692842672</v>
      </c>
      <c r="D191" s="73">
        <v>0.25258375497126734</v>
      </c>
      <c r="E191" s="73">
        <v>0.2315052130254891</v>
      </c>
      <c r="G191" s="58" t="s">
        <v>434</v>
      </c>
      <c r="H191" s="110">
        <v>-0.26749374780260027</v>
      </c>
      <c r="I191" s="73">
        <v>0.59898861846126472</v>
      </c>
      <c r="J191" s="73">
        <v>-0.88960735449798534</v>
      </c>
      <c r="K191" s="116">
        <v>-0.51186250737108019</v>
      </c>
    </row>
    <row r="192" spans="1:11" x14ac:dyDescent="0.25">
      <c r="A192" s="119" t="s">
        <v>310</v>
      </c>
      <c r="B192" s="110">
        <f t="shared" si="4"/>
        <v>-0.1872713191849458</v>
      </c>
      <c r="C192" s="73">
        <v>-0.39159290365561877</v>
      </c>
      <c r="D192" s="73">
        <v>2.8202971889412978E-2</v>
      </c>
      <c r="E192" s="73">
        <v>-0.19842402578863161</v>
      </c>
      <c r="G192" s="58" t="s">
        <v>338</v>
      </c>
      <c r="H192" s="110">
        <v>-0.26887082267729023</v>
      </c>
      <c r="I192" s="73">
        <v>-0.11480407438391789</v>
      </c>
      <c r="J192" s="73">
        <v>-5.2288007878155157E-2</v>
      </c>
      <c r="K192" s="116">
        <v>-0.63952038576979764</v>
      </c>
    </row>
    <row r="193" spans="1:11" x14ac:dyDescent="0.25">
      <c r="A193" s="119" t="s">
        <v>394</v>
      </c>
      <c r="B193" s="110">
        <f t="shared" si="4"/>
        <v>-0.19281070055583163</v>
      </c>
      <c r="C193" s="73">
        <v>-0.35020748542168229</v>
      </c>
      <c r="D193" s="73">
        <v>0.56194703344564789</v>
      </c>
      <c r="E193" s="73">
        <v>-0.79017164969146048</v>
      </c>
      <c r="G193" s="58" t="s">
        <v>290</v>
      </c>
      <c r="H193" s="110">
        <v>-0.27100746393510972</v>
      </c>
      <c r="I193" s="73">
        <v>-0.89390140650386363</v>
      </c>
      <c r="J193" s="73">
        <v>0.26794667914343973</v>
      </c>
      <c r="K193" s="116">
        <v>-0.18706766444490516</v>
      </c>
    </row>
    <row r="194" spans="1:11" x14ac:dyDescent="0.25">
      <c r="A194" s="119" t="s">
        <v>460</v>
      </c>
      <c r="B194" s="110">
        <f t="shared" si="4"/>
        <v>-0.20006490637567534</v>
      </c>
      <c r="C194" s="73">
        <v>-0.45402650088137125</v>
      </c>
      <c r="D194" s="73">
        <v>-0.37212083962594128</v>
      </c>
      <c r="E194" s="73">
        <v>0.22595262138028646</v>
      </c>
      <c r="G194" s="58" t="s">
        <v>342</v>
      </c>
      <c r="H194" s="110">
        <v>-0.30577991908749563</v>
      </c>
      <c r="I194" s="73">
        <v>2.7505074040362905</v>
      </c>
      <c r="J194" s="73">
        <v>-3.1070414409930636</v>
      </c>
      <c r="K194" s="116">
        <v>-0.56080572030571385</v>
      </c>
    </row>
    <row r="195" spans="1:11" x14ac:dyDescent="0.25">
      <c r="A195" s="119" t="s">
        <v>484</v>
      </c>
      <c r="B195" s="110">
        <f t="shared" ref="B195:B226" si="5">(C195+D195+E195)/3</f>
        <v>-0.22253010508709303</v>
      </c>
      <c r="C195" s="73">
        <v>-0.72061762970998833</v>
      </c>
      <c r="D195" s="73">
        <v>-0.12771134639208565</v>
      </c>
      <c r="E195" s="73">
        <v>0.18073866084079493</v>
      </c>
      <c r="G195" s="58" t="s">
        <v>248</v>
      </c>
      <c r="H195" s="110">
        <v>-0.31888719435221274</v>
      </c>
      <c r="I195" s="73">
        <v>-0.54720869172543551</v>
      </c>
      <c r="J195" s="73">
        <v>0.31475375939259886</v>
      </c>
      <c r="K195" s="116">
        <v>-0.72420665072380153</v>
      </c>
    </row>
    <row r="196" spans="1:11" x14ac:dyDescent="0.25">
      <c r="A196" s="119" t="s">
        <v>428</v>
      </c>
      <c r="B196" s="110">
        <f t="shared" si="5"/>
        <v>-0.22302697416051667</v>
      </c>
      <c r="C196" s="73">
        <v>-0.82538294367828602</v>
      </c>
      <c r="D196" s="73">
        <v>0.35948541125268046</v>
      </c>
      <c r="E196" s="73">
        <v>-0.20318339005594446</v>
      </c>
      <c r="G196" s="58" t="s">
        <v>458</v>
      </c>
      <c r="H196" s="110">
        <v>-0.31963144141340688</v>
      </c>
      <c r="I196" s="73">
        <v>-0.44252004623528568</v>
      </c>
      <c r="J196" s="73">
        <v>0.49233849472478541</v>
      </c>
      <c r="K196" s="116">
        <v>-1.0087127727297203</v>
      </c>
    </row>
    <row r="197" spans="1:11" x14ac:dyDescent="0.25">
      <c r="A197" s="119" t="s">
        <v>304</v>
      </c>
      <c r="B197" s="110">
        <f t="shared" si="5"/>
        <v>-0.23030131540356424</v>
      </c>
      <c r="C197" s="73">
        <v>-0.70061369434512899</v>
      </c>
      <c r="D197" s="73">
        <v>0.48655658356099585</v>
      </c>
      <c r="E197" s="73">
        <v>-0.47684683542655965</v>
      </c>
      <c r="G197" s="58" t="s">
        <v>460</v>
      </c>
      <c r="H197" s="110">
        <v>-0.33235071811920763</v>
      </c>
      <c r="I197" s="73">
        <v>-0.9097110431975004</v>
      </c>
      <c r="J197" s="73">
        <v>-0.13758373893607528</v>
      </c>
      <c r="K197" s="116">
        <v>5.0242627775952647E-2</v>
      </c>
    </row>
    <row r="198" spans="1:11" x14ac:dyDescent="0.25">
      <c r="A198" s="119" t="s">
        <v>280</v>
      </c>
      <c r="B198" s="110">
        <f t="shared" si="5"/>
        <v>-0.23161448151043151</v>
      </c>
      <c r="C198" s="73">
        <v>-1.2185716785090452</v>
      </c>
      <c r="D198" s="73">
        <v>0.3080875685099797</v>
      </c>
      <c r="E198" s="73">
        <v>0.21564066546777097</v>
      </c>
      <c r="G198" s="58" t="s">
        <v>328</v>
      </c>
      <c r="H198" s="110">
        <v>-0.33616770824907088</v>
      </c>
      <c r="I198" s="73">
        <v>-0.89876189370367165</v>
      </c>
      <c r="J198" s="73">
        <v>0.58198222631963625</v>
      </c>
      <c r="K198" s="116">
        <v>-0.69172345736317731</v>
      </c>
    </row>
    <row r="199" spans="1:11" x14ac:dyDescent="0.25">
      <c r="A199" s="119" t="s">
        <v>342</v>
      </c>
      <c r="B199" s="110">
        <f t="shared" si="5"/>
        <v>-0.24294526853188389</v>
      </c>
      <c r="C199" s="73">
        <v>1.8109761889617855</v>
      </c>
      <c r="D199" s="73">
        <v>-1.9884017856096126</v>
      </c>
      <c r="E199" s="73">
        <v>-0.55141020894782455</v>
      </c>
      <c r="G199" s="58" t="s">
        <v>336</v>
      </c>
      <c r="H199" s="110">
        <v>-0.35571736739262105</v>
      </c>
      <c r="I199" s="73">
        <v>-0.80197641610960002</v>
      </c>
      <c r="J199" s="73">
        <v>-5.7963661163229922E-2</v>
      </c>
      <c r="K199" s="116">
        <v>-0.20721202490503332</v>
      </c>
    </row>
    <row r="200" spans="1:11" x14ac:dyDescent="0.25">
      <c r="A200" s="119" t="s">
        <v>254</v>
      </c>
      <c r="B200" s="110">
        <f t="shared" si="5"/>
        <v>-0.34160686217704006</v>
      </c>
      <c r="C200" s="73">
        <v>-0.62234268615691868</v>
      </c>
      <c r="D200" s="73">
        <v>0.20207854289197361</v>
      </c>
      <c r="E200" s="73">
        <v>-0.60455644326617508</v>
      </c>
      <c r="G200" s="58" t="s">
        <v>400</v>
      </c>
      <c r="H200" s="110">
        <v>-0.38180885915795049</v>
      </c>
      <c r="I200" s="73">
        <v>-0.32984037566498159</v>
      </c>
      <c r="J200" s="73">
        <v>-0.17450388628981162</v>
      </c>
      <c r="K200" s="116">
        <v>-0.64108231551905814</v>
      </c>
    </row>
    <row r="201" spans="1:11" x14ac:dyDescent="0.25">
      <c r="A201" s="119" t="s">
        <v>300</v>
      </c>
      <c r="B201" s="110">
        <f t="shared" si="5"/>
        <v>-0.35987199258970376</v>
      </c>
      <c r="C201" s="73">
        <v>1.0481766243708963</v>
      </c>
      <c r="D201" s="73">
        <v>-2.0697698222371699</v>
      </c>
      <c r="E201" s="73">
        <v>-5.8022779902837759E-2</v>
      </c>
      <c r="G201" s="58" t="s">
        <v>486</v>
      </c>
      <c r="H201" s="110">
        <v>-0.40219283433826553</v>
      </c>
      <c r="I201" s="73">
        <v>1.3590476375086389</v>
      </c>
      <c r="J201" s="73">
        <v>-3.2242053755498805</v>
      </c>
      <c r="K201" s="116">
        <v>0.658579235026445</v>
      </c>
    </row>
    <row r="202" spans="1:11" x14ac:dyDescent="0.25">
      <c r="A202" s="119" t="s">
        <v>264</v>
      </c>
      <c r="B202" s="110">
        <f t="shared" si="5"/>
        <v>-0.36483635009372456</v>
      </c>
      <c r="C202" s="73">
        <v>-0.30907714196836961</v>
      </c>
      <c r="D202" s="73">
        <v>-0.59494015630303143</v>
      </c>
      <c r="E202" s="73">
        <v>-0.19049175200977256</v>
      </c>
      <c r="G202" s="58" t="s">
        <v>268</v>
      </c>
      <c r="H202" s="110">
        <v>-0.40460873041877243</v>
      </c>
      <c r="I202" s="73">
        <v>-0.66941432777452292</v>
      </c>
      <c r="J202" s="73">
        <v>0.3230472360132926</v>
      </c>
      <c r="K202" s="116">
        <v>-0.86745909949508693</v>
      </c>
    </row>
    <row r="203" spans="1:11" x14ac:dyDescent="0.25">
      <c r="A203" s="119" t="s">
        <v>386</v>
      </c>
      <c r="B203" s="110">
        <f t="shared" si="5"/>
        <v>-0.37150982011170491</v>
      </c>
      <c r="C203" s="73">
        <v>-1.4185720315092261</v>
      </c>
      <c r="D203" s="73">
        <v>0.7983404089141557</v>
      </c>
      <c r="E203" s="73">
        <v>-0.49429783774004443</v>
      </c>
      <c r="G203" s="58" t="s">
        <v>184</v>
      </c>
      <c r="H203" s="110">
        <v>-0.43203555472143379</v>
      </c>
      <c r="I203" s="73">
        <v>-7.4144315498514524E-2</v>
      </c>
      <c r="J203" s="73">
        <v>-0.69450527092213532</v>
      </c>
      <c r="K203" s="116">
        <v>-0.52745707774365147</v>
      </c>
    </row>
    <row r="204" spans="1:11" x14ac:dyDescent="0.25">
      <c r="A204" s="119" t="s">
        <v>152</v>
      </c>
      <c r="B204" s="110">
        <f t="shared" si="5"/>
        <v>-0.37667738575521587</v>
      </c>
      <c r="C204" s="73">
        <v>-0.40274793611413401</v>
      </c>
      <c r="D204" s="73">
        <v>-0.17984014909311852</v>
      </c>
      <c r="E204" s="73">
        <v>-0.54744407205839496</v>
      </c>
      <c r="G204" s="58" t="s">
        <v>316</v>
      </c>
      <c r="H204" s="110">
        <v>-0.47088452515518558</v>
      </c>
      <c r="I204" s="73">
        <v>-0.73163793390714327</v>
      </c>
      <c r="J204" s="73">
        <v>-0.20644987358261752</v>
      </c>
      <c r="K204" s="116">
        <v>-0.47456576797579592</v>
      </c>
    </row>
    <row r="205" spans="1:11" x14ac:dyDescent="0.25">
      <c r="A205" s="119" t="s">
        <v>374</v>
      </c>
      <c r="B205" s="110">
        <f t="shared" si="5"/>
        <v>-0.38605666000273303</v>
      </c>
      <c r="C205" s="73">
        <v>-0.39471638642821771</v>
      </c>
      <c r="D205" s="73">
        <v>0.13221729737029375</v>
      </c>
      <c r="E205" s="73">
        <v>-0.89567089095027508</v>
      </c>
      <c r="G205" s="58" t="s">
        <v>170</v>
      </c>
      <c r="H205" s="110">
        <v>-0.47722687425773053</v>
      </c>
      <c r="I205" s="73">
        <v>-0.98971116382537039</v>
      </c>
      <c r="J205" s="73">
        <v>-0.45303608620536584</v>
      </c>
      <c r="K205" s="116">
        <v>1.1066627257544762E-2</v>
      </c>
    </row>
    <row r="206" spans="1:11" x14ac:dyDescent="0.25">
      <c r="A206" s="119" t="s">
        <v>456</v>
      </c>
      <c r="B206" s="110">
        <f t="shared" si="5"/>
        <v>-0.39203021320123926</v>
      </c>
      <c r="C206" s="73">
        <v>-0.95503354430245491</v>
      </c>
      <c r="D206" s="73">
        <v>0.45806272148618027</v>
      </c>
      <c r="E206" s="73">
        <v>-0.67911981678744326</v>
      </c>
      <c r="G206" s="58" t="s">
        <v>176</v>
      </c>
      <c r="H206" s="110">
        <v>-0.48027420596535381</v>
      </c>
      <c r="I206" s="73">
        <v>-1.285107449366621</v>
      </c>
      <c r="J206" s="73">
        <v>-0.21796281308533316</v>
      </c>
      <c r="K206" s="116">
        <v>6.2247644555892608E-2</v>
      </c>
    </row>
    <row r="207" spans="1:11" x14ac:dyDescent="0.25">
      <c r="A207" s="119" t="s">
        <v>492</v>
      </c>
      <c r="B207" s="110">
        <f t="shared" si="5"/>
        <v>-0.43807718482350494</v>
      </c>
      <c r="C207" s="73">
        <v>-1.6739661086685937</v>
      </c>
      <c r="D207" s="73">
        <v>0.47724938744235346</v>
      </c>
      <c r="E207" s="73">
        <v>-0.11751483324427429</v>
      </c>
      <c r="G207" s="58" t="s">
        <v>492</v>
      </c>
      <c r="H207" s="110">
        <v>-0.48231409521439206</v>
      </c>
      <c r="I207" s="73">
        <v>0.31210575780157218</v>
      </c>
      <c r="J207" s="73">
        <v>-0.39154063773237652</v>
      </c>
      <c r="K207" s="116">
        <v>-1.3675074057123717</v>
      </c>
    </row>
    <row r="208" spans="1:11" x14ac:dyDescent="0.25">
      <c r="A208" s="119" t="s">
        <v>290</v>
      </c>
      <c r="B208" s="110">
        <f t="shared" si="5"/>
        <v>-0.44375131838384757</v>
      </c>
      <c r="C208" s="73">
        <v>-1.3315332754956362</v>
      </c>
      <c r="D208" s="73">
        <v>0.34148427415217536</v>
      </c>
      <c r="E208" s="73">
        <v>-0.34120495380808191</v>
      </c>
      <c r="G208" s="58" t="s">
        <v>466</v>
      </c>
      <c r="H208" s="110">
        <v>-0.53313270325498252</v>
      </c>
      <c r="I208" s="73">
        <v>1.7232200423097714</v>
      </c>
      <c r="J208" s="73">
        <v>-3.6127344501824514</v>
      </c>
      <c r="K208" s="116">
        <v>0.29011629810773243</v>
      </c>
    </row>
    <row r="209" spans="1:11" x14ac:dyDescent="0.25">
      <c r="A209" s="119" t="s">
        <v>468</v>
      </c>
      <c r="B209" s="110">
        <f t="shared" si="5"/>
        <v>-0.45238036463066122</v>
      </c>
      <c r="C209" s="73">
        <v>-0.80451381243194253</v>
      </c>
      <c r="D209" s="73">
        <v>-0.55885591916595279</v>
      </c>
      <c r="E209" s="73">
        <v>6.2286377059116256E-3</v>
      </c>
      <c r="G209" s="58" t="s">
        <v>262</v>
      </c>
      <c r="H209" s="110">
        <v>-0.53868720638605172</v>
      </c>
      <c r="I209" s="73">
        <v>0.94783869297783141</v>
      </c>
      <c r="J209" s="73">
        <v>-0.96369834327708925</v>
      </c>
      <c r="K209" s="116">
        <v>-1.6002019688588973</v>
      </c>
    </row>
    <row r="210" spans="1:11" x14ac:dyDescent="0.25">
      <c r="A210" s="119" t="s">
        <v>336</v>
      </c>
      <c r="B210" s="110">
        <f t="shared" si="5"/>
        <v>-0.47688912009808671</v>
      </c>
      <c r="C210" s="73">
        <v>-0.85742443347933339</v>
      </c>
      <c r="D210" s="73">
        <v>0.25421040963716623</v>
      </c>
      <c r="E210" s="73">
        <v>-0.82745333645209296</v>
      </c>
      <c r="G210" s="58" t="s">
        <v>288</v>
      </c>
      <c r="H210" s="110">
        <v>-0.54402863338067153</v>
      </c>
      <c r="I210" s="73">
        <v>-0.10182826981008938</v>
      </c>
      <c r="J210" s="73">
        <v>7.8607072914694376E-2</v>
      </c>
      <c r="K210" s="116">
        <v>-1.6088647032466195</v>
      </c>
    </row>
    <row r="211" spans="1:11" x14ac:dyDescent="0.25">
      <c r="A211" s="119" t="s">
        <v>398</v>
      </c>
      <c r="B211" s="110">
        <f t="shared" si="5"/>
        <v>-0.48769655005700679</v>
      </c>
      <c r="C211" s="73">
        <v>-0.85568514137693885</v>
      </c>
      <c r="D211" s="73">
        <v>-0.22653818609171081</v>
      </c>
      <c r="E211" s="73">
        <v>-0.38086632270237075</v>
      </c>
      <c r="G211" s="58" t="s">
        <v>282</v>
      </c>
      <c r="H211" s="110">
        <v>-0.55456149255038145</v>
      </c>
      <c r="I211" s="73">
        <v>-1.1800781577522972</v>
      </c>
      <c r="J211" s="73">
        <v>0.51748225748487564</v>
      </c>
      <c r="K211" s="116">
        <v>-1.0010885773837228</v>
      </c>
    </row>
    <row r="212" spans="1:11" x14ac:dyDescent="0.25">
      <c r="A212" s="119" t="s">
        <v>432</v>
      </c>
      <c r="B212" s="110">
        <f t="shared" si="5"/>
        <v>-0.49697872182100972</v>
      </c>
      <c r="C212" s="73">
        <v>0.26917424541071022</v>
      </c>
      <c r="D212" s="73">
        <v>0.1128166096318739</v>
      </c>
      <c r="E212" s="73">
        <v>-1.8729270205056132</v>
      </c>
      <c r="G212" s="58" t="s">
        <v>200</v>
      </c>
      <c r="H212" s="110">
        <v>-0.56282141768028748</v>
      </c>
      <c r="I212" s="73">
        <v>-0.74216828197997864</v>
      </c>
      <c r="J212" s="73">
        <v>-0.15998303716725354</v>
      </c>
      <c r="K212" s="116">
        <v>-0.78631293389363033</v>
      </c>
    </row>
    <row r="213" spans="1:11" x14ac:dyDescent="0.25">
      <c r="A213" s="119" t="s">
        <v>452</v>
      </c>
      <c r="B213" s="110">
        <f t="shared" si="5"/>
        <v>-0.5201978476898369</v>
      </c>
      <c r="C213" s="73">
        <v>-0.58470258497200578</v>
      </c>
      <c r="D213" s="73">
        <v>-0.89962394850328942</v>
      </c>
      <c r="E213" s="73">
        <v>-7.6267009594215562E-2</v>
      </c>
      <c r="G213" s="58" t="s">
        <v>356</v>
      </c>
      <c r="H213" s="110">
        <v>-0.57083852502948973</v>
      </c>
      <c r="I213" s="73">
        <v>-0.83921606596063003</v>
      </c>
      <c r="J213" s="73">
        <v>-1.1287772332447015</v>
      </c>
      <c r="K213" s="116">
        <v>0.25547772411686254</v>
      </c>
    </row>
    <row r="214" spans="1:11" x14ac:dyDescent="0.25">
      <c r="A214" s="119" t="s">
        <v>260</v>
      </c>
      <c r="B214" s="110">
        <f t="shared" si="5"/>
        <v>-0.54992540889933805</v>
      </c>
      <c r="C214" s="73">
        <v>0.44111488704995261</v>
      </c>
      <c r="D214" s="73">
        <v>-1.1047923017187087</v>
      </c>
      <c r="E214" s="73">
        <v>-0.98609881202925809</v>
      </c>
      <c r="G214" s="58" t="s">
        <v>198</v>
      </c>
      <c r="H214" s="110">
        <v>-0.58440892833132485</v>
      </c>
      <c r="I214" s="73">
        <v>-0.67683496543409694</v>
      </c>
      <c r="J214" s="73">
        <v>0.37674972404140461</v>
      </c>
      <c r="K214" s="116">
        <v>-1.4531415436012822</v>
      </c>
    </row>
    <row r="215" spans="1:11" x14ac:dyDescent="0.25">
      <c r="A215" s="119" t="s">
        <v>302</v>
      </c>
      <c r="B215" s="110">
        <f t="shared" si="5"/>
        <v>-0.55087308406899183</v>
      </c>
      <c r="C215" s="73">
        <v>-0.85920399079925436</v>
      </c>
      <c r="D215" s="73">
        <v>0.1300185877685576</v>
      </c>
      <c r="E215" s="73">
        <v>-0.92343384917627858</v>
      </c>
      <c r="G215" s="58" t="s">
        <v>308</v>
      </c>
      <c r="H215" s="110">
        <v>-0.59330033818257311</v>
      </c>
      <c r="I215" s="73">
        <v>-0.75040230861607582</v>
      </c>
      <c r="J215" s="73">
        <v>-0.31182413608536103</v>
      </c>
      <c r="K215" s="116">
        <v>-0.7176745698462822</v>
      </c>
    </row>
    <row r="216" spans="1:11" x14ac:dyDescent="0.25">
      <c r="A216" s="119" t="s">
        <v>400</v>
      </c>
      <c r="B216" s="110">
        <f t="shared" si="5"/>
        <v>-0.56265352624492104</v>
      </c>
      <c r="C216" s="73">
        <v>-0.99871745115216382</v>
      </c>
      <c r="D216" s="73">
        <v>0.48485057300560064</v>
      </c>
      <c r="E216" s="73">
        <v>-1.1740937005882</v>
      </c>
      <c r="G216" s="58" t="s">
        <v>412</v>
      </c>
      <c r="H216" s="110">
        <v>-0.59764335753539188</v>
      </c>
      <c r="I216" s="73">
        <v>0.10597162777254247</v>
      </c>
      <c r="J216" s="73">
        <v>0.92943450312020426</v>
      </c>
      <c r="K216" s="116">
        <v>-2.8283362034989223</v>
      </c>
    </row>
    <row r="217" spans="1:11" x14ac:dyDescent="0.25">
      <c r="A217" s="119" t="s">
        <v>154</v>
      </c>
      <c r="B217" s="110">
        <f t="shared" si="5"/>
        <v>-0.58252931748271497</v>
      </c>
      <c r="C217" s="73">
        <v>-1.092597583686423</v>
      </c>
      <c r="D217" s="73">
        <v>0.41598377270131986</v>
      </c>
      <c r="E217" s="73">
        <v>-1.0709741414630418</v>
      </c>
      <c r="G217" s="58" t="s">
        <v>264</v>
      </c>
      <c r="H217" s="110">
        <v>-0.62479648822433653</v>
      </c>
      <c r="I217" s="73">
        <v>-0.51538880102178075</v>
      </c>
      <c r="J217" s="73">
        <v>-1.3275984622382304</v>
      </c>
      <c r="K217" s="116">
        <v>-3.1402201412998501E-2</v>
      </c>
    </row>
    <row r="218" spans="1:11" x14ac:dyDescent="0.25">
      <c r="A218" s="119" t="s">
        <v>494</v>
      </c>
      <c r="B218" s="110">
        <f t="shared" si="5"/>
        <v>-0.61634600143828477</v>
      </c>
      <c r="C218" s="73">
        <v>0.3625157367787053</v>
      </c>
      <c r="D218" s="73">
        <v>-0.91609625168882691</v>
      </c>
      <c r="E218" s="73">
        <v>-1.2954574894047326</v>
      </c>
      <c r="G218" s="58" t="s">
        <v>452</v>
      </c>
      <c r="H218" s="110">
        <v>-0.62683548526252497</v>
      </c>
      <c r="I218" s="73">
        <v>-0.22339839918585405</v>
      </c>
      <c r="J218" s="73">
        <v>-1.4702835421705533</v>
      </c>
      <c r="K218" s="116">
        <v>-0.18682451443116735</v>
      </c>
    </row>
    <row r="219" spans="1:11" x14ac:dyDescent="0.25">
      <c r="A219" s="119" t="s">
        <v>144</v>
      </c>
      <c r="B219" s="110">
        <f t="shared" si="5"/>
        <v>-0.74786070317964282</v>
      </c>
      <c r="C219" s="73">
        <v>-0.66522671621203389</v>
      </c>
      <c r="D219" s="73">
        <v>-1.7249852769186</v>
      </c>
      <c r="E219" s="73">
        <v>0.14662988359170548</v>
      </c>
      <c r="G219" s="58" t="s">
        <v>340</v>
      </c>
      <c r="H219" s="110">
        <v>-0.62729626459215149</v>
      </c>
      <c r="I219" s="73">
        <v>-0.36890820030392329</v>
      </c>
      <c r="J219" s="73">
        <v>-0.41923125492155799</v>
      </c>
      <c r="K219" s="116">
        <v>-1.0937493385509731</v>
      </c>
    </row>
    <row r="220" spans="1:11" x14ac:dyDescent="0.25">
      <c r="A220" s="119" t="s">
        <v>288</v>
      </c>
      <c r="B220" s="110">
        <f t="shared" si="5"/>
        <v>-0.75390562251017634</v>
      </c>
      <c r="C220" s="73">
        <v>-0.61094883261407529</v>
      </c>
      <c r="D220" s="73">
        <v>0.14521592993423479</v>
      </c>
      <c r="E220" s="73">
        <v>-1.7959839648506888</v>
      </c>
      <c r="G220" s="58" t="s">
        <v>432</v>
      </c>
      <c r="H220" s="110">
        <v>-0.63180149114667372</v>
      </c>
      <c r="I220" s="73">
        <v>0.26047534644170689</v>
      </c>
      <c r="J220" s="73">
        <v>-7.5736814585614043E-2</v>
      </c>
      <c r="K220" s="116">
        <v>-2.0801430052961138</v>
      </c>
    </row>
    <row r="221" spans="1:11" x14ac:dyDescent="0.25">
      <c r="A221" s="119" t="s">
        <v>376</v>
      </c>
      <c r="B221" s="110">
        <f t="shared" si="5"/>
        <v>-0.75505278721307933</v>
      </c>
      <c r="C221" s="73">
        <v>-1.3465378937607089</v>
      </c>
      <c r="D221" s="73">
        <v>-3.5641214974429083E-2</v>
      </c>
      <c r="E221" s="73">
        <v>-0.88297925290409995</v>
      </c>
      <c r="G221" s="58" t="s">
        <v>302</v>
      </c>
      <c r="H221" s="110">
        <v>-0.67229615242992191</v>
      </c>
      <c r="I221" s="73">
        <v>-0.9545102084286553</v>
      </c>
      <c r="J221" s="73">
        <v>-0.62362971426481173</v>
      </c>
      <c r="K221" s="116">
        <v>-0.43874853459629876</v>
      </c>
    </row>
    <row r="222" spans="1:11" x14ac:dyDescent="0.25">
      <c r="A222" s="119" t="s">
        <v>334</v>
      </c>
      <c r="B222" s="110">
        <f t="shared" si="5"/>
        <v>-0.77528793391294137</v>
      </c>
      <c r="C222" s="73">
        <v>-0.24230705376226602</v>
      </c>
      <c r="D222" s="73">
        <v>-2.0231542859400609</v>
      </c>
      <c r="E222" s="73">
        <v>-6.0402462036497427E-2</v>
      </c>
      <c r="G222" s="58" t="s">
        <v>284</v>
      </c>
      <c r="H222" s="110">
        <v>-0.68717432465789352</v>
      </c>
      <c r="I222" s="73">
        <v>-0.58196060599443578</v>
      </c>
      <c r="J222" s="73">
        <v>-1.568119668258841</v>
      </c>
      <c r="K222" s="116">
        <v>8.8557300279596379E-2</v>
      </c>
    </row>
    <row r="223" spans="1:11" x14ac:dyDescent="0.25">
      <c r="A223" s="119" t="s">
        <v>466</v>
      </c>
      <c r="B223" s="110">
        <f t="shared" si="5"/>
        <v>-0.77602897054528075</v>
      </c>
      <c r="C223" s="73">
        <v>1.6149617816577011</v>
      </c>
      <c r="D223" s="73">
        <v>-3.6050166489970077</v>
      </c>
      <c r="E223" s="73">
        <v>-0.33803204429653566</v>
      </c>
      <c r="G223" s="58" t="s">
        <v>396</v>
      </c>
      <c r="H223" s="110">
        <v>-0.69201279153021567</v>
      </c>
      <c r="I223" s="73">
        <v>-0.88856792612198021</v>
      </c>
      <c r="J223" s="73">
        <v>-0.7559999295377885</v>
      </c>
      <c r="K223" s="116">
        <v>-0.43147051893087812</v>
      </c>
    </row>
    <row r="224" spans="1:11" x14ac:dyDescent="0.25">
      <c r="A224" s="119" t="s">
        <v>340</v>
      </c>
      <c r="B224" s="110">
        <f t="shared" si="5"/>
        <v>-0.79741999197960023</v>
      </c>
      <c r="C224" s="73">
        <v>-1.9992013552479293</v>
      </c>
      <c r="D224" s="73">
        <v>0.21625718684261674</v>
      </c>
      <c r="E224" s="73">
        <v>-0.60931580753348802</v>
      </c>
      <c r="G224" s="58" t="s">
        <v>398</v>
      </c>
      <c r="H224" s="110">
        <v>-0.73619183032936564</v>
      </c>
      <c r="I224" s="73">
        <v>-0.59828613732419167</v>
      </c>
      <c r="J224" s="73">
        <v>-0.35547579753872494</v>
      </c>
      <c r="K224" s="116">
        <v>-1.2548135561251803</v>
      </c>
    </row>
    <row r="225" spans="1:11" x14ac:dyDescent="0.25">
      <c r="A225" s="119" t="s">
        <v>248</v>
      </c>
      <c r="B225" s="110">
        <f t="shared" si="5"/>
        <v>-0.85453746626892058</v>
      </c>
      <c r="C225" s="73">
        <v>-1.5292739043040984</v>
      </c>
      <c r="D225" s="73">
        <v>1.0459143490147736E-2</v>
      </c>
      <c r="E225" s="73">
        <v>-1.0447976379928112</v>
      </c>
      <c r="G225" s="58" t="s">
        <v>428</v>
      </c>
      <c r="H225" s="110">
        <v>-0.73668860942892467</v>
      </c>
      <c r="I225" s="73">
        <v>-1.0364726920781557</v>
      </c>
      <c r="J225" s="73">
        <v>0.50805172369222629</v>
      </c>
      <c r="K225" s="116">
        <v>-1.6816448599008447</v>
      </c>
    </row>
    <row r="226" spans="1:11" x14ac:dyDescent="0.25">
      <c r="A226" s="119" t="s">
        <v>284</v>
      </c>
      <c r="B226" s="110">
        <f t="shared" si="5"/>
        <v>-0.89886182110970703</v>
      </c>
      <c r="C226" s="73">
        <v>-0.93700803721318027</v>
      </c>
      <c r="D226" s="73">
        <v>-1.9276244489105641</v>
      </c>
      <c r="E226" s="73">
        <v>0.16804702279462302</v>
      </c>
      <c r="G226" s="58" t="s">
        <v>370</v>
      </c>
      <c r="H226" s="110">
        <v>-0.76388784663830356</v>
      </c>
      <c r="I226" s="73">
        <v>-0.39915702246845552</v>
      </c>
      <c r="J226" s="73">
        <v>0.90111280951479789</v>
      </c>
      <c r="K226" s="116">
        <v>-2.7936193269612533</v>
      </c>
    </row>
    <row r="227" spans="1:11" x14ac:dyDescent="0.25">
      <c r="A227" s="119" t="s">
        <v>354</v>
      </c>
      <c r="B227" s="110">
        <f t="shared" ref="B227:B258" si="6">(C227+D227+E227)/3</f>
        <v>-0.917548572053415</v>
      </c>
      <c r="C227" s="73">
        <v>-1.6002993512478638</v>
      </c>
      <c r="D227" s="73">
        <v>0.27161395970985691</v>
      </c>
      <c r="E227" s="73">
        <v>-1.4239603246222379</v>
      </c>
      <c r="G227" s="58" t="s">
        <v>468</v>
      </c>
      <c r="H227" s="110">
        <v>-0.78101818240124432</v>
      </c>
      <c r="I227" s="73">
        <v>-1.0889169964453154</v>
      </c>
      <c r="J227" s="73">
        <v>-0.43541148367761268</v>
      </c>
      <c r="K227" s="116">
        <v>-0.81872606708080498</v>
      </c>
    </row>
    <row r="228" spans="1:11" x14ac:dyDescent="0.25">
      <c r="A228" s="119" t="s">
        <v>396</v>
      </c>
      <c r="B228" s="110">
        <f t="shared" si="6"/>
        <v>-0.93042313079349015</v>
      </c>
      <c r="C228" s="73">
        <v>-1.186063532403185</v>
      </c>
      <c r="D228" s="73">
        <v>-0.70715528689335416</v>
      </c>
      <c r="E228" s="73">
        <v>-0.89805057308393155</v>
      </c>
      <c r="G228" s="58" t="s">
        <v>480</v>
      </c>
      <c r="H228" s="110">
        <v>-0.78198994164300106</v>
      </c>
      <c r="I228" s="73">
        <v>-0.3728684542230043</v>
      </c>
      <c r="J228" s="73">
        <v>-0.91071838392712734</v>
      </c>
      <c r="K228" s="116">
        <v>-1.0623829867788714</v>
      </c>
    </row>
    <row r="229" spans="1:11" x14ac:dyDescent="0.25">
      <c r="A229" s="119" t="s">
        <v>190</v>
      </c>
      <c r="B229" s="110">
        <f t="shared" si="6"/>
        <v>-0.98182554574760139</v>
      </c>
      <c r="C229" s="73">
        <v>-0.17757581468316741</v>
      </c>
      <c r="D229" s="73">
        <v>-2.5964465276191255</v>
      </c>
      <c r="E229" s="73">
        <v>-0.17145429494051143</v>
      </c>
      <c r="G229" s="58" t="s">
        <v>152</v>
      </c>
      <c r="H229" s="110">
        <v>-0.78242181424268853</v>
      </c>
      <c r="I229" s="73">
        <v>-1.2774322856023421</v>
      </c>
      <c r="J229" s="73">
        <v>4.6792888649915813E-2</v>
      </c>
      <c r="K229" s="116">
        <v>-1.1166260457756392</v>
      </c>
    </row>
    <row r="230" spans="1:11" x14ac:dyDescent="0.25">
      <c r="A230" s="119" t="s">
        <v>480</v>
      </c>
      <c r="B230" s="110">
        <f t="shared" si="6"/>
        <v>-1.0348843364121696</v>
      </c>
      <c r="C230" s="73">
        <v>7.4288451614282963E-2</v>
      </c>
      <c r="D230" s="73">
        <v>-0.6063878930498755</v>
      </c>
      <c r="E230" s="73">
        <v>-2.5725535678009162</v>
      </c>
      <c r="G230" s="58" t="s">
        <v>354</v>
      </c>
      <c r="H230" s="110">
        <v>-0.8638002422361627</v>
      </c>
      <c r="I230" s="73">
        <v>-1.4264761606060365</v>
      </c>
      <c r="J230" s="73">
        <v>0.29594420251166875</v>
      </c>
      <c r="K230" s="116">
        <v>-1.4608687686141202</v>
      </c>
    </row>
    <row r="231" spans="1:11" x14ac:dyDescent="0.25">
      <c r="A231" s="119" t="s">
        <v>282</v>
      </c>
      <c r="B231" s="110">
        <f t="shared" si="6"/>
        <v>-1.0837926824182207</v>
      </c>
      <c r="C231" s="73">
        <v>-1.3643141398568908</v>
      </c>
      <c r="D231" s="73">
        <v>0.48480313379803108</v>
      </c>
      <c r="E231" s="73">
        <v>-2.3718670411958027</v>
      </c>
      <c r="G231" s="58" t="s">
        <v>144</v>
      </c>
      <c r="H231" s="110">
        <v>-0.87266535033969772</v>
      </c>
      <c r="I231" s="73">
        <v>-0.76191719784672673</v>
      </c>
      <c r="J231" s="73">
        <v>-2.0115601038431272</v>
      </c>
      <c r="K231" s="116">
        <v>0.15548125067076096</v>
      </c>
    </row>
    <row r="232" spans="1:11" x14ac:dyDescent="0.25">
      <c r="A232" s="119" t="s">
        <v>238</v>
      </c>
      <c r="B232" s="110">
        <f t="shared" si="6"/>
        <v>-1.0911027155949238</v>
      </c>
      <c r="C232" s="73">
        <v>0.4441777915084818</v>
      </c>
      <c r="D232" s="73">
        <v>-2.2023044652141457</v>
      </c>
      <c r="E232" s="73">
        <v>-1.5151814730791076</v>
      </c>
      <c r="G232" s="58" t="s">
        <v>478</v>
      </c>
      <c r="H232" s="110">
        <v>-0.90653806081076127</v>
      </c>
      <c r="I232" s="73">
        <v>-1.3333209552881669</v>
      </c>
      <c r="J232" s="73">
        <v>0.60864012249045907</v>
      </c>
      <c r="K232" s="116">
        <v>-1.994933349634576</v>
      </c>
    </row>
    <row r="233" spans="1:11" x14ac:dyDescent="0.25">
      <c r="A233" s="119" t="s">
        <v>286</v>
      </c>
      <c r="B233" s="110">
        <f t="shared" si="6"/>
        <v>-1.1110186471010699</v>
      </c>
      <c r="C233" s="73">
        <v>-1.0828257944900466</v>
      </c>
      <c r="D233" s="73">
        <v>-1.5838019680718913</v>
      </c>
      <c r="E233" s="73">
        <v>-0.66642817874127136</v>
      </c>
      <c r="G233" s="58" t="s">
        <v>422</v>
      </c>
      <c r="H233" s="110">
        <v>-1.1277827847451887</v>
      </c>
      <c r="I233" s="73">
        <v>-1.2486753583963743</v>
      </c>
      <c r="J233" s="73">
        <v>-1.1250824103480124</v>
      </c>
      <c r="K233" s="116">
        <v>-1.0095905854911791</v>
      </c>
    </row>
    <row r="234" spans="1:11" x14ac:dyDescent="0.25">
      <c r="A234" s="119" t="s">
        <v>200</v>
      </c>
      <c r="B234" s="110">
        <f t="shared" si="6"/>
        <v>-1.156721544166305</v>
      </c>
      <c r="C234" s="73">
        <v>-2.4345409164576126</v>
      </c>
      <c r="D234" s="73">
        <v>-0.61192311493309337</v>
      </c>
      <c r="E234" s="73">
        <v>-0.42370060110820906</v>
      </c>
      <c r="G234" s="58" t="s">
        <v>188</v>
      </c>
      <c r="H234" s="110">
        <v>-1.1733816171360683</v>
      </c>
      <c r="I234" s="73">
        <v>-1.0303368888850015</v>
      </c>
      <c r="J234" s="73">
        <v>0.59777973104635418</v>
      </c>
      <c r="K234" s="116">
        <v>-3.087587693569557</v>
      </c>
    </row>
    <row r="235" spans="1:11" x14ac:dyDescent="0.25">
      <c r="A235" s="119" t="s">
        <v>164</v>
      </c>
      <c r="B235" s="110">
        <f t="shared" si="6"/>
        <v>-1.1876650100372912</v>
      </c>
      <c r="C235" s="73">
        <v>-0.74145213238615326</v>
      </c>
      <c r="D235" s="73">
        <v>-1.3055681972687294</v>
      </c>
      <c r="E235" s="73">
        <v>-1.5159747004569908</v>
      </c>
      <c r="G235" s="58" t="s">
        <v>406</v>
      </c>
      <c r="H235" s="110">
        <v>-1.23321961965426</v>
      </c>
      <c r="I235" s="73">
        <v>-1.011757716494778E-2</v>
      </c>
      <c r="J235" s="73">
        <v>-1.4505883480379216</v>
      </c>
      <c r="K235" s="116">
        <v>-2.2389529337599106</v>
      </c>
    </row>
    <row r="236" spans="1:11" x14ac:dyDescent="0.25">
      <c r="A236" s="119" t="s">
        <v>406</v>
      </c>
      <c r="B236" s="110">
        <f t="shared" si="6"/>
        <v>-1.2119326064014708</v>
      </c>
      <c r="C236" s="73">
        <v>-0.811759975102614</v>
      </c>
      <c r="D236" s="73">
        <v>-1.0113961043155082</v>
      </c>
      <c r="E236" s="73">
        <v>-1.8126417397862902</v>
      </c>
      <c r="G236" s="58" t="s">
        <v>190</v>
      </c>
      <c r="H236" s="110">
        <v>-1.2467694693818852</v>
      </c>
      <c r="I236" s="73">
        <v>-1.4149472957896236</v>
      </c>
      <c r="J236" s="73">
        <v>-1.6933742558254152</v>
      </c>
      <c r="K236" s="116">
        <v>-0.63198685653061681</v>
      </c>
    </row>
    <row r="237" spans="1:11" x14ac:dyDescent="0.25">
      <c r="A237" s="119" t="s">
        <v>196</v>
      </c>
      <c r="B237" s="110">
        <f t="shared" si="6"/>
        <v>-1.2763668744483541</v>
      </c>
      <c r="C237" s="73">
        <v>8.1550568285061312E-2</v>
      </c>
      <c r="D237" s="73">
        <v>-2.5089012335886895</v>
      </c>
      <c r="E237" s="73">
        <v>-1.4017499580414339</v>
      </c>
      <c r="G237" s="58" t="s">
        <v>180</v>
      </c>
      <c r="H237" s="110">
        <v>-1.296392401313321</v>
      </c>
      <c r="I237" s="73">
        <v>-3.6388657856367161E-3</v>
      </c>
      <c r="J237" s="73">
        <v>-1.1699083478026191</v>
      </c>
      <c r="K237" s="116">
        <v>-2.7156299903517072</v>
      </c>
    </row>
    <row r="238" spans="1:11" x14ac:dyDescent="0.25">
      <c r="A238" s="119" t="s">
        <v>180</v>
      </c>
      <c r="B238" s="110">
        <f t="shared" si="6"/>
        <v>-1.3153689372749022</v>
      </c>
      <c r="C238" s="73">
        <v>-1.953818322549534</v>
      </c>
      <c r="D238" s="73">
        <v>5.5941781743213674E-2</v>
      </c>
      <c r="E238" s="73">
        <v>-2.0482302710183862</v>
      </c>
      <c r="G238" s="58" t="s">
        <v>238</v>
      </c>
      <c r="H238" s="110">
        <v>-1.319379430176822</v>
      </c>
      <c r="I238" s="73">
        <v>-0.7204297025439178</v>
      </c>
      <c r="J238" s="73">
        <v>-1.223537538960018</v>
      </c>
      <c r="K238" s="116">
        <v>-2.0141710490265301</v>
      </c>
    </row>
    <row r="239" spans="1:11" x14ac:dyDescent="0.25">
      <c r="A239" s="119" t="s">
        <v>168</v>
      </c>
      <c r="B239" s="110">
        <f t="shared" si="6"/>
        <v>-1.3277067527322861</v>
      </c>
      <c r="C239" s="73">
        <v>-0.46122278443406989</v>
      </c>
      <c r="D239" s="73">
        <v>-0.19657112434821836</v>
      </c>
      <c r="E239" s="73">
        <v>-3.3253263494145702</v>
      </c>
      <c r="G239" s="58" t="s">
        <v>286</v>
      </c>
      <c r="H239" s="110">
        <v>-1.3400450213270727</v>
      </c>
      <c r="I239" s="73">
        <v>-1.4905214828255404</v>
      </c>
      <c r="J239" s="73">
        <v>-0.79318578680383334</v>
      </c>
      <c r="K239" s="116">
        <v>-1.7364277943518445</v>
      </c>
    </row>
    <row r="240" spans="1:11" x14ac:dyDescent="0.25">
      <c r="A240" s="119" t="s">
        <v>486</v>
      </c>
      <c r="B240" s="110">
        <f t="shared" si="6"/>
        <v>-1.3910267851255502</v>
      </c>
      <c r="C240" s="73">
        <v>0.11841260051337968</v>
      </c>
      <c r="D240" s="73">
        <v>-3.4029611113407277</v>
      </c>
      <c r="E240" s="73">
        <v>-0.88853184454930256</v>
      </c>
      <c r="G240" s="58" t="s">
        <v>164</v>
      </c>
      <c r="H240" s="110">
        <v>-1.3507244919165506</v>
      </c>
      <c r="I240" s="73">
        <v>-1.0831556405376674</v>
      </c>
      <c r="J240" s="73">
        <v>-2.0980845753511255</v>
      </c>
      <c r="K240" s="116">
        <v>-0.87093325986085879</v>
      </c>
    </row>
    <row r="241" spans="1:11" x14ac:dyDescent="0.25">
      <c r="A241" s="119" t="s">
        <v>184</v>
      </c>
      <c r="B241" s="110">
        <f t="shared" si="6"/>
        <v>-1.4725594063983418</v>
      </c>
      <c r="C241" s="73">
        <v>-0.39592197634604692</v>
      </c>
      <c r="D241" s="73">
        <v>-0.21811378456925332</v>
      </c>
      <c r="E241" s="73">
        <v>-3.8036424582797252</v>
      </c>
      <c r="G241" s="58" t="s">
        <v>376</v>
      </c>
      <c r="H241" s="110">
        <v>-1.4017214600873082</v>
      </c>
      <c r="I241" s="73">
        <v>-1.5984657319524498</v>
      </c>
      <c r="J241" s="73">
        <v>0.12279089282525207</v>
      </c>
      <c r="K241" s="116">
        <v>-2.7294895411347277</v>
      </c>
    </row>
    <row r="242" spans="1:11" x14ac:dyDescent="0.25">
      <c r="A242" s="119" t="s">
        <v>422</v>
      </c>
      <c r="B242" s="110">
        <f t="shared" si="6"/>
        <v>-2.24285842148783</v>
      </c>
      <c r="C242" s="73">
        <v>-0.29022182940550367</v>
      </c>
      <c r="D242" s="73">
        <v>-1.5781321094343352</v>
      </c>
      <c r="E242" s="73">
        <v>-4.8602213256236508</v>
      </c>
      <c r="G242" s="58" t="s">
        <v>196</v>
      </c>
      <c r="H242" s="110">
        <v>-2.2216136814347887</v>
      </c>
      <c r="I242" s="73">
        <v>-2.2332411383979696</v>
      </c>
      <c r="J242" s="73">
        <v>-2.8771678362435273</v>
      </c>
      <c r="K242" s="116">
        <v>-1.5544320696628686</v>
      </c>
    </row>
    <row r="243" spans="1:11" x14ac:dyDescent="0.25">
      <c r="A243" s="61"/>
      <c r="B243" s="61"/>
      <c r="C243" s="61"/>
      <c r="D243" s="61"/>
      <c r="E243" s="61"/>
      <c r="H243" s="123"/>
      <c r="I243" s="123"/>
      <c r="J243" s="123"/>
      <c r="K243" s="123"/>
    </row>
    <row r="244" spans="1:11" x14ac:dyDescent="0.25">
      <c r="A244" s="61"/>
      <c r="B244" s="61"/>
      <c r="C244" s="61"/>
      <c r="D244" s="61"/>
      <c r="E244" s="61"/>
      <c r="H244" s="123"/>
      <c r="I244" s="123"/>
      <c r="J244" s="123"/>
      <c r="K244" s="123"/>
    </row>
    <row r="245" spans="1:11" x14ac:dyDescent="0.25">
      <c r="A245" s="61"/>
      <c r="B245" s="61"/>
      <c r="C245" s="61"/>
      <c r="D245" s="61"/>
      <c r="E245" s="61"/>
      <c r="H245" s="123"/>
      <c r="I245" s="123"/>
      <c r="J245" s="123"/>
      <c r="K245" s="123"/>
    </row>
    <row r="246" spans="1:11" x14ac:dyDescent="0.25">
      <c r="A246" s="61"/>
      <c r="B246" s="61"/>
      <c r="C246" s="61"/>
      <c r="D246" s="61"/>
      <c r="E246" s="61"/>
      <c r="H246" s="123"/>
      <c r="I246" s="123"/>
      <c r="J246" s="123"/>
      <c r="K246" s="123"/>
    </row>
    <row r="247" spans="1:11" x14ac:dyDescent="0.25">
      <c r="A247" s="61"/>
      <c r="B247" s="61"/>
      <c r="C247" s="61"/>
      <c r="D247" s="61"/>
      <c r="E247" s="61"/>
      <c r="H247" s="123"/>
      <c r="I247" s="123"/>
      <c r="J247" s="123"/>
      <c r="K247" s="123"/>
    </row>
    <row r="248" spans="1:11" x14ac:dyDescent="0.25">
      <c r="A248" s="61"/>
      <c r="B248" s="61"/>
      <c r="C248" s="61"/>
      <c r="D248" s="61"/>
      <c r="E248" s="61"/>
      <c r="H248" s="123"/>
      <c r="I248" s="123"/>
      <c r="J248" s="123"/>
      <c r="K248" s="123"/>
    </row>
    <row r="249" spans="1:11" x14ac:dyDescent="0.25">
      <c r="A249" s="61"/>
      <c r="B249" s="61"/>
      <c r="C249" s="61"/>
      <c r="D249" s="61"/>
      <c r="E249" s="61"/>
      <c r="H249" s="123"/>
      <c r="I249" s="123"/>
      <c r="J249" s="123"/>
      <c r="K249" s="123"/>
    </row>
    <row r="250" spans="1:11" x14ac:dyDescent="0.25">
      <c r="A250" s="61"/>
      <c r="B250" s="61"/>
      <c r="C250" s="61"/>
      <c r="D250" s="61"/>
      <c r="E250" s="61"/>
      <c r="H250" s="123"/>
      <c r="I250" s="123"/>
      <c r="J250" s="123"/>
      <c r="K250" s="123"/>
    </row>
    <row r="251" spans="1:11" x14ac:dyDescent="0.25">
      <c r="A251" s="61"/>
      <c r="B251" s="61"/>
      <c r="C251" s="61"/>
      <c r="D251" s="61"/>
      <c r="E251" s="61"/>
      <c r="H251" s="123"/>
      <c r="I251" s="123"/>
      <c r="J251" s="123"/>
      <c r="K251" s="123"/>
    </row>
    <row r="252" spans="1:11" x14ac:dyDescent="0.25">
      <c r="A252" s="61"/>
      <c r="B252" s="61"/>
      <c r="C252" s="61"/>
      <c r="D252" s="61"/>
      <c r="E252" s="61"/>
      <c r="H252" s="123"/>
      <c r="I252" s="123"/>
      <c r="J252" s="123"/>
      <c r="K252" s="123"/>
    </row>
    <row r="253" spans="1:11" x14ac:dyDescent="0.25">
      <c r="A253" s="61"/>
      <c r="B253" s="61"/>
      <c r="C253" s="61"/>
      <c r="D253" s="61"/>
      <c r="E253" s="61"/>
      <c r="H253" s="123"/>
      <c r="I253" s="123"/>
      <c r="J253" s="123"/>
      <c r="K253" s="123"/>
    </row>
    <row r="254" spans="1:11" x14ac:dyDescent="0.25">
      <c r="A254" s="61"/>
      <c r="B254" s="61"/>
      <c r="C254" s="61"/>
      <c r="D254" s="61"/>
      <c r="E254" s="61"/>
      <c r="H254" s="123"/>
      <c r="I254" s="123"/>
      <c r="J254" s="123"/>
      <c r="K254" s="123"/>
    </row>
    <row r="255" spans="1:11" x14ac:dyDescent="0.25">
      <c r="A255" s="61"/>
      <c r="B255" s="61"/>
      <c r="C255" s="61"/>
      <c r="D255" s="61"/>
      <c r="E255" s="61"/>
      <c r="H255" s="123"/>
      <c r="I255" s="123"/>
      <c r="J255" s="123"/>
      <c r="K255" s="123"/>
    </row>
    <row r="256" spans="1:11" x14ac:dyDescent="0.25">
      <c r="A256" s="61"/>
      <c r="B256" s="61"/>
      <c r="C256" s="61"/>
      <c r="D256" s="61"/>
      <c r="E256" s="61"/>
      <c r="H256" s="123"/>
      <c r="I256" s="123"/>
      <c r="J256" s="123"/>
      <c r="K256" s="123"/>
    </row>
    <row r="257" spans="1:11" x14ac:dyDescent="0.25">
      <c r="A257" s="61"/>
      <c r="B257" s="61"/>
      <c r="C257" s="61"/>
      <c r="D257" s="61"/>
      <c r="E257" s="61"/>
      <c r="H257" s="123"/>
      <c r="I257" s="123"/>
      <c r="J257" s="123"/>
      <c r="K257" s="123"/>
    </row>
    <row r="258" spans="1:11" x14ac:dyDescent="0.25">
      <c r="A258" s="61"/>
      <c r="B258" s="61"/>
      <c r="C258" s="61"/>
      <c r="D258" s="61"/>
      <c r="E258" s="61"/>
      <c r="H258" s="123"/>
      <c r="I258" s="123"/>
      <c r="J258" s="123"/>
      <c r="K258" s="123"/>
    </row>
    <row r="259" spans="1:11" x14ac:dyDescent="0.25">
      <c r="A259" s="61"/>
      <c r="B259" s="61"/>
      <c r="C259" s="61"/>
      <c r="D259" s="61"/>
      <c r="E259" s="61"/>
      <c r="H259" s="123"/>
      <c r="I259" s="123"/>
      <c r="J259" s="123"/>
      <c r="K259" s="123"/>
    </row>
    <row r="260" spans="1:11" x14ac:dyDescent="0.25">
      <c r="A260" s="61"/>
      <c r="B260" s="61"/>
      <c r="C260" s="61"/>
      <c r="D260" s="61"/>
      <c r="E260" s="61"/>
      <c r="H260" s="123"/>
      <c r="I260" s="123"/>
      <c r="J260" s="123"/>
      <c r="K260" s="123"/>
    </row>
    <row r="261" spans="1:11" x14ac:dyDescent="0.25">
      <c r="A261" s="61"/>
      <c r="B261" s="61"/>
      <c r="C261" s="61"/>
      <c r="D261" s="61"/>
      <c r="E261" s="61"/>
      <c r="H261" s="123"/>
      <c r="I261" s="123"/>
      <c r="J261" s="123"/>
      <c r="K261" s="123"/>
    </row>
    <row r="262" spans="1:11" x14ac:dyDescent="0.25">
      <c r="A262" s="61"/>
      <c r="B262" s="61"/>
      <c r="C262" s="61"/>
      <c r="D262" s="61"/>
      <c r="E262" s="61"/>
      <c r="H262" s="123"/>
      <c r="I262" s="123"/>
      <c r="J262" s="123"/>
      <c r="K262" s="123"/>
    </row>
    <row r="263" spans="1:11" x14ac:dyDescent="0.25">
      <c r="A263" s="61"/>
      <c r="B263" s="61"/>
      <c r="C263" s="61"/>
      <c r="D263" s="61"/>
      <c r="E263" s="61"/>
      <c r="H263" s="123"/>
      <c r="I263" s="123"/>
      <c r="J263" s="123"/>
      <c r="K263" s="123"/>
    </row>
    <row r="264" spans="1:11" x14ac:dyDescent="0.25">
      <c r="A264" s="61"/>
      <c r="B264" s="61"/>
      <c r="C264" s="61"/>
      <c r="D264" s="61"/>
      <c r="E264" s="61"/>
      <c r="H264" s="123"/>
      <c r="I264" s="123"/>
      <c r="J264" s="123"/>
      <c r="K264" s="123"/>
    </row>
    <row r="265" spans="1:11" x14ac:dyDescent="0.25">
      <c r="A265" s="61"/>
      <c r="B265" s="61"/>
      <c r="C265" s="61"/>
      <c r="D265" s="61"/>
      <c r="E265" s="61"/>
      <c r="H265" s="123"/>
      <c r="I265" s="123"/>
      <c r="J265" s="123"/>
      <c r="K265" s="123"/>
    </row>
    <row r="266" spans="1:11" x14ac:dyDescent="0.25">
      <c r="A266" s="61"/>
      <c r="B266" s="61"/>
      <c r="C266" s="61"/>
      <c r="D266" s="61"/>
      <c r="E266" s="61"/>
      <c r="H266" s="123"/>
      <c r="I266" s="123"/>
      <c r="J266" s="123"/>
      <c r="K266" s="123"/>
    </row>
    <row r="267" spans="1:11" x14ac:dyDescent="0.25">
      <c r="A267" s="61"/>
      <c r="B267" s="61"/>
      <c r="C267" s="61"/>
      <c r="D267" s="61"/>
      <c r="E267" s="61"/>
      <c r="H267" s="123"/>
      <c r="I267" s="123"/>
      <c r="J267" s="123"/>
      <c r="K267" s="123"/>
    </row>
    <row r="268" spans="1:11" x14ac:dyDescent="0.25">
      <c r="A268" s="61"/>
      <c r="B268" s="61"/>
      <c r="C268" s="61"/>
      <c r="D268" s="61"/>
      <c r="E268" s="61"/>
      <c r="H268" s="123"/>
      <c r="I268" s="123"/>
      <c r="J268" s="123"/>
      <c r="K268" s="123"/>
    </row>
    <row r="269" spans="1:11" x14ac:dyDescent="0.25">
      <c r="A269" s="61"/>
      <c r="B269" s="61"/>
      <c r="C269" s="61"/>
      <c r="D269" s="61"/>
      <c r="E269" s="61"/>
      <c r="H269" s="123"/>
      <c r="I269" s="123"/>
      <c r="J269" s="123"/>
      <c r="K269" s="123"/>
    </row>
    <row r="270" spans="1:11" x14ac:dyDescent="0.25">
      <c r="A270" s="61"/>
      <c r="B270" s="61"/>
      <c r="C270" s="61"/>
      <c r="D270" s="61"/>
      <c r="E270" s="61"/>
      <c r="H270" s="123"/>
      <c r="I270" s="123"/>
      <c r="J270" s="123"/>
      <c r="K270" s="123"/>
    </row>
    <row r="271" spans="1:11" x14ac:dyDescent="0.25">
      <c r="A271" s="61"/>
      <c r="B271" s="61"/>
      <c r="C271" s="61"/>
      <c r="D271" s="61"/>
      <c r="E271" s="61"/>
      <c r="H271" s="123"/>
      <c r="I271" s="123"/>
      <c r="J271" s="123"/>
      <c r="K271" s="123"/>
    </row>
    <row r="272" spans="1:11" x14ac:dyDescent="0.25">
      <c r="A272" s="61"/>
      <c r="B272" s="61"/>
      <c r="C272" s="61"/>
      <c r="D272" s="61"/>
      <c r="E272" s="61"/>
      <c r="H272" s="123"/>
      <c r="I272" s="123"/>
      <c r="J272" s="123"/>
      <c r="K272" s="123"/>
    </row>
    <row r="273" spans="1:11" x14ac:dyDescent="0.25">
      <c r="A273" s="61"/>
      <c r="B273" s="61"/>
      <c r="C273" s="61"/>
      <c r="D273" s="61"/>
      <c r="E273" s="61"/>
      <c r="H273" s="123"/>
      <c r="I273" s="123"/>
      <c r="J273" s="123"/>
      <c r="K273" s="123"/>
    </row>
    <row r="274" spans="1:11" x14ac:dyDescent="0.25">
      <c r="A274" s="61"/>
      <c r="B274" s="61"/>
      <c r="C274" s="61"/>
      <c r="D274" s="61"/>
      <c r="E274" s="61"/>
      <c r="H274" s="123"/>
      <c r="I274" s="123"/>
      <c r="J274" s="123"/>
      <c r="K274" s="123"/>
    </row>
    <row r="275" spans="1:11" x14ac:dyDescent="0.25">
      <c r="A275" s="61"/>
      <c r="B275" s="61"/>
      <c r="C275" s="61"/>
      <c r="D275" s="61"/>
      <c r="E275" s="61"/>
      <c r="H275" s="123"/>
      <c r="I275" s="123"/>
      <c r="J275" s="123"/>
      <c r="K275" s="123"/>
    </row>
    <row r="276" spans="1:11" x14ac:dyDescent="0.25">
      <c r="A276" s="61"/>
      <c r="B276" s="61"/>
      <c r="C276" s="61"/>
      <c r="D276" s="61"/>
      <c r="E276" s="61"/>
      <c r="H276" s="123"/>
      <c r="I276" s="123"/>
      <c r="J276" s="123"/>
      <c r="K276" s="123"/>
    </row>
    <row r="277" spans="1:11" x14ac:dyDescent="0.25">
      <c r="A277" s="61"/>
      <c r="B277" s="61"/>
      <c r="C277" s="61"/>
      <c r="D277" s="61"/>
      <c r="E277" s="61"/>
      <c r="H277" s="123"/>
      <c r="I277" s="123"/>
      <c r="J277" s="123"/>
      <c r="K277" s="123"/>
    </row>
    <row r="278" spans="1:11" x14ac:dyDescent="0.25">
      <c r="A278" s="61"/>
      <c r="B278" s="61"/>
      <c r="C278" s="61"/>
      <c r="D278" s="61"/>
      <c r="E278" s="61"/>
      <c r="H278" s="123"/>
      <c r="I278" s="123"/>
      <c r="J278" s="123"/>
      <c r="K278" s="123"/>
    </row>
    <row r="279" spans="1:11" x14ac:dyDescent="0.25">
      <c r="A279" s="61"/>
      <c r="B279" s="61"/>
      <c r="C279" s="61"/>
      <c r="D279" s="61"/>
      <c r="E279" s="61"/>
      <c r="H279" s="123"/>
      <c r="I279" s="123"/>
      <c r="J279" s="123"/>
      <c r="K279" s="123"/>
    </row>
    <row r="280" spans="1:11" x14ac:dyDescent="0.25">
      <c r="A280" s="61"/>
      <c r="B280" s="61"/>
      <c r="C280" s="61"/>
      <c r="D280" s="61"/>
      <c r="E280" s="61"/>
      <c r="H280" s="123"/>
      <c r="I280" s="123"/>
      <c r="J280" s="123"/>
      <c r="K280" s="123"/>
    </row>
    <row r="281" spans="1:11" x14ac:dyDescent="0.25">
      <c r="A281" s="61"/>
      <c r="B281" s="61"/>
      <c r="C281" s="61"/>
      <c r="D281" s="61"/>
      <c r="E281" s="61"/>
      <c r="H281" s="123"/>
      <c r="I281" s="123"/>
      <c r="J281" s="123"/>
      <c r="K281" s="123"/>
    </row>
    <row r="282" spans="1:11" x14ac:dyDescent="0.25">
      <c r="A282" s="61"/>
      <c r="B282" s="61"/>
      <c r="C282" s="61"/>
      <c r="D282" s="61"/>
      <c r="E282" s="61"/>
      <c r="H282" s="123"/>
      <c r="I282" s="123"/>
      <c r="J282" s="123"/>
      <c r="K282" s="123"/>
    </row>
    <row r="283" spans="1:11" x14ac:dyDescent="0.25">
      <c r="A283" s="61"/>
      <c r="B283" s="61"/>
      <c r="C283" s="61"/>
      <c r="D283" s="61"/>
      <c r="E283" s="61"/>
      <c r="H283" s="123"/>
      <c r="I283" s="123"/>
      <c r="J283" s="123"/>
      <c r="K283" s="123"/>
    </row>
    <row r="284" spans="1:11" x14ac:dyDescent="0.25">
      <c r="A284" s="61"/>
      <c r="B284" s="61"/>
      <c r="C284" s="61"/>
      <c r="D284" s="61"/>
      <c r="E284" s="61"/>
      <c r="H284" s="123"/>
      <c r="I284" s="123"/>
      <c r="J284" s="123"/>
      <c r="K284" s="123"/>
    </row>
    <row r="285" spans="1:11" x14ac:dyDescent="0.25">
      <c r="A285" s="61"/>
      <c r="B285" s="61"/>
      <c r="C285" s="61"/>
      <c r="D285" s="61"/>
      <c r="E285" s="61"/>
      <c r="H285" s="123"/>
      <c r="I285" s="123"/>
      <c r="J285" s="123"/>
      <c r="K285" s="123"/>
    </row>
    <row r="286" spans="1:11" x14ac:dyDescent="0.25">
      <c r="A286" s="61"/>
      <c r="B286" s="61"/>
      <c r="C286" s="61"/>
      <c r="D286" s="61"/>
      <c r="E286" s="61"/>
      <c r="H286" s="123"/>
      <c r="I286" s="123"/>
      <c r="J286" s="123"/>
      <c r="K286" s="123"/>
    </row>
    <row r="287" spans="1:11" x14ac:dyDescent="0.25">
      <c r="A287" s="61"/>
      <c r="B287" s="61"/>
      <c r="C287" s="61"/>
      <c r="D287" s="61"/>
      <c r="E287" s="61"/>
      <c r="H287" s="123"/>
      <c r="I287" s="123"/>
      <c r="J287" s="123"/>
      <c r="K287" s="123"/>
    </row>
    <row r="288" spans="1:11" x14ac:dyDescent="0.25">
      <c r="A288" s="61"/>
      <c r="B288" s="61"/>
      <c r="C288" s="61"/>
      <c r="D288" s="61"/>
      <c r="E288" s="61"/>
      <c r="H288" s="123"/>
      <c r="I288" s="123"/>
      <c r="J288" s="123"/>
      <c r="K288" s="123"/>
    </row>
    <row r="289" spans="1:11" x14ac:dyDescent="0.25">
      <c r="A289" s="61"/>
      <c r="B289" s="61"/>
      <c r="C289" s="61"/>
      <c r="D289" s="61"/>
      <c r="E289" s="61"/>
      <c r="H289" s="123"/>
      <c r="I289" s="123"/>
      <c r="J289" s="123"/>
      <c r="K289" s="123"/>
    </row>
    <row r="290" spans="1:11" x14ac:dyDescent="0.25">
      <c r="A290" s="61"/>
      <c r="B290" s="61"/>
      <c r="C290" s="61"/>
      <c r="D290" s="61"/>
      <c r="E290" s="61"/>
      <c r="H290" s="123"/>
      <c r="I290" s="123"/>
      <c r="J290" s="123"/>
      <c r="K290" s="123"/>
    </row>
    <row r="291" spans="1:11" x14ac:dyDescent="0.25">
      <c r="A291" s="61"/>
      <c r="B291" s="61"/>
      <c r="C291" s="61"/>
      <c r="D291" s="61"/>
      <c r="E291" s="61"/>
      <c r="H291" s="123"/>
      <c r="I291" s="123"/>
      <c r="J291" s="123"/>
      <c r="K291" s="123"/>
    </row>
    <row r="292" spans="1:11" x14ac:dyDescent="0.25">
      <c r="A292" s="61"/>
      <c r="B292" s="61"/>
      <c r="C292" s="61"/>
      <c r="D292" s="61"/>
      <c r="E292" s="61"/>
      <c r="H292" s="123"/>
      <c r="I292" s="123"/>
      <c r="J292" s="123"/>
      <c r="K292" s="123"/>
    </row>
    <row r="293" spans="1:11" x14ac:dyDescent="0.25">
      <c r="A293" s="61"/>
      <c r="B293" s="61"/>
      <c r="C293" s="61"/>
      <c r="D293" s="61"/>
      <c r="E293" s="61"/>
      <c r="H293" s="123"/>
      <c r="I293" s="123"/>
      <c r="J293" s="123"/>
      <c r="K293" s="123"/>
    </row>
    <row r="294" spans="1:11" x14ac:dyDescent="0.25">
      <c r="A294" s="61"/>
      <c r="B294" s="61"/>
      <c r="C294" s="61"/>
      <c r="D294" s="61"/>
      <c r="E294" s="61"/>
      <c r="H294" s="123"/>
      <c r="I294" s="123"/>
      <c r="J294" s="123"/>
      <c r="K294" s="123"/>
    </row>
    <row r="295" spans="1:11" x14ac:dyDescent="0.25">
      <c r="A295" s="61"/>
      <c r="B295" s="61"/>
      <c r="C295" s="61"/>
      <c r="D295" s="61"/>
      <c r="E295" s="61"/>
      <c r="H295" s="123"/>
      <c r="I295" s="123"/>
      <c r="J295" s="123"/>
      <c r="K295" s="123"/>
    </row>
    <row r="296" spans="1:11" x14ac:dyDescent="0.25">
      <c r="A296" s="61"/>
      <c r="B296" s="61"/>
      <c r="C296" s="61"/>
      <c r="D296" s="61"/>
      <c r="E296" s="61"/>
      <c r="H296" s="123"/>
      <c r="I296" s="123"/>
      <c r="J296" s="123"/>
      <c r="K296" s="123"/>
    </row>
    <row r="297" spans="1:11" x14ac:dyDescent="0.25">
      <c r="A297" s="61"/>
      <c r="B297" s="61"/>
      <c r="C297" s="61"/>
      <c r="D297" s="61"/>
      <c r="E297" s="61"/>
      <c r="H297" s="123"/>
      <c r="I297" s="123"/>
      <c r="J297" s="123"/>
      <c r="K297" s="123"/>
    </row>
    <row r="298" spans="1:11" x14ac:dyDescent="0.25">
      <c r="A298" s="61"/>
      <c r="B298" s="61"/>
      <c r="C298" s="61"/>
      <c r="D298" s="61"/>
      <c r="E298" s="61"/>
      <c r="H298" s="123"/>
      <c r="I298" s="123"/>
      <c r="J298" s="123"/>
      <c r="K298" s="123"/>
    </row>
    <row r="299" spans="1:11" x14ac:dyDescent="0.25">
      <c r="A299" s="61"/>
      <c r="B299" s="61"/>
      <c r="C299" s="61"/>
      <c r="D299" s="61"/>
      <c r="E299" s="61"/>
      <c r="H299" s="123"/>
      <c r="I299" s="123"/>
      <c r="J299" s="123"/>
      <c r="K299" s="123"/>
    </row>
    <row r="300" spans="1:11" x14ac:dyDescent="0.25">
      <c r="A300" s="61"/>
      <c r="B300" s="61"/>
      <c r="C300" s="61"/>
      <c r="D300" s="61"/>
      <c r="E300" s="61"/>
      <c r="H300" s="123"/>
      <c r="I300" s="123"/>
      <c r="J300" s="123"/>
      <c r="K300" s="123"/>
    </row>
    <row r="301" spans="1:11" x14ac:dyDescent="0.25">
      <c r="A301" s="61"/>
      <c r="B301" s="61"/>
      <c r="C301" s="61"/>
      <c r="D301" s="61"/>
      <c r="E301" s="61"/>
      <c r="H301" s="123"/>
      <c r="I301" s="123"/>
      <c r="J301" s="123"/>
      <c r="K301" s="123"/>
    </row>
    <row r="302" spans="1:11" x14ac:dyDescent="0.25">
      <c r="A302" s="61"/>
      <c r="B302" s="61"/>
      <c r="C302" s="61"/>
      <c r="D302" s="61"/>
      <c r="E302" s="61"/>
      <c r="H302" s="123"/>
      <c r="I302" s="123"/>
      <c r="J302" s="123"/>
      <c r="K302" s="123"/>
    </row>
    <row r="303" spans="1:11" x14ac:dyDescent="0.25">
      <c r="A303" s="61"/>
      <c r="B303" s="61"/>
      <c r="C303" s="61"/>
      <c r="D303" s="61"/>
      <c r="E303" s="61"/>
      <c r="H303" s="123"/>
      <c r="I303" s="123"/>
      <c r="J303" s="123"/>
      <c r="K303" s="123"/>
    </row>
    <row r="304" spans="1:11" x14ac:dyDescent="0.25">
      <c r="A304" s="61"/>
      <c r="B304" s="61"/>
      <c r="C304" s="61"/>
      <c r="D304" s="61"/>
      <c r="E304" s="61"/>
      <c r="H304" s="123"/>
      <c r="I304" s="123"/>
      <c r="J304" s="123"/>
      <c r="K304" s="123"/>
    </row>
    <row r="305" spans="1:11" x14ac:dyDescent="0.25">
      <c r="A305" s="61"/>
      <c r="B305" s="61"/>
      <c r="C305" s="61"/>
      <c r="D305" s="61"/>
      <c r="E305" s="61"/>
      <c r="H305" s="123"/>
      <c r="I305" s="123"/>
      <c r="J305" s="123"/>
      <c r="K305" s="123"/>
    </row>
    <row r="306" spans="1:11" x14ac:dyDescent="0.25">
      <c r="A306" s="61"/>
      <c r="B306" s="61"/>
      <c r="C306" s="61"/>
      <c r="D306" s="61"/>
      <c r="E306" s="61"/>
      <c r="H306" s="123"/>
      <c r="I306" s="123"/>
      <c r="J306" s="123"/>
      <c r="K306" s="123"/>
    </row>
    <row r="307" spans="1:11" x14ac:dyDescent="0.25">
      <c r="A307" s="61"/>
      <c r="B307" s="61"/>
      <c r="C307" s="61"/>
      <c r="D307" s="61"/>
      <c r="E307" s="61"/>
      <c r="H307" s="123"/>
      <c r="I307" s="123"/>
      <c r="J307" s="123"/>
      <c r="K307" s="123"/>
    </row>
    <row r="308" spans="1:11" x14ac:dyDescent="0.25">
      <c r="A308" s="61"/>
      <c r="B308" s="61"/>
      <c r="C308" s="61"/>
      <c r="D308" s="61"/>
      <c r="E308" s="61"/>
      <c r="H308" s="123"/>
      <c r="I308" s="123"/>
      <c r="J308" s="123"/>
      <c r="K308" s="123"/>
    </row>
    <row r="309" spans="1:11" x14ac:dyDescent="0.25">
      <c r="A309" s="61"/>
      <c r="B309" s="61"/>
      <c r="C309" s="61"/>
      <c r="D309" s="61"/>
      <c r="E309" s="61"/>
      <c r="H309" s="123"/>
      <c r="I309" s="123"/>
      <c r="J309" s="123"/>
      <c r="K309" s="123"/>
    </row>
    <row r="310" spans="1:11" x14ac:dyDescent="0.25">
      <c r="A310" s="61"/>
      <c r="B310" s="61"/>
      <c r="C310" s="61"/>
      <c r="D310" s="61"/>
      <c r="E310" s="61"/>
      <c r="H310" s="123"/>
      <c r="I310" s="123"/>
      <c r="J310" s="123"/>
      <c r="K310" s="123"/>
    </row>
    <row r="311" spans="1:11" x14ac:dyDescent="0.25">
      <c r="A311" s="61"/>
      <c r="B311" s="61"/>
      <c r="C311" s="61"/>
      <c r="D311" s="61"/>
      <c r="E311" s="61"/>
      <c r="H311" s="123"/>
      <c r="I311" s="123"/>
      <c r="J311" s="123"/>
      <c r="K311" s="123"/>
    </row>
    <row r="312" spans="1:11" x14ac:dyDescent="0.25">
      <c r="A312" s="61"/>
      <c r="B312" s="61"/>
      <c r="C312" s="61"/>
      <c r="D312" s="61"/>
      <c r="E312" s="61"/>
      <c r="H312" s="123"/>
      <c r="I312" s="123"/>
      <c r="J312" s="123"/>
      <c r="K312" s="123"/>
    </row>
    <row r="313" spans="1:11" x14ac:dyDescent="0.25">
      <c r="A313" s="61"/>
      <c r="B313" s="61"/>
      <c r="C313" s="61"/>
      <c r="D313" s="61"/>
      <c r="E313" s="61"/>
      <c r="H313" s="123"/>
      <c r="I313" s="123"/>
      <c r="J313" s="123"/>
      <c r="K313" s="123"/>
    </row>
    <row r="314" spans="1:11" x14ac:dyDescent="0.25">
      <c r="A314" s="61"/>
      <c r="B314" s="61"/>
      <c r="C314" s="61"/>
      <c r="D314" s="61"/>
      <c r="E314" s="61"/>
      <c r="H314" s="123"/>
      <c r="I314" s="123"/>
      <c r="J314" s="123"/>
      <c r="K314" s="123"/>
    </row>
    <row r="315" spans="1:11" x14ac:dyDescent="0.25">
      <c r="A315" s="61"/>
      <c r="B315" s="61"/>
      <c r="C315" s="61"/>
      <c r="D315" s="61"/>
      <c r="E315" s="61"/>
      <c r="H315" s="123"/>
      <c r="I315" s="123"/>
      <c r="J315" s="123"/>
      <c r="K315" s="123"/>
    </row>
    <row r="316" spans="1:11" x14ac:dyDescent="0.25">
      <c r="A316" s="61"/>
      <c r="B316" s="61"/>
      <c r="C316" s="61"/>
      <c r="D316" s="61"/>
      <c r="E316" s="61"/>
      <c r="H316" s="123"/>
      <c r="I316" s="123"/>
      <c r="J316" s="123"/>
      <c r="K316" s="123"/>
    </row>
    <row r="317" spans="1:11" x14ac:dyDescent="0.25">
      <c r="A317" s="61"/>
      <c r="B317" s="61"/>
      <c r="C317" s="61"/>
      <c r="D317" s="61"/>
      <c r="E317" s="61"/>
      <c r="H317" s="123"/>
      <c r="I317" s="123"/>
      <c r="J317" s="123"/>
      <c r="K317" s="123"/>
    </row>
    <row r="318" spans="1:11" x14ac:dyDescent="0.25">
      <c r="A318" s="61"/>
      <c r="B318" s="61"/>
      <c r="C318" s="61"/>
      <c r="D318" s="61"/>
      <c r="E318" s="61"/>
      <c r="H318" s="123"/>
      <c r="I318" s="123"/>
      <c r="J318" s="123"/>
      <c r="K318" s="123"/>
    </row>
    <row r="319" spans="1:11" x14ac:dyDescent="0.25">
      <c r="A319" s="61"/>
      <c r="B319" s="61"/>
      <c r="C319" s="61"/>
      <c r="D319" s="61"/>
      <c r="E319" s="61"/>
      <c r="H319" s="123"/>
      <c r="I319" s="123"/>
      <c r="J319" s="123"/>
      <c r="K319" s="123"/>
    </row>
    <row r="320" spans="1:11" x14ac:dyDescent="0.25">
      <c r="A320" s="61"/>
      <c r="B320" s="61"/>
      <c r="C320" s="61"/>
      <c r="D320" s="61"/>
      <c r="E320" s="61"/>
      <c r="H320" s="123"/>
      <c r="I320" s="123"/>
      <c r="J320" s="123"/>
      <c r="K320" s="123"/>
    </row>
    <row r="321" spans="1:11" x14ac:dyDescent="0.25">
      <c r="A321" s="61"/>
      <c r="B321" s="61"/>
      <c r="C321" s="61"/>
      <c r="D321" s="61"/>
      <c r="E321" s="61"/>
      <c r="H321" s="123"/>
      <c r="I321" s="123"/>
      <c r="J321" s="123"/>
      <c r="K321" s="123"/>
    </row>
    <row r="322" spans="1:11" x14ac:dyDescent="0.25">
      <c r="A322" s="61"/>
      <c r="B322" s="61"/>
      <c r="C322" s="61"/>
      <c r="D322" s="61"/>
      <c r="E322" s="61"/>
      <c r="H322" s="123"/>
      <c r="I322" s="123"/>
      <c r="J322" s="123"/>
      <c r="K322" s="123"/>
    </row>
    <row r="323" spans="1:11" x14ac:dyDescent="0.25">
      <c r="A323" s="61"/>
      <c r="B323" s="61"/>
      <c r="C323" s="61"/>
      <c r="D323" s="61"/>
      <c r="E323" s="61"/>
      <c r="H323" s="123"/>
      <c r="I323" s="123"/>
      <c r="J323" s="123"/>
      <c r="K323" s="123"/>
    </row>
    <row r="324" spans="1:11" x14ac:dyDescent="0.25">
      <c r="A324" s="61"/>
      <c r="B324" s="61"/>
      <c r="C324" s="61"/>
      <c r="D324" s="61"/>
      <c r="E324" s="61"/>
      <c r="H324" s="123"/>
      <c r="I324" s="123"/>
      <c r="J324" s="123"/>
      <c r="K324" s="123"/>
    </row>
    <row r="325" spans="1:11" x14ac:dyDescent="0.25">
      <c r="A325" s="61"/>
      <c r="B325" s="61"/>
      <c r="C325" s="61"/>
      <c r="D325" s="61"/>
      <c r="E325" s="61"/>
      <c r="H325" s="123"/>
      <c r="I325" s="123"/>
      <c r="J325" s="123"/>
      <c r="K325" s="123"/>
    </row>
    <row r="326" spans="1:11" x14ac:dyDescent="0.25">
      <c r="A326" s="61"/>
      <c r="B326" s="61"/>
      <c r="C326" s="61"/>
      <c r="D326" s="61"/>
      <c r="E326" s="61"/>
      <c r="H326" s="123"/>
      <c r="I326" s="123"/>
      <c r="J326" s="123"/>
      <c r="K326" s="123"/>
    </row>
    <row r="327" spans="1:11" x14ac:dyDescent="0.25">
      <c r="A327" s="61"/>
      <c r="B327" s="61"/>
      <c r="C327" s="61"/>
      <c r="D327" s="61"/>
      <c r="E327" s="61"/>
      <c r="H327" s="123"/>
      <c r="I327" s="123"/>
      <c r="J327" s="123"/>
      <c r="K327" s="123"/>
    </row>
    <row r="328" spans="1:11" x14ac:dyDescent="0.25">
      <c r="A328" s="61"/>
      <c r="B328" s="61"/>
      <c r="C328" s="61"/>
      <c r="D328" s="61"/>
      <c r="E328" s="61"/>
      <c r="H328" s="123"/>
      <c r="I328" s="123"/>
      <c r="J328" s="123"/>
      <c r="K328" s="123"/>
    </row>
    <row r="329" spans="1:11" x14ac:dyDescent="0.25">
      <c r="A329" s="61"/>
      <c r="B329" s="61"/>
      <c r="C329" s="61"/>
      <c r="D329" s="61"/>
      <c r="E329" s="61"/>
      <c r="H329" s="123"/>
      <c r="I329" s="123"/>
      <c r="J329" s="123"/>
      <c r="K329" s="123"/>
    </row>
    <row r="330" spans="1:11" x14ac:dyDescent="0.25">
      <c r="A330" s="61"/>
      <c r="B330" s="61"/>
      <c r="C330" s="61"/>
      <c r="D330" s="61"/>
      <c r="E330" s="61"/>
      <c r="H330" s="123"/>
      <c r="I330" s="123"/>
      <c r="J330" s="123"/>
      <c r="K330" s="123"/>
    </row>
    <row r="331" spans="1:11" x14ac:dyDescent="0.25">
      <c r="A331" s="61"/>
      <c r="B331" s="61"/>
      <c r="C331" s="61"/>
      <c r="D331" s="61"/>
      <c r="E331" s="61"/>
      <c r="H331" s="123"/>
      <c r="I331" s="123"/>
      <c r="J331" s="123"/>
      <c r="K331" s="123"/>
    </row>
    <row r="332" spans="1:11" x14ac:dyDescent="0.25">
      <c r="A332" s="61"/>
      <c r="B332" s="61"/>
      <c r="C332" s="61"/>
      <c r="D332" s="61"/>
      <c r="E332" s="61"/>
      <c r="H332" s="123"/>
      <c r="I332" s="123"/>
      <c r="J332" s="123"/>
      <c r="K332" s="123"/>
    </row>
    <row r="333" spans="1:11" x14ac:dyDescent="0.25">
      <c r="A333" s="61"/>
      <c r="B333" s="61"/>
      <c r="C333" s="61"/>
      <c r="D333" s="61"/>
      <c r="E333" s="61"/>
      <c r="H333" s="123"/>
      <c r="I333" s="123"/>
      <c r="J333" s="123"/>
      <c r="K333" s="123"/>
    </row>
    <row r="334" spans="1:11" x14ac:dyDescent="0.25">
      <c r="A334" s="61"/>
      <c r="B334" s="61"/>
      <c r="C334" s="61"/>
      <c r="D334" s="61"/>
      <c r="E334" s="61"/>
      <c r="H334" s="123"/>
      <c r="I334" s="123"/>
      <c r="J334" s="123"/>
      <c r="K334" s="123"/>
    </row>
    <row r="335" spans="1:11" x14ac:dyDescent="0.25">
      <c r="A335" s="61"/>
      <c r="B335" s="61"/>
      <c r="C335" s="61"/>
      <c r="D335" s="61"/>
      <c r="E335" s="61"/>
      <c r="H335" s="123"/>
      <c r="I335" s="123"/>
      <c r="J335" s="123"/>
      <c r="K335" s="123"/>
    </row>
    <row r="336" spans="1:11" x14ac:dyDescent="0.25">
      <c r="A336" s="61"/>
      <c r="B336" s="61"/>
      <c r="C336" s="61"/>
      <c r="D336" s="61"/>
      <c r="E336" s="61"/>
      <c r="H336" s="123"/>
      <c r="I336" s="123"/>
      <c r="J336" s="123"/>
      <c r="K336" s="123"/>
    </row>
    <row r="337" spans="1:11" x14ac:dyDescent="0.25">
      <c r="A337" s="61"/>
      <c r="B337" s="61"/>
      <c r="C337" s="61"/>
      <c r="D337" s="61"/>
      <c r="E337" s="61"/>
      <c r="H337" s="123"/>
      <c r="I337" s="123"/>
      <c r="J337" s="123"/>
      <c r="K337" s="123"/>
    </row>
    <row r="338" spans="1:11" x14ac:dyDescent="0.25">
      <c r="A338" s="61"/>
      <c r="B338" s="61"/>
      <c r="C338" s="61"/>
      <c r="D338" s="61"/>
      <c r="E338" s="61"/>
      <c r="H338" s="123"/>
      <c r="I338" s="123"/>
      <c r="J338" s="123"/>
      <c r="K338" s="123"/>
    </row>
    <row r="339" spans="1:11" x14ac:dyDescent="0.25">
      <c r="A339" s="61"/>
      <c r="B339" s="61"/>
      <c r="C339" s="61"/>
      <c r="D339" s="61"/>
      <c r="E339" s="61"/>
      <c r="H339" s="123"/>
      <c r="I339" s="123"/>
      <c r="J339" s="123"/>
      <c r="K339" s="123"/>
    </row>
    <row r="340" spans="1:11" x14ac:dyDescent="0.25">
      <c r="A340" s="61"/>
      <c r="B340" s="61"/>
      <c r="C340" s="61"/>
      <c r="D340" s="61"/>
      <c r="E340" s="61"/>
      <c r="H340" s="123"/>
      <c r="I340" s="123"/>
      <c r="J340" s="123"/>
      <c r="K340" s="123"/>
    </row>
    <row r="341" spans="1:11" x14ac:dyDescent="0.25">
      <c r="A341" s="61"/>
      <c r="B341" s="61"/>
      <c r="C341" s="61"/>
      <c r="D341" s="61"/>
      <c r="E341" s="61"/>
      <c r="H341" s="123"/>
      <c r="I341" s="123"/>
      <c r="J341" s="123"/>
      <c r="K341" s="123"/>
    </row>
    <row r="342" spans="1:11" x14ac:dyDescent="0.25">
      <c r="A342" s="61"/>
      <c r="B342" s="61"/>
      <c r="C342" s="61"/>
      <c r="D342" s="61"/>
      <c r="E342" s="61"/>
      <c r="H342" s="123"/>
      <c r="I342" s="123"/>
      <c r="J342" s="123"/>
      <c r="K342" s="123"/>
    </row>
    <row r="343" spans="1:11" x14ac:dyDescent="0.25">
      <c r="A343" s="61"/>
      <c r="B343" s="61"/>
      <c r="C343" s="61"/>
      <c r="D343" s="61"/>
      <c r="E343" s="61"/>
      <c r="H343" s="123"/>
      <c r="I343" s="123"/>
      <c r="J343" s="123"/>
      <c r="K343" s="123"/>
    </row>
    <row r="344" spans="1:11" x14ac:dyDescent="0.25">
      <c r="A344" s="61"/>
      <c r="B344" s="61"/>
      <c r="C344" s="61"/>
      <c r="D344" s="61"/>
      <c r="E344" s="61"/>
      <c r="H344" s="123"/>
      <c r="I344" s="123"/>
      <c r="J344" s="123"/>
      <c r="K344" s="123"/>
    </row>
    <row r="345" spans="1:11" x14ac:dyDescent="0.25">
      <c r="A345" s="61"/>
      <c r="B345" s="61"/>
      <c r="C345" s="61"/>
      <c r="D345" s="61"/>
      <c r="E345" s="61"/>
      <c r="H345" s="123"/>
      <c r="I345" s="123"/>
      <c r="J345" s="123"/>
      <c r="K345" s="123"/>
    </row>
    <row r="346" spans="1:11" x14ac:dyDescent="0.25">
      <c r="A346" s="61"/>
      <c r="B346" s="61"/>
      <c r="C346" s="61"/>
      <c r="D346" s="61"/>
      <c r="E346" s="61"/>
      <c r="H346" s="123"/>
      <c r="I346" s="123"/>
      <c r="J346" s="123"/>
      <c r="K346" s="123"/>
    </row>
    <row r="347" spans="1:11" x14ac:dyDescent="0.25">
      <c r="A347" s="61"/>
      <c r="B347" s="61"/>
      <c r="C347" s="61"/>
      <c r="D347" s="61"/>
      <c r="E347" s="61"/>
      <c r="H347" s="123"/>
      <c r="I347" s="123"/>
      <c r="J347" s="123"/>
      <c r="K347" s="123"/>
    </row>
    <row r="348" spans="1:11" x14ac:dyDescent="0.25">
      <c r="A348" s="61"/>
      <c r="B348" s="61"/>
      <c r="C348" s="61"/>
      <c r="D348" s="61"/>
      <c r="E348" s="61"/>
      <c r="H348" s="123"/>
      <c r="I348" s="123"/>
      <c r="J348" s="123"/>
      <c r="K348" s="123"/>
    </row>
    <row r="349" spans="1:11" x14ac:dyDescent="0.25">
      <c r="A349" s="61"/>
      <c r="B349" s="61"/>
      <c r="C349" s="61"/>
      <c r="D349" s="61"/>
      <c r="E349" s="61"/>
      <c r="H349" s="123"/>
      <c r="I349" s="123"/>
      <c r="J349" s="123"/>
      <c r="K349" s="123"/>
    </row>
    <row r="350" spans="1:11" x14ac:dyDescent="0.25">
      <c r="A350" s="61"/>
      <c r="B350" s="61"/>
      <c r="C350" s="61"/>
      <c r="D350" s="61"/>
      <c r="E350" s="61"/>
      <c r="H350" s="123"/>
      <c r="I350" s="123"/>
      <c r="J350" s="123"/>
      <c r="K350" s="123"/>
    </row>
    <row r="351" spans="1:11" x14ac:dyDescent="0.25">
      <c r="A351" s="61"/>
      <c r="B351" s="61"/>
      <c r="C351" s="61"/>
      <c r="D351" s="61"/>
      <c r="E351" s="61"/>
      <c r="H351" s="123"/>
      <c r="I351" s="123"/>
      <c r="J351" s="123"/>
      <c r="K351" s="123"/>
    </row>
    <row r="352" spans="1:11" x14ac:dyDescent="0.25">
      <c r="A352" s="61"/>
      <c r="B352" s="61"/>
      <c r="C352" s="61"/>
      <c r="D352" s="61"/>
      <c r="E352" s="61"/>
      <c r="H352" s="123"/>
      <c r="I352" s="123"/>
      <c r="J352" s="123"/>
      <c r="K352" s="123"/>
    </row>
    <row r="353" spans="1:11" x14ac:dyDescent="0.25">
      <c r="A353" s="61"/>
      <c r="B353" s="61"/>
      <c r="C353" s="61"/>
      <c r="D353" s="61"/>
      <c r="E353" s="61"/>
      <c r="H353" s="123"/>
      <c r="I353" s="123"/>
      <c r="J353" s="123"/>
      <c r="K353" s="123"/>
    </row>
    <row r="354" spans="1:11" x14ac:dyDescent="0.25">
      <c r="A354" s="61"/>
      <c r="B354" s="61"/>
      <c r="C354" s="61"/>
      <c r="D354" s="61"/>
      <c r="E354" s="61"/>
      <c r="H354" s="123"/>
      <c r="I354" s="123"/>
      <c r="J354" s="123"/>
      <c r="K354" s="123"/>
    </row>
    <row r="355" spans="1:11" x14ac:dyDescent="0.25">
      <c r="A355" s="61"/>
      <c r="B355" s="61"/>
      <c r="C355" s="61"/>
      <c r="D355" s="61"/>
      <c r="E355" s="61"/>
      <c r="H355" s="123"/>
      <c r="I355" s="123"/>
      <c r="J355" s="123"/>
      <c r="K355" s="123"/>
    </row>
    <row r="356" spans="1:11" x14ac:dyDescent="0.25">
      <c r="A356" s="61"/>
      <c r="B356" s="61"/>
      <c r="C356" s="61"/>
      <c r="D356" s="61"/>
      <c r="E356" s="61"/>
      <c r="H356" s="123"/>
      <c r="I356" s="123"/>
      <c r="J356" s="123"/>
      <c r="K356" s="123"/>
    </row>
    <row r="357" spans="1:11" x14ac:dyDescent="0.25">
      <c r="A357" s="61"/>
      <c r="B357" s="61"/>
      <c r="C357" s="61"/>
      <c r="D357" s="61"/>
      <c r="E357" s="61"/>
      <c r="H357" s="123"/>
      <c r="I357" s="123"/>
      <c r="J357" s="123"/>
      <c r="K357" s="123"/>
    </row>
    <row r="358" spans="1:11" x14ac:dyDescent="0.25">
      <c r="A358" s="61"/>
      <c r="B358" s="61"/>
      <c r="C358" s="61"/>
      <c r="D358" s="61"/>
      <c r="E358" s="61"/>
      <c r="H358" s="123"/>
      <c r="I358" s="123"/>
      <c r="J358" s="123"/>
      <c r="K358" s="123"/>
    </row>
    <row r="359" spans="1:11" x14ac:dyDescent="0.25">
      <c r="A359" s="61"/>
      <c r="B359" s="61"/>
      <c r="C359" s="61"/>
      <c r="D359" s="61"/>
      <c r="E359" s="61"/>
      <c r="H359" s="123"/>
      <c r="I359" s="123"/>
      <c r="J359" s="123"/>
      <c r="K359" s="123"/>
    </row>
    <row r="360" spans="1:11" x14ac:dyDescent="0.25">
      <c r="A360" s="61"/>
      <c r="B360" s="61"/>
      <c r="C360" s="61"/>
      <c r="D360" s="61"/>
      <c r="E360" s="61"/>
      <c r="H360" s="123"/>
      <c r="I360" s="123"/>
      <c r="J360" s="123"/>
      <c r="K360" s="123"/>
    </row>
    <row r="361" spans="1:11" x14ac:dyDescent="0.25">
      <c r="A361" s="61"/>
      <c r="B361" s="61"/>
      <c r="C361" s="61"/>
      <c r="D361" s="61"/>
      <c r="E361" s="61"/>
      <c r="H361" s="123"/>
      <c r="I361" s="123"/>
      <c r="J361" s="123"/>
      <c r="K361" s="123"/>
    </row>
    <row r="362" spans="1:11" x14ac:dyDescent="0.25">
      <c r="A362" s="61"/>
      <c r="B362" s="61"/>
      <c r="C362" s="61"/>
      <c r="D362" s="61"/>
      <c r="E362" s="61"/>
      <c r="H362" s="123"/>
      <c r="I362" s="123"/>
      <c r="J362" s="123"/>
      <c r="K362" s="123"/>
    </row>
    <row r="363" spans="1:11" x14ac:dyDescent="0.25">
      <c r="A363" s="61"/>
      <c r="B363" s="61"/>
      <c r="C363" s="61"/>
      <c r="D363" s="61"/>
      <c r="E363" s="61"/>
      <c r="H363" s="123"/>
      <c r="I363" s="123"/>
      <c r="J363" s="123"/>
      <c r="K363" s="123"/>
    </row>
    <row r="364" spans="1:11" x14ac:dyDescent="0.25">
      <c r="A364" s="61"/>
      <c r="B364" s="61"/>
      <c r="C364" s="61"/>
      <c r="D364" s="61"/>
      <c r="E364" s="61"/>
      <c r="H364" s="123"/>
      <c r="I364" s="123"/>
      <c r="J364" s="123"/>
      <c r="K364" s="123"/>
    </row>
    <row r="365" spans="1:11" x14ac:dyDescent="0.25">
      <c r="A365" s="61"/>
      <c r="B365" s="61"/>
      <c r="C365" s="61"/>
      <c r="D365" s="61"/>
      <c r="E365" s="61"/>
      <c r="H365" s="123"/>
      <c r="I365" s="123"/>
      <c r="J365" s="123"/>
      <c r="K365" s="123"/>
    </row>
    <row r="366" spans="1:11" x14ac:dyDescent="0.25">
      <c r="A366" s="61"/>
      <c r="B366" s="61"/>
      <c r="C366" s="61"/>
      <c r="D366" s="61"/>
      <c r="E366" s="61"/>
      <c r="H366" s="123"/>
      <c r="I366" s="123"/>
      <c r="J366" s="123"/>
      <c r="K366" s="123"/>
    </row>
    <row r="367" spans="1:11" x14ac:dyDescent="0.25">
      <c r="A367" s="61"/>
      <c r="B367" s="61"/>
      <c r="C367" s="61"/>
      <c r="D367" s="61"/>
      <c r="E367" s="61"/>
      <c r="H367" s="123"/>
      <c r="I367" s="123"/>
      <c r="J367" s="123"/>
      <c r="K367" s="123"/>
    </row>
    <row r="368" spans="1:11" x14ac:dyDescent="0.25">
      <c r="A368" s="61"/>
      <c r="B368" s="61"/>
      <c r="C368" s="61"/>
      <c r="D368" s="61"/>
      <c r="E368" s="61"/>
      <c r="H368" s="123"/>
      <c r="I368" s="123"/>
      <c r="J368" s="123"/>
      <c r="K368" s="123"/>
    </row>
    <row r="369" spans="1:11" x14ac:dyDescent="0.25">
      <c r="A369" s="61"/>
      <c r="B369" s="61"/>
      <c r="C369" s="61"/>
      <c r="D369" s="61"/>
      <c r="E369" s="61"/>
      <c r="H369" s="123"/>
      <c r="I369" s="123"/>
      <c r="J369" s="123"/>
      <c r="K369" s="123"/>
    </row>
    <row r="370" spans="1:11" x14ac:dyDescent="0.25">
      <c r="A370" s="61"/>
      <c r="B370" s="61"/>
      <c r="C370" s="61"/>
      <c r="D370" s="61"/>
      <c r="E370" s="61"/>
      <c r="H370" s="123"/>
      <c r="I370" s="123"/>
      <c r="J370" s="123"/>
      <c r="K370" s="123"/>
    </row>
    <row r="371" spans="1:11" x14ac:dyDescent="0.25">
      <c r="A371" s="61"/>
      <c r="B371" s="61"/>
      <c r="C371" s="61"/>
      <c r="D371" s="61"/>
      <c r="E371" s="61"/>
      <c r="H371" s="123"/>
      <c r="I371" s="123"/>
      <c r="J371" s="123"/>
      <c r="K371" s="123"/>
    </row>
    <row r="372" spans="1:11" x14ac:dyDescent="0.25">
      <c r="A372" s="61"/>
      <c r="B372" s="61"/>
      <c r="C372" s="61"/>
      <c r="D372" s="61"/>
      <c r="E372" s="61"/>
      <c r="H372" s="123"/>
      <c r="I372" s="123"/>
      <c r="J372" s="123"/>
      <c r="K372" s="123"/>
    </row>
    <row r="373" spans="1:11" x14ac:dyDescent="0.25">
      <c r="A373" s="61"/>
      <c r="B373" s="61"/>
      <c r="C373" s="61"/>
      <c r="D373" s="61"/>
      <c r="E373" s="61"/>
      <c r="H373" s="123"/>
      <c r="I373" s="123"/>
      <c r="J373" s="123"/>
      <c r="K373" s="123"/>
    </row>
    <row r="374" spans="1:11" x14ac:dyDescent="0.25">
      <c r="A374" s="61"/>
      <c r="B374" s="61"/>
      <c r="C374" s="61"/>
      <c r="D374" s="61"/>
      <c r="E374" s="61"/>
      <c r="H374" s="123"/>
      <c r="I374" s="123"/>
      <c r="J374" s="123"/>
      <c r="K374" s="123"/>
    </row>
    <row r="375" spans="1:11" x14ac:dyDescent="0.25">
      <c r="A375" s="61"/>
      <c r="B375" s="61"/>
      <c r="C375" s="61"/>
      <c r="D375" s="61"/>
      <c r="E375" s="61"/>
      <c r="H375" s="123"/>
      <c r="I375" s="123"/>
      <c r="J375" s="123"/>
      <c r="K375" s="123"/>
    </row>
    <row r="376" spans="1:11" x14ac:dyDescent="0.25">
      <c r="A376" s="61"/>
      <c r="B376" s="61"/>
      <c r="C376" s="61"/>
      <c r="D376" s="61"/>
      <c r="E376" s="61"/>
      <c r="H376" s="123"/>
      <c r="I376" s="123"/>
      <c r="J376" s="123"/>
      <c r="K376" s="123"/>
    </row>
    <row r="377" spans="1:11" x14ac:dyDescent="0.25">
      <c r="A377" s="61"/>
      <c r="B377" s="61"/>
      <c r="C377" s="61"/>
      <c r="D377" s="61"/>
      <c r="E377" s="61"/>
      <c r="H377" s="123"/>
      <c r="I377" s="123"/>
      <c r="J377" s="123"/>
      <c r="K377" s="123"/>
    </row>
    <row r="378" spans="1:11" x14ac:dyDescent="0.25">
      <c r="A378" s="61"/>
      <c r="B378" s="61"/>
      <c r="C378" s="61"/>
      <c r="D378" s="61"/>
      <c r="E378" s="61"/>
      <c r="H378" s="123"/>
      <c r="I378" s="123"/>
      <c r="J378" s="123"/>
      <c r="K378" s="123"/>
    </row>
    <row r="379" spans="1:11" x14ac:dyDescent="0.25">
      <c r="A379" s="61"/>
      <c r="B379" s="61"/>
      <c r="C379" s="61"/>
      <c r="D379" s="61"/>
      <c r="E379" s="61"/>
      <c r="H379" s="123"/>
      <c r="I379" s="123"/>
      <c r="J379" s="123"/>
      <c r="K379" s="123"/>
    </row>
    <row r="380" spans="1:11" x14ac:dyDescent="0.25">
      <c r="A380" s="61"/>
      <c r="B380" s="61"/>
      <c r="C380" s="61"/>
      <c r="D380" s="61"/>
      <c r="E380" s="61"/>
      <c r="H380" s="123"/>
      <c r="I380" s="123"/>
      <c r="J380" s="123"/>
      <c r="K380" s="123"/>
    </row>
    <row r="381" spans="1:11" x14ac:dyDescent="0.25">
      <c r="A381" s="61"/>
      <c r="B381" s="61"/>
      <c r="C381" s="61"/>
      <c r="D381" s="61"/>
      <c r="E381" s="61"/>
      <c r="H381" s="123"/>
      <c r="I381" s="123"/>
      <c r="J381" s="123"/>
      <c r="K381" s="123"/>
    </row>
    <row r="382" spans="1:11" x14ac:dyDescent="0.25">
      <c r="A382" s="61"/>
      <c r="B382" s="61"/>
      <c r="C382" s="61"/>
      <c r="D382" s="61"/>
      <c r="E382" s="61"/>
      <c r="H382" s="123"/>
      <c r="I382" s="123"/>
      <c r="J382" s="123"/>
      <c r="K382" s="123"/>
    </row>
    <row r="383" spans="1:11" x14ac:dyDescent="0.25">
      <c r="A383" s="61"/>
      <c r="B383" s="61"/>
      <c r="C383" s="61"/>
      <c r="D383" s="61"/>
      <c r="E383" s="61"/>
      <c r="H383" s="123"/>
      <c r="I383" s="123"/>
      <c r="J383" s="123"/>
      <c r="K383" s="123"/>
    </row>
    <row r="384" spans="1:11" x14ac:dyDescent="0.25">
      <c r="A384" s="61"/>
      <c r="B384" s="61"/>
      <c r="C384" s="61"/>
      <c r="D384" s="61"/>
      <c r="E384" s="61"/>
      <c r="H384" s="123"/>
      <c r="I384" s="123"/>
      <c r="J384" s="123"/>
      <c r="K384" s="123"/>
    </row>
    <row r="385" spans="1:11" x14ac:dyDescent="0.25">
      <c r="A385" s="61"/>
      <c r="B385" s="61"/>
      <c r="C385" s="61"/>
      <c r="D385" s="61"/>
      <c r="E385" s="61"/>
      <c r="H385" s="123"/>
      <c r="I385" s="123"/>
      <c r="J385" s="123"/>
      <c r="K385" s="123"/>
    </row>
    <row r="386" spans="1:11" x14ac:dyDescent="0.25">
      <c r="A386" s="61"/>
      <c r="B386" s="61"/>
      <c r="C386" s="61"/>
      <c r="D386" s="61"/>
      <c r="E386" s="61"/>
      <c r="H386" s="123"/>
      <c r="I386" s="123"/>
      <c r="J386" s="123"/>
      <c r="K386" s="123"/>
    </row>
    <row r="387" spans="1:11" x14ac:dyDescent="0.25">
      <c r="A387" s="61"/>
      <c r="B387" s="61"/>
      <c r="C387" s="61"/>
      <c r="D387" s="61"/>
      <c r="E387" s="61"/>
      <c r="H387" s="123"/>
      <c r="I387" s="123"/>
      <c r="J387" s="123"/>
      <c r="K387" s="123"/>
    </row>
    <row r="388" spans="1:11" x14ac:dyDescent="0.25">
      <c r="A388" s="61"/>
      <c r="B388" s="61"/>
      <c r="C388" s="61"/>
      <c r="D388" s="61"/>
      <c r="E388" s="61"/>
      <c r="H388" s="123"/>
      <c r="I388" s="123"/>
      <c r="J388" s="123"/>
      <c r="K388" s="123"/>
    </row>
    <row r="389" spans="1:11" x14ac:dyDescent="0.25">
      <c r="A389" s="61"/>
      <c r="B389" s="61"/>
      <c r="C389" s="61"/>
      <c r="D389" s="61"/>
      <c r="E389" s="61"/>
      <c r="H389" s="123"/>
      <c r="I389" s="123"/>
      <c r="J389" s="123"/>
      <c r="K389" s="123"/>
    </row>
    <row r="390" spans="1:11" x14ac:dyDescent="0.25">
      <c r="A390" s="61"/>
      <c r="B390" s="61"/>
      <c r="C390" s="61"/>
      <c r="D390" s="61"/>
      <c r="E390" s="61"/>
      <c r="H390" s="123"/>
      <c r="I390" s="123"/>
      <c r="J390" s="123"/>
      <c r="K390" s="123"/>
    </row>
    <row r="391" spans="1:11" x14ac:dyDescent="0.25">
      <c r="A391" s="61"/>
      <c r="B391" s="61"/>
      <c r="C391" s="61"/>
      <c r="D391" s="61"/>
      <c r="E391" s="61"/>
      <c r="H391" s="123"/>
      <c r="I391" s="123"/>
      <c r="J391" s="123"/>
      <c r="K391" s="123"/>
    </row>
    <row r="392" spans="1:11" x14ac:dyDescent="0.25">
      <c r="A392" s="61"/>
      <c r="B392" s="61"/>
      <c r="C392" s="61"/>
      <c r="D392" s="61"/>
      <c r="E392" s="61"/>
      <c r="H392" s="123"/>
      <c r="I392" s="123"/>
      <c r="J392" s="123"/>
      <c r="K392" s="123"/>
    </row>
    <row r="393" spans="1:11" x14ac:dyDescent="0.25">
      <c r="A393" s="61"/>
      <c r="B393" s="61"/>
      <c r="C393" s="61"/>
      <c r="D393" s="61"/>
      <c r="E393" s="61"/>
      <c r="H393" s="123"/>
      <c r="I393" s="123"/>
      <c r="J393" s="123"/>
      <c r="K393" s="123"/>
    </row>
    <row r="394" spans="1:11" x14ac:dyDescent="0.25">
      <c r="A394" s="61"/>
      <c r="B394" s="61"/>
      <c r="C394" s="61"/>
      <c r="D394" s="61"/>
      <c r="E394" s="61"/>
      <c r="H394" s="123"/>
      <c r="I394" s="123"/>
      <c r="J394" s="123"/>
      <c r="K394" s="123"/>
    </row>
    <row r="395" spans="1:11" x14ac:dyDescent="0.25">
      <c r="A395" s="61"/>
      <c r="B395" s="61"/>
      <c r="C395" s="61"/>
      <c r="D395" s="61"/>
      <c r="E395" s="61"/>
      <c r="H395" s="123"/>
      <c r="I395" s="123"/>
      <c r="J395" s="123"/>
      <c r="K395" s="123"/>
    </row>
    <row r="396" spans="1:11" x14ac:dyDescent="0.25">
      <c r="A396" s="61"/>
      <c r="B396" s="61"/>
      <c r="C396" s="61"/>
      <c r="D396" s="61"/>
      <c r="E396" s="61"/>
      <c r="H396" s="123"/>
      <c r="I396" s="123"/>
      <c r="J396" s="123"/>
      <c r="K396" s="123"/>
    </row>
    <row r="397" spans="1:11" x14ac:dyDescent="0.25">
      <c r="A397" s="61"/>
      <c r="B397" s="61"/>
      <c r="C397" s="61"/>
      <c r="D397" s="61"/>
      <c r="E397" s="61"/>
      <c r="H397" s="123"/>
      <c r="I397" s="123"/>
      <c r="J397" s="123"/>
      <c r="K397" s="123"/>
    </row>
    <row r="398" spans="1:11" x14ac:dyDescent="0.25">
      <c r="A398" s="61"/>
      <c r="B398" s="61"/>
      <c r="C398" s="61"/>
      <c r="D398" s="61"/>
      <c r="E398" s="61"/>
      <c r="H398" s="123"/>
      <c r="I398" s="123"/>
      <c r="J398" s="123"/>
      <c r="K398" s="123"/>
    </row>
    <row r="399" spans="1:11" x14ac:dyDescent="0.25">
      <c r="A399" s="61"/>
      <c r="B399" s="61"/>
      <c r="C399" s="61"/>
      <c r="D399" s="61"/>
      <c r="E399" s="61"/>
      <c r="H399" s="123"/>
      <c r="I399" s="123"/>
      <c r="J399" s="123"/>
      <c r="K399" s="123"/>
    </row>
    <row r="400" spans="1:11" x14ac:dyDescent="0.25">
      <c r="A400" s="61"/>
      <c r="B400" s="61"/>
      <c r="C400" s="61"/>
      <c r="D400" s="61"/>
      <c r="E400" s="61"/>
      <c r="H400" s="123"/>
      <c r="I400" s="123"/>
      <c r="J400" s="123"/>
      <c r="K400" s="123"/>
    </row>
    <row r="401" spans="1:11" x14ac:dyDescent="0.25">
      <c r="A401" s="61"/>
      <c r="B401" s="61"/>
      <c r="C401" s="61"/>
      <c r="D401" s="61"/>
      <c r="E401" s="61"/>
      <c r="H401" s="123"/>
      <c r="I401" s="123"/>
      <c r="J401" s="123"/>
      <c r="K401" s="123"/>
    </row>
    <row r="402" spans="1:11" x14ac:dyDescent="0.25">
      <c r="A402" s="61"/>
      <c r="B402" s="61"/>
      <c r="C402" s="61"/>
      <c r="D402" s="61"/>
      <c r="E402" s="61"/>
      <c r="H402" s="123"/>
      <c r="I402" s="123"/>
      <c r="J402" s="123"/>
      <c r="K402" s="123"/>
    </row>
    <row r="403" spans="1:11" x14ac:dyDescent="0.25">
      <c r="A403" s="61"/>
      <c r="B403" s="61"/>
      <c r="C403" s="61"/>
      <c r="D403" s="61"/>
      <c r="E403" s="61"/>
      <c r="H403" s="123"/>
      <c r="I403" s="123"/>
      <c r="J403" s="123"/>
      <c r="K403" s="123"/>
    </row>
    <row r="404" spans="1:11" x14ac:dyDescent="0.25">
      <c r="A404" s="61"/>
      <c r="B404" s="61"/>
      <c r="C404" s="61"/>
      <c r="D404" s="61"/>
      <c r="E404" s="61"/>
      <c r="H404" s="123"/>
      <c r="I404" s="123"/>
      <c r="J404" s="123"/>
      <c r="K404" s="123"/>
    </row>
    <row r="405" spans="1:11" x14ac:dyDescent="0.25">
      <c r="A405" s="61"/>
      <c r="B405" s="61"/>
      <c r="C405" s="61"/>
      <c r="D405" s="61"/>
      <c r="E405" s="61"/>
      <c r="H405" s="123"/>
      <c r="I405" s="123"/>
      <c r="J405" s="123"/>
      <c r="K405" s="123"/>
    </row>
    <row r="406" spans="1:11" x14ac:dyDescent="0.25">
      <c r="A406" s="61"/>
      <c r="B406" s="61"/>
      <c r="C406" s="61"/>
      <c r="D406" s="61"/>
      <c r="E406" s="61"/>
      <c r="H406" s="123"/>
      <c r="I406" s="123"/>
      <c r="J406" s="123"/>
      <c r="K406" s="123"/>
    </row>
    <row r="407" spans="1:11" x14ac:dyDescent="0.25">
      <c r="A407" s="61"/>
      <c r="B407" s="61"/>
      <c r="C407" s="61"/>
      <c r="D407" s="61"/>
      <c r="E407" s="61"/>
      <c r="H407" s="123"/>
      <c r="I407" s="123"/>
      <c r="J407" s="123"/>
      <c r="K407" s="123"/>
    </row>
    <row r="408" spans="1:11" x14ac:dyDescent="0.25">
      <c r="A408" s="61"/>
      <c r="B408" s="61"/>
      <c r="C408" s="61"/>
      <c r="D408" s="61"/>
      <c r="E408" s="61"/>
      <c r="H408" s="123"/>
      <c r="I408" s="123"/>
      <c r="J408" s="123"/>
      <c r="K408" s="123"/>
    </row>
    <row r="409" spans="1:11" x14ac:dyDescent="0.25">
      <c r="A409" s="61"/>
      <c r="B409" s="61"/>
      <c r="C409" s="61"/>
      <c r="D409" s="61"/>
      <c r="E409" s="61"/>
      <c r="H409" s="123"/>
      <c r="I409" s="123"/>
      <c r="J409" s="123"/>
      <c r="K409" s="123"/>
    </row>
    <row r="410" spans="1:11" x14ac:dyDescent="0.25">
      <c r="A410" s="61"/>
      <c r="B410" s="61"/>
      <c r="C410" s="61"/>
      <c r="D410" s="61"/>
      <c r="E410" s="61"/>
      <c r="H410" s="123"/>
      <c r="I410" s="123"/>
      <c r="J410" s="123"/>
      <c r="K410" s="123"/>
    </row>
    <row r="411" spans="1:11" x14ac:dyDescent="0.25">
      <c r="A411" s="61"/>
      <c r="B411" s="61"/>
      <c r="C411" s="61"/>
      <c r="D411" s="61"/>
      <c r="E411" s="61"/>
      <c r="H411" s="123"/>
      <c r="I411" s="123"/>
      <c r="J411" s="123"/>
      <c r="K411" s="123"/>
    </row>
    <row r="412" spans="1:11" x14ac:dyDescent="0.25">
      <c r="A412" s="61"/>
      <c r="B412" s="61"/>
      <c r="C412" s="61"/>
      <c r="D412" s="61"/>
      <c r="E412" s="61"/>
      <c r="H412" s="123"/>
      <c r="I412" s="123"/>
      <c r="J412" s="123"/>
      <c r="K412" s="123"/>
    </row>
    <row r="413" spans="1:11" x14ac:dyDescent="0.25">
      <c r="A413" s="61"/>
      <c r="B413" s="61"/>
      <c r="C413" s="61"/>
      <c r="D413" s="61"/>
      <c r="E413" s="61"/>
      <c r="H413" s="123"/>
      <c r="I413" s="123"/>
      <c r="J413" s="123"/>
      <c r="K413" s="123"/>
    </row>
    <row r="414" spans="1:11" x14ac:dyDescent="0.25">
      <c r="A414" s="61"/>
      <c r="B414" s="61"/>
      <c r="C414" s="61"/>
      <c r="D414" s="61"/>
      <c r="E414" s="61"/>
      <c r="H414" s="123"/>
      <c r="I414" s="123"/>
      <c r="J414" s="123"/>
      <c r="K414" s="123"/>
    </row>
    <row r="415" spans="1:11" x14ac:dyDescent="0.25">
      <c r="A415" s="61"/>
      <c r="B415" s="61"/>
      <c r="C415" s="61"/>
      <c r="D415" s="61"/>
      <c r="E415" s="61"/>
      <c r="H415" s="123"/>
      <c r="I415" s="123"/>
      <c r="J415" s="123"/>
      <c r="K415" s="123"/>
    </row>
    <row r="416" spans="1:11" x14ac:dyDescent="0.25">
      <c r="A416" s="61"/>
      <c r="B416" s="61"/>
      <c r="C416" s="61"/>
      <c r="D416" s="61"/>
      <c r="E416" s="61"/>
      <c r="H416" s="123"/>
      <c r="I416" s="123"/>
      <c r="J416" s="123"/>
      <c r="K416" s="123"/>
    </row>
    <row r="417" spans="1:11" x14ac:dyDescent="0.25">
      <c r="A417" s="61"/>
      <c r="B417" s="61"/>
      <c r="C417" s="61"/>
      <c r="D417" s="61"/>
      <c r="E417" s="61"/>
      <c r="H417" s="123"/>
      <c r="I417" s="123"/>
      <c r="J417" s="123"/>
      <c r="K417" s="123"/>
    </row>
    <row r="418" spans="1:11" x14ac:dyDescent="0.25">
      <c r="A418" s="61"/>
      <c r="B418" s="61"/>
      <c r="C418" s="61"/>
      <c r="D418" s="61"/>
      <c r="E418" s="61"/>
      <c r="H418" s="123"/>
      <c r="I418" s="123"/>
      <c r="J418" s="123"/>
      <c r="K418" s="123"/>
    </row>
    <row r="419" spans="1:11" x14ac:dyDescent="0.25">
      <c r="A419" s="61"/>
      <c r="B419" s="61"/>
      <c r="C419" s="61"/>
      <c r="D419" s="61"/>
      <c r="E419" s="61"/>
      <c r="H419" s="123"/>
      <c r="I419" s="123"/>
      <c r="J419" s="123"/>
      <c r="K419" s="123"/>
    </row>
    <row r="420" spans="1:11" x14ac:dyDescent="0.25">
      <c r="A420" s="61"/>
      <c r="B420" s="61"/>
      <c r="C420" s="61"/>
      <c r="D420" s="61"/>
      <c r="E420" s="61"/>
      <c r="H420" s="123"/>
      <c r="I420" s="123"/>
      <c r="J420" s="123"/>
      <c r="K420" s="123"/>
    </row>
    <row r="421" spans="1:11" x14ac:dyDescent="0.25">
      <c r="A421" s="61"/>
      <c r="B421" s="61"/>
      <c r="C421" s="61"/>
      <c r="D421" s="61"/>
      <c r="E421" s="61"/>
      <c r="H421" s="123"/>
      <c r="I421" s="123"/>
      <c r="J421" s="123"/>
      <c r="K421" s="123"/>
    </row>
    <row r="422" spans="1:11" x14ac:dyDescent="0.25">
      <c r="A422" s="61"/>
      <c r="B422" s="61"/>
      <c r="C422" s="61"/>
      <c r="D422" s="61"/>
      <c r="E422" s="61"/>
      <c r="H422" s="123"/>
      <c r="I422" s="123"/>
      <c r="J422" s="123"/>
      <c r="K422" s="123"/>
    </row>
    <row r="423" spans="1:11" x14ac:dyDescent="0.25">
      <c r="A423" s="61"/>
      <c r="B423" s="61"/>
      <c r="C423" s="61"/>
      <c r="D423" s="61"/>
      <c r="E423" s="61"/>
      <c r="H423" s="123"/>
      <c r="I423" s="123"/>
      <c r="J423" s="123"/>
      <c r="K423" s="123"/>
    </row>
    <row r="424" spans="1:11" x14ac:dyDescent="0.25">
      <c r="A424" s="61"/>
      <c r="B424" s="61"/>
      <c r="C424" s="61"/>
      <c r="D424" s="61"/>
      <c r="E424" s="61"/>
      <c r="H424" s="123"/>
      <c r="I424" s="123"/>
      <c r="J424" s="123"/>
      <c r="K424" s="123"/>
    </row>
    <row r="425" spans="1:11" x14ac:dyDescent="0.25">
      <c r="A425" s="61"/>
      <c r="B425" s="61"/>
      <c r="C425" s="61"/>
      <c r="D425" s="61"/>
      <c r="E425" s="61"/>
      <c r="H425" s="123"/>
      <c r="I425" s="123"/>
      <c r="J425" s="123"/>
      <c r="K425" s="123"/>
    </row>
    <row r="426" spans="1:11" x14ac:dyDescent="0.25">
      <c r="A426" s="61"/>
      <c r="B426" s="61"/>
      <c r="C426" s="61"/>
      <c r="D426" s="61"/>
      <c r="E426" s="61"/>
      <c r="H426" s="123"/>
      <c r="I426" s="123"/>
      <c r="J426" s="123"/>
      <c r="K426" s="123"/>
    </row>
    <row r="427" spans="1:11" x14ac:dyDescent="0.25">
      <c r="A427" s="61"/>
      <c r="B427" s="61"/>
      <c r="C427" s="61"/>
      <c r="D427" s="61"/>
      <c r="E427" s="61"/>
      <c r="H427" s="123"/>
      <c r="I427" s="123"/>
      <c r="J427" s="123"/>
      <c r="K427" s="123"/>
    </row>
    <row r="428" spans="1:11" x14ac:dyDescent="0.25">
      <c r="A428" s="61"/>
      <c r="B428" s="61"/>
      <c r="C428" s="61"/>
      <c r="D428" s="61"/>
      <c r="E428" s="61"/>
      <c r="H428" s="123"/>
      <c r="I428" s="123"/>
      <c r="J428" s="123"/>
      <c r="K428" s="123"/>
    </row>
    <row r="429" spans="1:11" x14ac:dyDescent="0.25">
      <c r="A429" s="61"/>
      <c r="B429" s="61"/>
      <c r="C429" s="61"/>
      <c r="D429" s="61"/>
      <c r="E429" s="61"/>
      <c r="H429" s="123"/>
      <c r="I429" s="123"/>
      <c r="J429" s="123"/>
      <c r="K429" s="123"/>
    </row>
    <row r="430" spans="1:11" x14ac:dyDescent="0.25">
      <c r="A430" s="61"/>
      <c r="B430" s="61"/>
      <c r="C430" s="61"/>
      <c r="D430" s="61"/>
      <c r="E430" s="61"/>
      <c r="H430" s="123"/>
      <c r="I430" s="123"/>
      <c r="J430" s="123"/>
      <c r="K430" s="123"/>
    </row>
    <row r="431" spans="1:11" x14ac:dyDescent="0.25">
      <c r="A431" s="61"/>
      <c r="B431" s="61"/>
      <c r="C431" s="61"/>
      <c r="D431" s="61"/>
      <c r="E431" s="61"/>
      <c r="H431" s="123"/>
      <c r="I431" s="123"/>
      <c r="J431" s="123"/>
      <c r="K431" s="123"/>
    </row>
    <row r="432" spans="1:11" x14ac:dyDescent="0.25">
      <c r="A432" s="61"/>
      <c r="B432" s="61"/>
      <c r="C432" s="61"/>
      <c r="D432" s="61"/>
      <c r="E432" s="61"/>
      <c r="H432" s="123"/>
      <c r="I432" s="123"/>
      <c r="J432" s="123"/>
      <c r="K432" s="123"/>
    </row>
    <row r="433" spans="1:11" x14ac:dyDescent="0.25">
      <c r="A433" s="61"/>
      <c r="B433" s="61"/>
      <c r="C433" s="61"/>
      <c r="D433" s="61"/>
      <c r="E433" s="61"/>
      <c r="H433" s="123"/>
      <c r="I433" s="123"/>
      <c r="J433" s="123"/>
      <c r="K433" s="123"/>
    </row>
    <row r="434" spans="1:11" x14ac:dyDescent="0.25">
      <c r="A434" s="61"/>
      <c r="B434" s="61"/>
      <c r="C434" s="61"/>
      <c r="D434" s="61"/>
      <c r="E434" s="61"/>
      <c r="H434" s="123"/>
      <c r="I434" s="123"/>
      <c r="J434" s="123"/>
      <c r="K434" s="123"/>
    </row>
    <row r="435" spans="1:11" x14ac:dyDescent="0.25">
      <c r="A435" s="61"/>
      <c r="B435" s="61"/>
      <c r="C435" s="61"/>
      <c r="D435" s="61"/>
      <c r="E435" s="61"/>
      <c r="H435" s="123"/>
      <c r="I435" s="123"/>
      <c r="J435" s="123"/>
      <c r="K435" s="123"/>
    </row>
    <row r="436" spans="1:11" x14ac:dyDescent="0.25">
      <c r="A436" s="61"/>
      <c r="B436" s="61"/>
      <c r="C436" s="61"/>
      <c r="D436" s="61"/>
      <c r="E436" s="61"/>
      <c r="H436" s="123"/>
      <c r="I436" s="123"/>
      <c r="J436" s="123"/>
      <c r="K436" s="123"/>
    </row>
    <row r="437" spans="1:11" x14ac:dyDescent="0.25">
      <c r="A437" s="61"/>
      <c r="B437" s="61"/>
      <c r="C437" s="61"/>
      <c r="D437" s="61"/>
      <c r="E437" s="61"/>
      <c r="H437" s="123"/>
      <c r="I437" s="123"/>
      <c r="J437" s="123"/>
      <c r="K437" s="123"/>
    </row>
    <row r="438" spans="1:11" x14ac:dyDescent="0.25">
      <c r="A438" s="61"/>
      <c r="B438" s="61"/>
      <c r="C438" s="61"/>
      <c r="D438" s="61"/>
      <c r="E438" s="61"/>
      <c r="H438" s="123"/>
      <c r="I438" s="123"/>
      <c r="J438" s="123"/>
      <c r="K438" s="123"/>
    </row>
    <row r="439" spans="1:11" x14ac:dyDescent="0.25">
      <c r="A439" s="61"/>
      <c r="B439" s="61"/>
      <c r="C439" s="61"/>
      <c r="D439" s="61"/>
      <c r="E439" s="61"/>
      <c r="H439" s="123"/>
      <c r="I439" s="123"/>
      <c r="J439" s="123"/>
      <c r="K439" s="123"/>
    </row>
    <row r="440" spans="1:11" x14ac:dyDescent="0.25">
      <c r="A440" s="61"/>
      <c r="B440" s="61"/>
      <c r="C440" s="61"/>
      <c r="D440" s="61"/>
      <c r="E440" s="61"/>
      <c r="H440" s="123"/>
      <c r="I440" s="123"/>
      <c r="J440" s="123"/>
      <c r="K440" s="123"/>
    </row>
    <row r="441" spans="1:11" x14ac:dyDescent="0.25">
      <c r="A441" s="61"/>
      <c r="B441" s="61"/>
      <c r="C441" s="61"/>
      <c r="D441" s="61"/>
      <c r="E441" s="61"/>
      <c r="H441" s="123"/>
      <c r="I441" s="123"/>
      <c r="J441" s="123"/>
      <c r="K441" s="123"/>
    </row>
    <row r="442" spans="1:11" x14ac:dyDescent="0.25">
      <c r="A442" s="61"/>
      <c r="B442" s="61"/>
      <c r="C442" s="61"/>
      <c r="D442" s="61"/>
      <c r="E442" s="61"/>
      <c r="H442" s="123"/>
      <c r="I442" s="123"/>
      <c r="J442" s="123"/>
      <c r="K442" s="123"/>
    </row>
    <row r="443" spans="1:11" x14ac:dyDescent="0.25">
      <c r="A443" s="61"/>
      <c r="B443" s="61"/>
      <c r="C443" s="61"/>
      <c r="D443" s="61"/>
      <c r="E443" s="61"/>
      <c r="H443" s="123"/>
      <c r="I443" s="123"/>
      <c r="J443" s="123"/>
      <c r="K443" s="123"/>
    </row>
    <row r="444" spans="1:11" x14ac:dyDescent="0.25">
      <c r="A444" s="61"/>
      <c r="B444" s="61"/>
      <c r="C444" s="61"/>
      <c r="D444" s="61"/>
      <c r="E444" s="61"/>
      <c r="H444" s="123"/>
      <c r="I444" s="123"/>
      <c r="J444" s="123"/>
      <c r="K444" s="123"/>
    </row>
    <row r="445" spans="1:11" x14ac:dyDescent="0.25">
      <c r="A445" s="61"/>
      <c r="B445" s="61"/>
      <c r="C445" s="61"/>
      <c r="D445" s="61"/>
      <c r="E445" s="61"/>
      <c r="H445" s="123"/>
      <c r="I445" s="123"/>
      <c r="J445" s="123"/>
      <c r="K445" s="123"/>
    </row>
    <row r="446" spans="1:11" x14ac:dyDescent="0.25">
      <c r="A446" s="61"/>
      <c r="B446" s="61"/>
      <c r="C446" s="61"/>
      <c r="D446" s="61"/>
      <c r="E446" s="61"/>
      <c r="H446" s="123"/>
      <c r="I446" s="123"/>
      <c r="J446" s="123"/>
      <c r="K446" s="123"/>
    </row>
    <row r="447" spans="1:11" x14ac:dyDescent="0.25">
      <c r="A447" s="61"/>
      <c r="B447" s="61"/>
      <c r="C447" s="61"/>
      <c r="D447" s="61"/>
      <c r="E447" s="61"/>
      <c r="H447" s="123"/>
      <c r="I447" s="123"/>
      <c r="J447" s="123"/>
      <c r="K447" s="123"/>
    </row>
    <row r="448" spans="1:11" x14ac:dyDescent="0.25">
      <c r="A448" s="61"/>
      <c r="B448" s="61"/>
      <c r="C448" s="61"/>
      <c r="D448" s="61"/>
      <c r="E448" s="61"/>
      <c r="H448" s="123"/>
      <c r="I448" s="123"/>
      <c r="J448" s="123"/>
      <c r="K448" s="123"/>
    </row>
    <row r="449" spans="1:11" x14ac:dyDescent="0.25">
      <c r="A449" s="61"/>
      <c r="B449" s="61"/>
      <c r="C449" s="61"/>
      <c r="D449" s="61"/>
      <c r="E449" s="61"/>
      <c r="H449" s="123"/>
      <c r="I449" s="123"/>
      <c r="J449" s="123"/>
      <c r="K449" s="123"/>
    </row>
    <row r="450" spans="1:11" x14ac:dyDescent="0.25">
      <c r="A450" s="61"/>
      <c r="B450" s="61"/>
      <c r="C450" s="61"/>
      <c r="D450" s="61"/>
      <c r="E450" s="61"/>
      <c r="H450" s="123"/>
      <c r="I450" s="123"/>
      <c r="J450" s="123"/>
      <c r="K450" s="123"/>
    </row>
    <row r="451" spans="1:11" x14ac:dyDescent="0.25">
      <c r="A451" s="61"/>
      <c r="B451" s="61"/>
      <c r="C451" s="61"/>
      <c r="D451" s="61"/>
      <c r="E451" s="61"/>
      <c r="H451" s="123"/>
      <c r="I451" s="123"/>
      <c r="J451" s="123"/>
      <c r="K451" s="123"/>
    </row>
    <row r="452" spans="1:11" x14ac:dyDescent="0.25">
      <c r="A452" s="61"/>
      <c r="B452" s="61"/>
      <c r="C452" s="61"/>
      <c r="D452" s="61"/>
      <c r="E452" s="61"/>
      <c r="H452" s="123"/>
      <c r="I452" s="123"/>
      <c r="J452" s="123"/>
      <c r="K452" s="123"/>
    </row>
    <row r="453" spans="1:11" x14ac:dyDescent="0.25">
      <c r="A453" s="61"/>
      <c r="B453" s="61"/>
      <c r="C453" s="61"/>
      <c r="D453" s="61"/>
      <c r="E453" s="61"/>
      <c r="H453" s="123"/>
      <c r="I453" s="123"/>
      <c r="J453" s="123"/>
      <c r="K453" s="123"/>
    </row>
    <row r="454" spans="1:11" x14ac:dyDescent="0.25">
      <c r="A454" s="61"/>
      <c r="B454" s="61"/>
      <c r="C454" s="61"/>
      <c r="D454" s="61"/>
      <c r="E454" s="61"/>
      <c r="H454" s="123"/>
      <c r="I454" s="123"/>
      <c r="J454" s="123"/>
      <c r="K454" s="123"/>
    </row>
    <row r="455" spans="1:11" x14ac:dyDescent="0.25">
      <c r="A455" s="61"/>
      <c r="B455" s="61"/>
      <c r="C455" s="61"/>
      <c r="D455" s="61"/>
      <c r="E455" s="61"/>
      <c r="H455" s="123"/>
      <c r="I455" s="123"/>
      <c r="J455" s="123"/>
      <c r="K455" s="123"/>
    </row>
    <row r="456" spans="1:11" x14ac:dyDescent="0.25">
      <c r="A456" s="61"/>
      <c r="B456" s="61"/>
      <c r="C456" s="61"/>
      <c r="D456" s="61"/>
      <c r="E456" s="61"/>
      <c r="H456" s="123"/>
      <c r="I456" s="123"/>
      <c r="J456" s="123"/>
      <c r="K456" s="123"/>
    </row>
    <row r="457" spans="1:11" x14ac:dyDescent="0.25">
      <c r="A457" s="61"/>
      <c r="B457" s="61"/>
      <c r="C457" s="61"/>
      <c r="D457" s="61"/>
      <c r="E457" s="61"/>
      <c r="H457" s="123"/>
      <c r="I457" s="123"/>
      <c r="J457" s="123"/>
      <c r="K457" s="123"/>
    </row>
    <row r="458" spans="1:11" x14ac:dyDescent="0.25">
      <c r="A458" s="61"/>
      <c r="B458" s="61"/>
      <c r="C458" s="61"/>
      <c r="D458" s="61"/>
      <c r="E458" s="61"/>
      <c r="H458" s="123"/>
      <c r="I458" s="123"/>
      <c r="J458" s="123"/>
      <c r="K458" s="123"/>
    </row>
    <row r="459" spans="1:11" x14ac:dyDescent="0.25">
      <c r="A459" s="61"/>
      <c r="B459" s="61"/>
      <c r="C459" s="61"/>
      <c r="D459" s="61"/>
      <c r="E459" s="61"/>
      <c r="H459" s="123"/>
      <c r="I459" s="123"/>
      <c r="J459" s="123"/>
      <c r="K459" s="123"/>
    </row>
    <row r="460" spans="1:11" x14ac:dyDescent="0.25">
      <c r="A460" s="61"/>
      <c r="B460" s="61"/>
      <c r="C460" s="61"/>
      <c r="D460" s="61"/>
      <c r="E460" s="61"/>
      <c r="H460" s="123"/>
      <c r="I460" s="123"/>
      <c r="J460" s="123"/>
      <c r="K460" s="123"/>
    </row>
    <row r="461" spans="1:11" x14ac:dyDescent="0.25">
      <c r="A461" s="61"/>
      <c r="B461" s="61"/>
      <c r="C461" s="61"/>
      <c r="D461" s="61"/>
      <c r="E461" s="61"/>
      <c r="H461" s="123"/>
      <c r="I461" s="123"/>
      <c r="J461" s="123"/>
      <c r="K461" s="123"/>
    </row>
    <row r="462" spans="1:11" x14ac:dyDescent="0.25">
      <c r="A462" s="61"/>
      <c r="B462" s="61"/>
      <c r="C462" s="61"/>
      <c r="D462" s="61"/>
      <c r="E462" s="61"/>
      <c r="H462" s="123"/>
      <c r="I462" s="123"/>
      <c r="J462" s="123"/>
      <c r="K462" s="123"/>
    </row>
    <row r="463" spans="1:11" x14ac:dyDescent="0.25">
      <c r="A463" s="61"/>
      <c r="B463" s="61"/>
      <c r="C463" s="61"/>
      <c r="D463" s="61"/>
      <c r="E463" s="61"/>
      <c r="H463" s="123"/>
      <c r="I463" s="123"/>
      <c r="J463" s="123"/>
      <c r="K463" s="123"/>
    </row>
    <row r="464" spans="1:11" x14ac:dyDescent="0.25">
      <c r="A464" s="61"/>
      <c r="B464" s="61"/>
      <c r="C464" s="61"/>
      <c r="D464" s="61"/>
      <c r="E464" s="61"/>
      <c r="H464" s="123"/>
      <c r="I464" s="123"/>
      <c r="J464" s="123"/>
      <c r="K464" s="123"/>
    </row>
    <row r="465" spans="1:11" x14ac:dyDescent="0.25">
      <c r="A465" s="61"/>
      <c r="B465" s="61"/>
      <c r="C465" s="61"/>
      <c r="D465" s="61"/>
      <c r="E465" s="61"/>
      <c r="H465" s="123"/>
      <c r="I465" s="123"/>
      <c r="J465" s="123"/>
      <c r="K465" s="123"/>
    </row>
    <row r="466" spans="1:11" x14ac:dyDescent="0.25">
      <c r="A466" s="61"/>
      <c r="B466" s="61"/>
      <c r="C466" s="61"/>
      <c r="D466" s="61"/>
      <c r="E466" s="61"/>
      <c r="H466" s="123"/>
      <c r="I466" s="123"/>
      <c r="J466" s="123"/>
      <c r="K466" s="123"/>
    </row>
    <row r="467" spans="1:11" x14ac:dyDescent="0.25">
      <c r="A467" s="61"/>
      <c r="B467" s="61"/>
      <c r="C467" s="61"/>
      <c r="D467" s="61"/>
      <c r="E467" s="61"/>
      <c r="H467" s="123"/>
      <c r="I467" s="123"/>
      <c r="J467" s="123"/>
      <c r="K467" s="123"/>
    </row>
    <row r="468" spans="1:11" x14ac:dyDescent="0.25">
      <c r="A468" s="61"/>
      <c r="B468" s="61"/>
      <c r="C468" s="61"/>
      <c r="D468" s="61"/>
      <c r="E468" s="61"/>
      <c r="H468" s="123"/>
      <c r="I468" s="123"/>
      <c r="J468" s="123"/>
      <c r="K468" s="123"/>
    </row>
  </sheetData>
  <sortState ref="A4:E18">
    <sortCondition descending="1" ref="B4:B18"/>
  </sortState>
  <mergeCells count="8">
    <mergeCell ref="A1:E1"/>
    <mergeCell ref="A2:E2"/>
    <mergeCell ref="A20:E20"/>
    <mergeCell ref="A65:E65"/>
    <mergeCell ref="G1:K1"/>
    <mergeCell ref="G2:K2"/>
    <mergeCell ref="G20:K20"/>
    <mergeCell ref="G65:K6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8"/>
  <sheetViews>
    <sheetView topLeftCell="A54" workbookViewId="0">
      <selection activeCell="A54" sqref="A1:E1048576"/>
    </sheetView>
  </sheetViews>
  <sheetFormatPr defaultRowHeight="15" x14ac:dyDescent="0.25"/>
  <cols>
    <col min="1" max="1" width="28.42578125" style="61" customWidth="1"/>
    <col min="2" max="2" width="12.28515625" style="111" customWidth="1"/>
    <col min="3" max="3" width="14.42578125" style="74" customWidth="1"/>
    <col min="4" max="4" width="12.5703125" style="74" customWidth="1"/>
    <col min="5" max="5" width="12.42578125" style="74" customWidth="1"/>
  </cols>
  <sheetData>
    <row r="1" spans="1:5" ht="18.75" x14ac:dyDescent="0.3">
      <c r="A1" s="136">
        <v>2014</v>
      </c>
      <c r="B1" s="136"/>
      <c r="C1" s="136"/>
      <c r="D1" s="136"/>
      <c r="E1" s="136"/>
    </row>
    <row r="2" spans="1:5" x14ac:dyDescent="0.25">
      <c r="A2" s="134" t="s">
        <v>550</v>
      </c>
      <c r="B2" s="134"/>
      <c r="C2" s="134"/>
      <c r="D2" s="134"/>
      <c r="E2" s="135"/>
    </row>
    <row r="3" spans="1:5" x14ac:dyDescent="0.25">
      <c r="A3" s="72" t="s">
        <v>549</v>
      </c>
      <c r="B3" s="110" t="s">
        <v>548</v>
      </c>
      <c r="C3" s="73" t="s">
        <v>546</v>
      </c>
      <c r="D3" s="73" t="s">
        <v>545</v>
      </c>
      <c r="E3" s="116" t="s">
        <v>547</v>
      </c>
    </row>
    <row r="4" spans="1:5" x14ac:dyDescent="0.25">
      <c r="A4" s="57" t="s">
        <v>34</v>
      </c>
      <c r="B4" s="110">
        <v>0.86404274824211147</v>
      </c>
      <c r="C4" s="73">
        <v>0.89778089710960474</v>
      </c>
      <c r="D4" s="73">
        <v>1.0023293143239944</v>
      </c>
      <c r="E4" s="116">
        <v>0.69201803329273537</v>
      </c>
    </row>
    <row r="5" spans="1:5" x14ac:dyDescent="0.25">
      <c r="A5" s="57" t="s">
        <v>50</v>
      </c>
      <c r="B5" s="110">
        <v>0.61655478545423814</v>
      </c>
      <c r="C5" s="73">
        <v>0.97318221009918293</v>
      </c>
      <c r="D5" s="73">
        <v>-0.13269745868572105</v>
      </c>
      <c r="E5" s="116">
        <v>1.0091796049492525</v>
      </c>
    </row>
    <row r="6" spans="1:5" x14ac:dyDescent="0.25">
      <c r="A6" s="57" t="s">
        <v>38</v>
      </c>
      <c r="B6" s="110">
        <v>0.51112248822151019</v>
      </c>
      <c r="C6" s="73">
        <v>4.3542393635129142E-2</v>
      </c>
      <c r="D6" s="73">
        <v>0.48634776854327444</v>
      </c>
      <c r="E6" s="116">
        <v>1.003477302486127</v>
      </c>
    </row>
    <row r="7" spans="1:5" x14ac:dyDescent="0.25">
      <c r="A7" s="57" t="s">
        <v>26</v>
      </c>
      <c r="B7" s="110">
        <v>0.3458020642826925</v>
      </c>
      <c r="C7" s="73">
        <v>0.19209851207993173</v>
      </c>
      <c r="D7" s="73">
        <v>0.15149897709924462</v>
      </c>
      <c r="E7" s="116">
        <v>0.69380870366890124</v>
      </c>
    </row>
    <row r="8" spans="1:5" x14ac:dyDescent="0.25">
      <c r="A8" s="57" t="s">
        <v>44</v>
      </c>
      <c r="B8" s="110">
        <v>0.23639366170776818</v>
      </c>
      <c r="C8" s="73">
        <v>-0.40140116707106288</v>
      </c>
      <c r="D8" s="73">
        <v>1.0877998751889892</v>
      </c>
      <c r="E8" s="116">
        <v>2.2782277005378108E-2</v>
      </c>
    </row>
    <row r="9" spans="1:5" x14ac:dyDescent="0.25">
      <c r="A9" s="57" t="s">
        <v>30</v>
      </c>
      <c r="B9" s="110">
        <v>0.22888192270923349</v>
      </c>
      <c r="C9" s="73">
        <v>-1.1783089617139759</v>
      </c>
      <c r="D9" s="73">
        <v>0.60911573993652413</v>
      </c>
      <c r="E9" s="116">
        <v>1.2558389899051523</v>
      </c>
    </row>
    <row r="10" spans="1:5" x14ac:dyDescent="0.25">
      <c r="A10" s="57" t="s">
        <v>40</v>
      </c>
      <c r="B10" s="110">
        <v>0.21246647679864675</v>
      </c>
      <c r="C10" s="73">
        <v>1.578782793922288</v>
      </c>
      <c r="D10" s="73">
        <v>-0.61264831071298353</v>
      </c>
      <c r="E10" s="116">
        <v>-0.32873505281336418</v>
      </c>
    </row>
    <row r="11" spans="1:5" x14ac:dyDescent="0.25">
      <c r="A11" s="57" t="s">
        <v>544</v>
      </c>
      <c r="B11" s="110">
        <v>6.3341078137940335E-2</v>
      </c>
      <c r="C11" s="73">
        <v>-1.9540953724486312</v>
      </c>
      <c r="D11" s="73">
        <v>2.0542708108448626</v>
      </c>
      <c r="E11" s="116">
        <v>8.9847796017589562E-2</v>
      </c>
    </row>
    <row r="12" spans="1:5" x14ac:dyDescent="0.25">
      <c r="A12" s="57" t="s">
        <v>32</v>
      </c>
      <c r="B12" s="110">
        <v>-8.2844483764348012E-2</v>
      </c>
      <c r="C12" s="73">
        <v>-0.52849494740201786</v>
      </c>
      <c r="D12" s="73">
        <v>9.1599532597763739E-2</v>
      </c>
      <c r="E12" s="116">
        <v>0.18836196351121007</v>
      </c>
    </row>
    <row r="13" spans="1:5" x14ac:dyDescent="0.25">
      <c r="A13" s="57" t="s">
        <v>48</v>
      </c>
      <c r="B13" s="110">
        <v>-9.5159436547878395E-2</v>
      </c>
      <c r="C13" s="73">
        <v>1.0558412642683035</v>
      </c>
      <c r="D13" s="73">
        <v>-2.168014581319393</v>
      </c>
      <c r="E13" s="116">
        <v>0.82669500740745427</v>
      </c>
    </row>
    <row r="14" spans="1:5" x14ac:dyDescent="0.25">
      <c r="A14" s="57" t="s">
        <v>24</v>
      </c>
      <c r="B14" s="110">
        <v>-0.30103323185469533</v>
      </c>
      <c r="C14" s="73">
        <v>-7.1863786871166596E-2</v>
      </c>
      <c r="D14" s="73">
        <v>-0.99801974823524398</v>
      </c>
      <c r="E14" s="116">
        <v>0.16678383954232462</v>
      </c>
    </row>
    <row r="15" spans="1:5" x14ac:dyDescent="0.25">
      <c r="A15" s="57" t="s">
        <v>28</v>
      </c>
      <c r="B15" s="110">
        <v>-0.35767303982360027</v>
      </c>
      <c r="C15" s="73">
        <v>0.345369946182848</v>
      </c>
      <c r="D15" s="73">
        <v>-0.46617861964140128</v>
      </c>
      <c r="E15" s="116">
        <v>-0.95221044601224736</v>
      </c>
    </row>
    <row r="16" spans="1:5" x14ac:dyDescent="0.25">
      <c r="A16" s="57" t="s">
        <v>46</v>
      </c>
      <c r="B16" s="110">
        <v>-0.4140290508510151</v>
      </c>
      <c r="C16" s="73">
        <v>0.84411129331186452</v>
      </c>
      <c r="D16" s="73">
        <v>-0.69375059600018252</v>
      </c>
      <c r="E16" s="116">
        <v>-1.3924478498647272</v>
      </c>
    </row>
    <row r="17" spans="1:5" x14ac:dyDescent="0.25">
      <c r="A17" s="57" t="s">
        <v>42</v>
      </c>
      <c r="B17" s="110">
        <v>-0.67146922555595945</v>
      </c>
      <c r="C17" s="73">
        <v>-0.39694137959852738</v>
      </c>
      <c r="D17" s="73">
        <v>-0.40642755064854097</v>
      </c>
      <c r="E17" s="116">
        <v>-1.2110387464208101</v>
      </c>
    </row>
    <row r="18" spans="1:5" x14ac:dyDescent="0.25">
      <c r="A18" s="57" t="s">
        <v>36</v>
      </c>
      <c r="B18" s="110">
        <v>-1.15639675715665</v>
      </c>
      <c r="C18" s="73">
        <v>-1.3996036955037923</v>
      </c>
      <c r="D18" s="73">
        <v>-5.2251532911792896E-3</v>
      </c>
      <c r="E18" s="116">
        <v>-2.0643614226749785</v>
      </c>
    </row>
    <row r="19" spans="1:5" x14ac:dyDescent="0.25">
      <c r="A19" s="75"/>
      <c r="B19" s="126"/>
      <c r="C19" s="126"/>
      <c r="D19" s="126"/>
      <c r="E19" s="126"/>
    </row>
    <row r="20" spans="1:5" x14ac:dyDescent="0.25">
      <c r="A20" s="134" t="s">
        <v>535</v>
      </c>
      <c r="B20" s="134"/>
      <c r="C20" s="134"/>
      <c r="D20" s="134"/>
      <c r="E20" s="135"/>
    </row>
    <row r="21" spans="1:5" x14ac:dyDescent="0.25">
      <c r="A21" s="72" t="s">
        <v>549</v>
      </c>
      <c r="B21" s="110" t="s">
        <v>548</v>
      </c>
      <c r="C21" s="73" t="s">
        <v>546</v>
      </c>
      <c r="D21" s="73" t="s">
        <v>545</v>
      </c>
      <c r="E21" s="116" t="s">
        <v>547</v>
      </c>
    </row>
    <row r="22" spans="1:5" x14ac:dyDescent="0.25">
      <c r="A22" s="58" t="s">
        <v>118</v>
      </c>
      <c r="B22" s="110">
        <v>0.92555365878130491</v>
      </c>
      <c r="C22" s="73">
        <v>0.97554309814726337</v>
      </c>
      <c r="D22" s="73">
        <v>0.52726629749505294</v>
      </c>
      <c r="E22" s="116">
        <v>1.2738515807015982</v>
      </c>
    </row>
    <row r="23" spans="1:5" x14ac:dyDescent="0.25">
      <c r="A23" s="58" t="s">
        <v>122</v>
      </c>
      <c r="B23" s="110">
        <v>0.81886969693431899</v>
      </c>
      <c r="C23" s="73">
        <v>7.3713874040685343E-2</v>
      </c>
      <c r="D23" s="73">
        <v>0.46887657899668533</v>
      </c>
      <c r="E23" s="116">
        <v>1.9140186377655863</v>
      </c>
    </row>
    <row r="24" spans="1:5" x14ac:dyDescent="0.25">
      <c r="A24" s="58" t="s">
        <v>54</v>
      </c>
      <c r="B24" s="110">
        <v>0.7485639750957418</v>
      </c>
      <c r="C24" s="73">
        <v>0.71921985435571512</v>
      </c>
      <c r="D24" s="73">
        <v>0.20376102856864792</v>
      </c>
      <c r="E24" s="116">
        <v>1.3227110423628625</v>
      </c>
    </row>
    <row r="25" spans="1:5" x14ac:dyDescent="0.25">
      <c r="A25" s="58" t="s">
        <v>130</v>
      </c>
      <c r="B25" s="110">
        <v>0.73255620581891756</v>
      </c>
      <c r="C25" s="73">
        <v>-3.0516152772819424E-2</v>
      </c>
      <c r="D25" s="73">
        <v>0.43196184444874747</v>
      </c>
      <c r="E25" s="116">
        <v>1.7962229257808247</v>
      </c>
    </row>
    <row r="26" spans="1:5" x14ac:dyDescent="0.25">
      <c r="A26" s="58" t="s">
        <v>76</v>
      </c>
      <c r="B26" s="110">
        <v>0.67757690660955661</v>
      </c>
      <c r="C26" s="73">
        <v>0.404378015316814</v>
      </c>
      <c r="D26" s="73">
        <v>0.78775886311173116</v>
      </c>
      <c r="E26" s="116">
        <v>0.84059384140012494</v>
      </c>
    </row>
    <row r="27" spans="1:5" x14ac:dyDescent="0.25">
      <c r="A27" s="58" t="s">
        <v>114</v>
      </c>
      <c r="B27" s="110">
        <v>0.59996603584885155</v>
      </c>
      <c r="C27" s="73">
        <v>-1.1389502196277594</v>
      </c>
      <c r="D27" s="73">
        <v>0.38357011128593554</v>
      </c>
      <c r="E27" s="116">
        <v>2.5552782158883787</v>
      </c>
    </row>
    <row r="28" spans="1:5" x14ac:dyDescent="0.25">
      <c r="A28" s="58" t="s">
        <v>104</v>
      </c>
      <c r="B28" s="110">
        <v>0.5192428795966022</v>
      </c>
      <c r="C28" s="73">
        <v>0.36616823385126146</v>
      </c>
      <c r="D28" s="73">
        <v>0.28392508300101083</v>
      </c>
      <c r="E28" s="116">
        <v>0.90763532193753438</v>
      </c>
    </row>
    <row r="29" spans="1:5" x14ac:dyDescent="0.25">
      <c r="A29" s="58" t="s">
        <v>86</v>
      </c>
      <c r="B29" s="110">
        <v>0.45718434092503107</v>
      </c>
      <c r="C29" s="73">
        <v>0.3340631145264682</v>
      </c>
      <c r="D29" s="73">
        <v>0.87367857864483933</v>
      </c>
      <c r="E29" s="116">
        <v>0.1638113296037858</v>
      </c>
    </row>
    <row r="30" spans="1:5" x14ac:dyDescent="0.25">
      <c r="A30" s="58" t="s">
        <v>92</v>
      </c>
      <c r="B30" s="110">
        <v>0.41200305235189078</v>
      </c>
      <c r="C30" s="73">
        <v>7.8094027538681277E-2</v>
      </c>
      <c r="D30" s="73">
        <v>1.1216064929371852</v>
      </c>
      <c r="E30" s="116">
        <v>3.6308636579805938E-2</v>
      </c>
    </row>
    <row r="31" spans="1:5" x14ac:dyDescent="0.25">
      <c r="A31" s="58" t="s">
        <v>140</v>
      </c>
      <c r="B31" s="110">
        <v>0.38202518131026086</v>
      </c>
      <c r="C31" s="73">
        <v>2.9137381556886899</v>
      </c>
      <c r="D31" s="73">
        <v>-8.3783127595057627E-2</v>
      </c>
      <c r="E31" s="116">
        <v>-1.6838794841628497</v>
      </c>
    </row>
    <row r="32" spans="1:5" x14ac:dyDescent="0.25">
      <c r="A32" s="58" t="s">
        <v>90</v>
      </c>
      <c r="B32" s="110">
        <v>0.34469144133344914</v>
      </c>
      <c r="C32" s="73">
        <v>9.5597798984035615E-2</v>
      </c>
      <c r="D32" s="73">
        <v>0.82100134483755283</v>
      </c>
      <c r="E32" s="116">
        <v>0.1174751801787589</v>
      </c>
    </row>
    <row r="33" spans="1:5" x14ac:dyDescent="0.25">
      <c r="A33" s="58" t="s">
        <v>100</v>
      </c>
      <c r="B33" s="110">
        <v>0.31681140364345567</v>
      </c>
      <c r="C33" s="73">
        <v>1.9950199536444357</v>
      </c>
      <c r="D33" s="73">
        <v>-1.4345283610103989</v>
      </c>
      <c r="E33" s="116">
        <v>0.3899426182963302</v>
      </c>
    </row>
    <row r="34" spans="1:5" x14ac:dyDescent="0.25">
      <c r="A34" s="58" t="s">
        <v>142</v>
      </c>
      <c r="B34" s="110">
        <v>0.27053998769982446</v>
      </c>
      <c r="C34" s="73">
        <v>0.7761689886660591</v>
      </c>
      <c r="D34" s="73">
        <v>2.2686395231757098E-2</v>
      </c>
      <c r="E34" s="116">
        <v>1.2764579201657142E-2</v>
      </c>
    </row>
    <row r="35" spans="1:5" x14ac:dyDescent="0.25">
      <c r="A35" s="58" t="s">
        <v>112</v>
      </c>
      <c r="B35" s="110">
        <v>0.24833123751562147</v>
      </c>
      <c r="C35" s="73">
        <v>0.36452372588666315</v>
      </c>
      <c r="D35" s="73">
        <v>-0.73323354896110193</v>
      </c>
      <c r="E35" s="116">
        <v>1.1137035356213032</v>
      </c>
    </row>
    <row r="36" spans="1:5" x14ac:dyDescent="0.25">
      <c r="A36" s="58" t="s">
        <v>52</v>
      </c>
      <c r="B36" s="110">
        <v>0.22433495891805885</v>
      </c>
      <c r="C36" s="73">
        <v>0.81642820254301396</v>
      </c>
      <c r="D36" s="73">
        <v>-0.62713076399402778</v>
      </c>
      <c r="E36" s="116">
        <v>0.48370743820519035</v>
      </c>
    </row>
    <row r="37" spans="1:5" x14ac:dyDescent="0.25">
      <c r="A37" s="58" t="s">
        <v>98</v>
      </c>
      <c r="B37" s="110">
        <v>0.20648121488843638</v>
      </c>
      <c r="C37" s="73">
        <v>0.3024635374584812</v>
      </c>
      <c r="D37" s="73">
        <v>7.7199708664597161E-2</v>
      </c>
      <c r="E37" s="116">
        <v>0.23978039854223079</v>
      </c>
    </row>
    <row r="38" spans="1:5" x14ac:dyDescent="0.25">
      <c r="A38" s="58" t="s">
        <v>72</v>
      </c>
      <c r="B38" s="110">
        <v>0.19110327975047933</v>
      </c>
      <c r="C38" s="73">
        <v>8.1014555636919269E-2</v>
      </c>
      <c r="D38" s="73">
        <v>0.4255651924474726</v>
      </c>
      <c r="E38" s="116">
        <v>6.6730091167046118E-2</v>
      </c>
    </row>
    <row r="39" spans="1:5" x14ac:dyDescent="0.25">
      <c r="A39" s="58" t="s">
        <v>94</v>
      </c>
      <c r="B39" s="110">
        <v>0.17028954639544561</v>
      </c>
      <c r="C39" s="73">
        <v>0.65627453414925052</v>
      </c>
      <c r="D39" s="73">
        <v>-2.3733243708759618E-2</v>
      </c>
      <c r="E39" s="116">
        <v>-0.12167265125415408</v>
      </c>
    </row>
    <row r="40" spans="1:5" x14ac:dyDescent="0.25">
      <c r="A40" s="58" t="s">
        <v>106</v>
      </c>
      <c r="B40" s="110">
        <v>8.0861239244817723E-2</v>
      </c>
      <c r="C40" s="73">
        <v>-0.84842414030917113</v>
      </c>
      <c r="D40" s="73">
        <v>1.0364623479738422</v>
      </c>
      <c r="E40" s="116">
        <v>5.4545510069782116E-2</v>
      </c>
    </row>
    <row r="41" spans="1:5" x14ac:dyDescent="0.25">
      <c r="A41" s="58" t="s">
        <v>88</v>
      </c>
      <c r="B41" s="110">
        <v>-1.2107677251734414E-2</v>
      </c>
      <c r="C41" s="73">
        <v>-0.14948903354215756</v>
      </c>
      <c r="D41" s="73">
        <v>-0.43076494557820516</v>
      </c>
      <c r="E41" s="116">
        <v>0.54393094736515946</v>
      </c>
    </row>
    <row r="42" spans="1:5" x14ac:dyDescent="0.25">
      <c r="A42" s="58" t="s">
        <v>132</v>
      </c>
      <c r="B42" s="110">
        <v>-4.0702839541718903E-2</v>
      </c>
      <c r="C42" s="73">
        <v>0.77429173951535846</v>
      </c>
      <c r="D42" s="73">
        <v>0.4686207838659045</v>
      </c>
      <c r="E42" s="116">
        <v>-1.3650210420064197</v>
      </c>
    </row>
    <row r="43" spans="1:5" x14ac:dyDescent="0.25">
      <c r="A43" s="58" t="s">
        <v>70</v>
      </c>
      <c r="B43" s="110">
        <v>-4.9355758589362066E-2</v>
      </c>
      <c r="C43" s="73">
        <v>-1.1476921162168114</v>
      </c>
      <c r="D43" s="73">
        <v>1.6745542699780027</v>
      </c>
      <c r="E43" s="116">
        <v>-0.67492942952927748</v>
      </c>
    </row>
    <row r="44" spans="1:5" x14ac:dyDescent="0.25">
      <c r="A44" s="58" t="s">
        <v>116</v>
      </c>
      <c r="B44" s="110">
        <v>-9.846432403138787E-2</v>
      </c>
      <c r="C44" s="73">
        <v>-1.8489623090781806</v>
      </c>
      <c r="D44" s="73">
        <v>0.68956857474032185</v>
      </c>
      <c r="E44" s="116">
        <v>0.86400076224369504</v>
      </c>
    </row>
    <row r="45" spans="1:5" x14ac:dyDescent="0.25">
      <c r="A45" s="58" t="s">
        <v>56</v>
      </c>
      <c r="B45" s="110">
        <v>-0.10747246967939707</v>
      </c>
      <c r="C45" s="73">
        <v>0.56854083707069181</v>
      </c>
      <c r="D45" s="73">
        <v>-0.12232570811130554</v>
      </c>
      <c r="E45" s="116">
        <v>-0.76863253799757747</v>
      </c>
    </row>
    <row r="46" spans="1:5" x14ac:dyDescent="0.25">
      <c r="A46" s="58" t="s">
        <v>66</v>
      </c>
      <c r="B46" s="110">
        <v>-0.14450127548229993</v>
      </c>
      <c r="C46" s="73">
        <v>-0.76658196108038179</v>
      </c>
      <c r="D46" s="73">
        <v>0.78343734635549644</v>
      </c>
      <c r="E46" s="116">
        <v>-0.45035921172201449</v>
      </c>
    </row>
    <row r="47" spans="1:5" x14ac:dyDescent="0.25">
      <c r="A47" s="58" t="s">
        <v>74</v>
      </c>
      <c r="B47" s="110">
        <v>-0.2600796619341757</v>
      </c>
      <c r="C47" s="73">
        <v>0.46731449297754496</v>
      </c>
      <c r="D47" s="73">
        <v>-2.1498153341710555</v>
      </c>
      <c r="E47" s="116">
        <v>0.90226185539098347</v>
      </c>
    </row>
    <row r="48" spans="1:5" x14ac:dyDescent="0.25">
      <c r="A48" s="58" t="s">
        <v>102</v>
      </c>
      <c r="B48" s="110">
        <v>-0.30350482193943962</v>
      </c>
      <c r="C48" s="73">
        <v>-1.5771530674992883E-3</v>
      </c>
      <c r="D48" s="73">
        <v>-0.47874174282960413</v>
      </c>
      <c r="E48" s="116">
        <v>-0.43019556992121538</v>
      </c>
    </row>
    <row r="49" spans="1:5" x14ac:dyDescent="0.25">
      <c r="A49" s="58" t="s">
        <v>134</v>
      </c>
      <c r="B49" s="110">
        <v>-0.30719511718943143</v>
      </c>
      <c r="C49" s="73">
        <v>-0.51357770001880654</v>
      </c>
      <c r="D49" s="73">
        <v>0.83769546293835417</v>
      </c>
      <c r="E49" s="116">
        <v>-1.2457031144878419</v>
      </c>
    </row>
    <row r="50" spans="1:5" x14ac:dyDescent="0.25">
      <c r="A50" s="58" t="s">
        <v>110</v>
      </c>
      <c r="B50" s="110">
        <v>-0.33018895455083513</v>
      </c>
      <c r="C50" s="73">
        <v>-0.1873365327821219</v>
      </c>
      <c r="D50" s="73">
        <v>4.6783597963652328E-2</v>
      </c>
      <c r="E50" s="116">
        <v>-0.85001392883403581</v>
      </c>
    </row>
    <row r="51" spans="1:5" x14ac:dyDescent="0.25">
      <c r="A51" s="58" t="s">
        <v>78</v>
      </c>
      <c r="B51" s="110">
        <v>-0.34055810907125617</v>
      </c>
      <c r="C51" s="73">
        <v>0.29200438022913289</v>
      </c>
      <c r="D51" s="73">
        <v>-7.8683670696698516E-2</v>
      </c>
      <c r="E51" s="116">
        <v>-1.2349950367462028</v>
      </c>
    </row>
    <row r="52" spans="1:5" x14ac:dyDescent="0.25">
      <c r="A52" s="58" t="s">
        <v>68</v>
      </c>
      <c r="B52" s="110">
        <v>-0.36816521949572012</v>
      </c>
      <c r="C52" s="73">
        <v>-0.37983436653103753</v>
      </c>
      <c r="D52" s="73">
        <v>0.11737586178328807</v>
      </c>
      <c r="E52" s="116">
        <v>-0.84203715373941079</v>
      </c>
    </row>
    <row r="53" spans="1:5" x14ac:dyDescent="0.25">
      <c r="A53" s="58" t="s">
        <v>64</v>
      </c>
      <c r="B53" s="110">
        <v>-0.41371876767517463</v>
      </c>
      <c r="C53" s="73">
        <v>-0.54220361719053689</v>
      </c>
      <c r="D53" s="73">
        <v>4.2565827332032569E-3</v>
      </c>
      <c r="E53" s="116">
        <v>-0.70320926856819033</v>
      </c>
    </row>
    <row r="54" spans="1:5" x14ac:dyDescent="0.25">
      <c r="A54" s="58" t="s">
        <v>96</v>
      </c>
      <c r="B54" s="110">
        <v>-0.42385749332529604</v>
      </c>
      <c r="C54" s="73">
        <v>0.29508856406099004</v>
      </c>
      <c r="D54" s="73">
        <v>-1.8207287838732349</v>
      </c>
      <c r="E54" s="116">
        <v>0.25406773983635683</v>
      </c>
    </row>
    <row r="55" spans="1:5" x14ac:dyDescent="0.25">
      <c r="A55" s="58" t="s">
        <v>128</v>
      </c>
      <c r="B55" s="110">
        <v>-0.44546465827554144</v>
      </c>
      <c r="C55" s="73">
        <v>-1.2057136995628557</v>
      </c>
      <c r="D55" s="73">
        <v>-0.54835647206960791</v>
      </c>
      <c r="E55" s="116">
        <v>0.41767619680583939</v>
      </c>
    </row>
    <row r="56" spans="1:5" x14ac:dyDescent="0.25">
      <c r="A56" s="58" t="s">
        <v>58</v>
      </c>
      <c r="B56" s="110">
        <v>-0.47539819047484344</v>
      </c>
      <c r="C56" s="73">
        <v>-0.95446739190102692</v>
      </c>
      <c r="D56" s="73">
        <v>0.5596406738544204</v>
      </c>
      <c r="E56" s="116">
        <v>-1.0313678533779238</v>
      </c>
    </row>
    <row r="57" spans="1:5" x14ac:dyDescent="0.25">
      <c r="A57" s="58" t="s">
        <v>136</v>
      </c>
      <c r="B57" s="110">
        <v>-0.56923742519523646</v>
      </c>
      <c r="C57" s="73">
        <v>0.99336798008797933</v>
      </c>
      <c r="D57" s="73">
        <v>-1.5367585320223052</v>
      </c>
      <c r="E57" s="116">
        <v>-1.1643217236513836</v>
      </c>
    </row>
    <row r="58" spans="1:5" x14ac:dyDescent="0.25">
      <c r="A58" s="58" t="s">
        <v>124</v>
      </c>
      <c r="B58" s="110">
        <v>-0.61577431349436551</v>
      </c>
      <c r="C58" s="73">
        <v>0.75956727681783143</v>
      </c>
      <c r="D58" s="73">
        <v>-1.1787977974331345</v>
      </c>
      <c r="E58" s="116">
        <v>-1.4280924198677933</v>
      </c>
    </row>
    <row r="59" spans="1:5" x14ac:dyDescent="0.25">
      <c r="A59" s="58" t="s">
        <v>108</v>
      </c>
      <c r="B59" s="110">
        <v>-0.76366034503498115</v>
      </c>
      <c r="C59" s="73">
        <v>-1.8307597644203293</v>
      </c>
      <c r="D59" s="73">
        <v>-0.32022032158409675</v>
      </c>
      <c r="E59" s="116">
        <v>-0.1400009491005173</v>
      </c>
    </row>
    <row r="60" spans="1:5" x14ac:dyDescent="0.25">
      <c r="A60" s="58" t="s">
        <v>138</v>
      </c>
      <c r="B60" s="110">
        <v>-0.77344624692079267</v>
      </c>
      <c r="C60" s="73">
        <v>-0.83421439589910251</v>
      </c>
      <c r="D60" s="73">
        <v>-0.3356968377735618</v>
      </c>
      <c r="E60" s="116">
        <v>-1.1504275070897136</v>
      </c>
    </row>
    <row r="61" spans="1:5" x14ac:dyDescent="0.25">
      <c r="A61" s="58" t="s">
        <v>60</v>
      </c>
      <c r="B61" s="110">
        <v>-0.84630514985024563</v>
      </c>
      <c r="C61" s="73">
        <v>-1.726190473824275</v>
      </c>
      <c r="D61" s="73">
        <v>-0.17059403405044485</v>
      </c>
      <c r="E61" s="116">
        <v>-0.64213094167601692</v>
      </c>
    </row>
    <row r="62" spans="1:5" x14ac:dyDescent="0.25">
      <c r="A62" s="58" t="s">
        <v>62</v>
      </c>
      <c r="B62" s="110">
        <v>-1.0018251798480848</v>
      </c>
      <c r="C62" s="73">
        <v>-0.4139579177126807</v>
      </c>
      <c r="D62" s="73">
        <v>-1.7147140709677071</v>
      </c>
      <c r="E62" s="116">
        <v>-0.87680355086386663</v>
      </c>
    </row>
    <row r="63" spans="1:5" x14ac:dyDescent="0.25">
      <c r="A63" s="58" t="s">
        <v>126</v>
      </c>
      <c r="B63" s="110">
        <v>-1.1711562079452185</v>
      </c>
      <c r="C63" s="73">
        <v>1.29892926490516</v>
      </c>
      <c r="D63" s="73">
        <v>-3.255346842973605</v>
      </c>
      <c r="E63" s="116">
        <v>-1.5570510457672109</v>
      </c>
    </row>
    <row r="64" spans="1:5" x14ac:dyDescent="0.25">
      <c r="A64" s="77"/>
      <c r="B64" s="123"/>
      <c r="C64" s="123"/>
      <c r="D64" s="123"/>
      <c r="E64" s="123"/>
    </row>
    <row r="65" spans="1:5" x14ac:dyDescent="0.25">
      <c r="A65" s="134" t="s">
        <v>551</v>
      </c>
      <c r="B65" s="134"/>
      <c r="C65" s="134"/>
      <c r="D65" s="134"/>
      <c r="E65" s="135"/>
    </row>
    <row r="66" spans="1:5" x14ac:dyDescent="0.25">
      <c r="A66" s="72" t="s">
        <v>549</v>
      </c>
      <c r="B66" s="110" t="s">
        <v>548</v>
      </c>
      <c r="C66" s="73" t="s">
        <v>546</v>
      </c>
      <c r="D66" s="73" t="s">
        <v>545</v>
      </c>
      <c r="E66" s="116" t="s">
        <v>547</v>
      </c>
    </row>
    <row r="67" spans="1:5" x14ac:dyDescent="0.25">
      <c r="A67" s="58" t="s">
        <v>446</v>
      </c>
      <c r="B67" s="110">
        <v>1.2815050773300396</v>
      </c>
      <c r="C67" s="73">
        <v>5.0568883711924073</v>
      </c>
      <c r="D67" s="73">
        <v>-2.2437714054613478</v>
      </c>
      <c r="E67" s="116">
        <v>1.0313982662590591</v>
      </c>
    </row>
    <row r="68" spans="1:5" x14ac:dyDescent="0.25">
      <c r="A68" s="58" t="s">
        <v>450</v>
      </c>
      <c r="B68" s="110">
        <v>1.0979341575703254</v>
      </c>
      <c r="C68" s="73">
        <v>1.0552387700423063</v>
      </c>
      <c r="D68" s="73">
        <v>1.1594874277837468</v>
      </c>
      <c r="E68" s="116">
        <v>1.079076274884923</v>
      </c>
    </row>
    <row r="69" spans="1:5" x14ac:dyDescent="0.25">
      <c r="A69" s="58" t="s">
        <v>344</v>
      </c>
      <c r="B69" s="110">
        <v>1.0324613874295652</v>
      </c>
      <c r="C69" s="73">
        <v>0.93949993904287543</v>
      </c>
      <c r="D69" s="73">
        <v>0.73710387651330034</v>
      </c>
      <c r="E69" s="116">
        <v>1.4207803467325197</v>
      </c>
    </row>
    <row r="70" spans="1:5" x14ac:dyDescent="0.25">
      <c r="A70" s="58" t="s">
        <v>418</v>
      </c>
      <c r="B70" s="110">
        <v>1.0050242335371287</v>
      </c>
      <c r="C70" s="73">
        <v>1.2301225144987085</v>
      </c>
      <c r="D70" s="73">
        <v>0.83826703311433615</v>
      </c>
      <c r="E70" s="116">
        <v>0.94668315299834149</v>
      </c>
    </row>
    <row r="71" spans="1:5" x14ac:dyDescent="0.25">
      <c r="A71" s="58" t="s">
        <v>296</v>
      </c>
      <c r="B71" s="110">
        <v>0.9680631928877711</v>
      </c>
      <c r="C71" s="73">
        <v>1.0163703624767453</v>
      </c>
      <c r="D71" s="73">
        <v>1.2358874552644983</v>
      </c>
      <c r="E71" s="116">
        <v>0.65193176092206961</v>
      </c>
    </row>
    <row r="72" spans="1:5" x14ac:dyDescent="0.25">
      <c r="A72" s="58" t="s">
        <v>426</v>
      </c>
      <c r="B72" s="110">
        <v>0.94622643566556508</v>
      </c>
      <c r="C72" s="73">
        <v>0.62856153323887898</v>
      </c>
      <c r="D72" s="73">
        <v>0.73206529582349644</v>
      </c>
      <c r="E72" s="116">
        <v>1.4780524779343196</v>
      </c>
    </row>
    <row r="73" spans="1:5" x14ac:dyDescent="0.25">
      <c r="A73" s="58" t="s">
        <v>414</v>
      </c>
      <c r="B73" s="110">
        <v>0.91222348669567632</v>
      </c>
      <c r="C73" s="73">
        <v>0.84209749406546008</v>
      </c>
      <c r="D73" s="73">
        <v>0.82787261471720208</v>
      </c>
      <c r="E73" s="116">
        <v>1.0667003513043669</v>
      </c>
    </row>
    <row r="74" spans="1:5" x14ac:dyDescent="0.25">
      <c r="A74" s="58" t="s">
        <v>278</v>
      </c>
      <c r="B74" s="110">
        <v>0.90770474712829652</v>
      </c>
      <c r="C74" s="73">
        <v>2.8428747437270223</v>
      </c>
      <c r="D74" s="73">
        <v>-1.2301248264523614</v>
      </c>
      <c r="E74" s="116">
        <v>1.1103643241102288</v>
      </c>
    </row>
    <row r="75" spans="1:5" x14ac:dyDescent="0.25">
      <c r="A75" s="58" t="s">
        <v>324</v>
      </c>
      <c r="B75" s="110">
        <v>0.90343998931466751</v>
      </c>
      <c r="C75" s="73">
        <v>0.33544205055895321</v>
      </c>
      <c r="D75" s="73">
        <v>0.87569199418895871</v>
      </c>
      <c r="E75" s="116">
        <v>1.4991859231960902</v>
      </c>
    </row>
    <row r="76" spans="1:5" x14ac:dyDescent="0.25">
      <c r="A76" s="58" t="s">
        <v>250</v>
      </c>
      <c r="B76" s="110">
        <v>0.89159016042085781</v>
      </c>
      <c r="C76" s="73">
        <v>2.8107908053761044</v>
      </c>
      <c r="D76" s="73">
        <v>-2.1567589055892928</v>
      </c>
      <c r="E76" s="116">
        <v>2.0207385814757619</v>
      </c>
    </row>
    <row r="77" spans="1:5" x14ac:dyDescent="0.25">
      <c r="A77" s="58" t="s">
        <v>156</v>
      </c>
      <c r="B77" s="110">
        <v>0.85621959083272137</v>
      </c>
      <c r="C77" s="73">
        <v>-0.21818370074166696</v>
      </c>
      <c r="D77" s="73">
        <v>1.1419478740150399</v>
      </c>
      <c r="E77" s="116">
        <v>1.6448945992247914</v>
      </c>
    </row>
    <row r="78" spans="1:5" x14ac:dyDescent="0.25">
      <c r="A78" s="58" t="s">
        <v>174</v>
      </c>
      <c r="B78" s="110">
        <v>0.84123602749873594</v>
      </c>
      <c r="C78" s="73">
        <v>0.931795928594505</v>
      </c>
      <c r="D78" s="73">
        <v>0.99942438955837509</v>
      </c>
      <c r="E78" s="116">
        <v>0.59248776434332762</v>
      </c>
    </row>
    <row r="79" spans="1:5" x14ac:dyDescent="0.25">
      <c r="A79" s="58" t="s">
        <v>206</v>
      </c>
      <c r="B79" s="110">
        <v>0.7746486457927434</v>
      </c>
      <c r="C79" s="73">
        <v>-0.14008436678400613</v>
      </c>
      <c r="D79" s="73">
        <v>0.85959751569798937</v>
      </c>
      <c r="E79" s="116">
        <v>1.6044327884642469</v>
      </c>
    </row>
    <row r="80" spans="1:5" x14ac:dyDescent="0.25">
      <c r="A80" s="58" t="s">
        <v>476</v>
      </c>
      <c r="B80" s="110">
        <v>0.75690097770378317</v>
      </c>
      <c r="C80" s="73">
        <v>1.2162050926832795</v>
      </c>
      <c r="D80" s="73">
        <v>0.5765790656083819</v>
      </c>
      <c r="E80" s="116">
        <v>0.47791877481968831</v>
      </c>
    </row>
    <row r="81" spans="1:5" x14ac:dyDescent="0.25">
      <c r="A81" s="58" t="s">
        <v>192</v>
      </c>
      <c r="B81" s="110">
        <v>0.75525221926628794</v>
      </c>
      <c r="C81" s="73">
        <v>0.791940199381856</v>
      </c>
      <c r="D81" s="73">
        <v>0.77890896286355271</v>
      </c>
      <c r="E81" s="116">
        <v>0.69490749555345555</v>
      </c>
    </row>
    <row r="82" spans="1:5" x14ac:dyDescent="0.25">
      <c r="A82" s="58" t="s">
        <v>464</v>
      </c>
      <c r="B82" s="110">
        <v>0.7511891322762595</v>
      </c>
      <c r="C82" s="73">
        <v>7.2045763381016106E-2</v>
      </c>
      <c r="D82" s="73">
        <v>1.2484713659654003</v>
      </c>
      <c r="E82" s="116">
        <v>0.93305026748236219</v>
      </c>
    </row>
    <row r="83" spans="1:5" x14ac:dyDescent="0.25">
      <c r="A83" s="58" t="s">
        <v>212</v>
      </c>
      <c r="B83" s="110">
        <v>0.66722732552898545</v>
      </c>
      <c r="C83" s="73">
        <v>0.52143381804161471</v>
      </c>
      <c r="D83" s="73">
        <v>0.95362932080475893</v>
      </c>
      <c r="E83" s="116">
        <v>0.5266188377405826</v>
      </c>
    </row>
    <row r="84" spans="1:5" x14ac:dyDescent="0.25">
      <c r="A84" s="58" t="s">
        <v>388</v>
      </c>
      <c r="B84" s="110">
        <v>0.64762391795428742</v>
      </c>
      <c r="C84" s="73">
        <v>0.5768403571858427</v>
      </c>
      <c r="D84" s="73">
        <v>0.43410621315652481</v>
      </c>
      <c r="E84" s="116">
        <v>0.9319251835204948</v>
      </c>
    </row>
    <row r="85" spans="1:5" x14ac:dyDescent="0.25">
      <c r="A85" s="58" t="s">
        <v>482</v>
      </c>
      <c r="B85" s="110">
        <v>0.63164133445831028</v>
      </c>
      <c r="C85" s="73">
        <v>0.39816847852318055</v>
      </c>
      <c r="D85" s="73">
        <v>0.9313975323801531</v>
      </c>
      <c r="E85" s="116">
        <v>0.56535799247159724</v>
      </c>
    </row>
    <row r="86" spans="1:5" x14ac:dyDescent="0.25">
      <c r="A86" s="58" t="s">
        <v>292</v>
      </c>
      <c r="B86" s="110">
        <v>0.62658082843665319</v>
      </c>
      <c r="C86" s="73">
        <v>0.34872918746144749</v>
      </c>
      <c r="D86" s="73">
        <v>0.19809665099527385</v>
      </c>
      <c r="E86" s="116">
        <v>1.3329166468532383</v>
      </c>
    </row>
    <row r="87" spans="1:5" x14ac:dyDescent="0.25">
      <c r="A87" s="58" t="s">
        <v>226</v>
      </c>
      <c r="B87" s="110">
        <v>0.61547977559869249</v>
      </c>
      <c r="C87" s="73">
        <v>0.59355950418221726</v>
      </c>
      <c r="D87" s="73">
        <v>1.1847017904347834</v>
      </c>
      <c r="E87" s="116">
        <v>6.8178032179076919E-2</v>
      </c>
    </row>
    <row r="88" spans="1:5" x14ac:dyDescent="0.25">
      <c r="A88" s="58" t="s">
        <v>298</v>
      </c>
      <c r="B88" s="110">
        <v>0.5991569813741453</v>
      </c>
      <c r="C88" s="73">
        <v>0.19261658849428209</v>
      </c>
      <c r="D88" s="73">
        <v>-0.40058638091553095</v>
      </c>
      <c r="E88" s="116">
        <v>2.0054407365436848</v>
      </c>
    </row>
    <row r="89" spans="1:5" x14ac:dyDescent="0.25">
      <c r="A89" s="58" t="s">
        <v>252</v>
      </c>
      <c r="B89" s="110">
        <v>0.58908374904767158</v>
      </c>
      <c r="C89" s="73">
        <v>2.1722400970433167E-2</v>
      </c>
      <c r="D89" s="73">
        <v>0.70182059531973995</v>
      </c>
      <c r="E89" s="116">
        <v>1.0437082508528415</v>
      </c>
    </row>
    <row r="90" spans="1:5" x14ac:dyDescent="0.25">
      <c r="A90" s="58" t="s">
        <v>364</v>
      </c>
      <c r="B90" s="110">
        <v>0.57843767888204489</v>
      </c>
      <c r="C90" s="73">
        <v>0.62226555795530825</v>
      </c>
      <c r="D90" s="73">
        <v>0.42149462908960922</v>
      </c>
      <c r="E90" s="116">
        <v>0.69155284960121721</v>
      </c>
    </row>
    <row r="91" spans="1:5" x14ac:dyDescent="0.25">
      <c r="A91" s="58" t="s">
        <v>244</v>
      </c>
      <c r="B91" s="110">
        <v>0.56397424012874964</v>
      </c>
      <c r="C91" s="73">
        <v>0.47032405113482773</v>
      </c>
      <c r="D91" s="73">
        <v>0.39757851640350039</v>
      </c>
      <c r="E91" s="116">
        <v>0.82402015284792063</v>
      </c>
    </row>
    <row r="92" spans="1:5" x14ac:dyDescent="0.25">
      <c r="A92" s="58" t="s">
        <v>462</v>
      </c>
      <c r="B92" s="110">
        <v>0.55303080853040076</v>
      </c>
      <c r="C92" s="73">
        <v>0.30307526690867836</v>
      </c>
      <c r="D92" s="73">
        <v>0.63368728700351784</v>
      </c>
      <c r="E92" s="116">
        <v>0.72232987167900609</v>
      </c>
    </row>
    <row r="93" spans="1:5" x14ac:dyDescent="0.25">
      <c r="A93" s="58" t="s">
        <v>322</v>
      </c>
      <c r="B93" s="110">
        <v>0.54807609639441202</v>
      </c>
      <c r="C93" s="73">
        <v>0.21788535966194983</v>
      </c>
      <c r="D93" s="73">
        <v>0.48310508858199958</v>
      </c>
      <c r="E93" s="116">
        <v>0.94323784093928653</v>
      </c>
    </row>
    <row r="94" spans="1:5" x14ac:dyDescent="0.25">
      <c r="A94" s="58" t="s">
        <v>150</v>
      </c>
      <c r="B94" s="110">
        <v>0.54230274161626191</v>
      </c>
      <c r="C94" s="73">
        <v>-0.19825600461025317</v>
      </c>
      <c r="D94" s="73">
        <v>0.69936606125650835</v>
      </c>
      <c r="E94" s="116">
        <v>1.1257981682025306</v>
      </c>
    </row>
    <row r="95" spans="1:5" x14ac:dyDescent="0.25">
      <c r="A95" s="58" t="s">
        <v>438</v>
      </c>
      <c r="B95" s="110">
        <v>0.53200050239798202</v>
      </c>
      <c r="C95" s="73">
        <v>1.4504924824281868</v>
      </c>
      <c r="D95" s="73">
        <v>0.24369093503635278</v>
      </c>
      <c r="E95" s="116">
        <v>-9.8181910270593434E-2</v>
      </c>
    </row>
    <row r="96" spans="1:5" x14ac:dyDescent="0.25">
      <c r="A96" s="58" t="s">
        <v>218</v>
      </c>
      <c r="B96" s="110">
        <v>0.52932852302501165</v>
      </c>
      <c r="C96" s="73">
        <v>0.39671505315849248</v>
      </c>
      <c r="D96" s="73">
        <v>0.1915765387368138</v>
      </c>
      <c r="E96" s="116">
        <v>0.99969397717972885</v>
      </c>
    </row>
    <row r="97" spans="1:5" x14ac:dyDescent="0.25">
      <c r="A97" s="58" t="s">
        <v>276</v>
      </c>
      <c r="B97" s="110">
        <v>0.50439837797530773</v>
      </c>
      <c r="C97" s="73">
        <v>0.85917605067278258</v>
      </c>
      <c r="D97" s="73">
        <v>0.36399757243889885</v>
      </c>
      <c r="E97" s="116">
        <v>0.29002151081424177</v>
      </c>
    </row>
    <row r="98" spans="1:5" x14ac:dyDescent="0.25">
      <c r="A98" s="58" t="s">
        <v>294</v>
      </c>
      <c r="B98" s="110">
        <v>0.49738500486387455</v>
      </c>
      <c r="C98" s="73">
        <v>0.48171171932568646</v>
      </c>
      <c r="D98" s="73">
        <v>0.53482826379674164</v>
      </c>
      <c r="E98" s="116">
        <v>0.47561503146919543</v>
      </c>
    </row>
    <row r="99" spans="1:5" x14ac:dyDescent="0.25">
      <c r="A99" s="58" t="s">
        <v>158</v>
      </c>
      <c r="B99" s="110">
        <v>0.49667492275501141</v>
      </c>
      <c r="C99" s="73">
        <v>1.4083608695695371</v>
      </c>
      <c r="D99" s="73">
        <v>-0.65232068889620154</v>
      </c>
      <c r="E99" s="116">
        <v>0.73398458759169871</v>
      </c>
    </row>
    <row r="100" spans="1:5" x14ac:dyDescent="0.25">
      <c r="A100" s="58" t="s">
        <v>306</v>
      </c>
      <c r="B100" s="110">
        <v>0.49620818535372185</v>
      </c>
      <c r="C100" s="73">
        <v>0.58679540181424483</v>
      </c>
      <c r="D100" s="73">
        <v>7.4870595300784423E-2</v>
      </c>
      <c r="E100" s="116">
        <v>0.82695855894613624</v>
      </c>
    </row>
    <row r="101" spans="1:5" x14ac:dyDescent="0.25">
      <c r="A101" s="58" t="s">
        <v>194</v>
      </c>
      <c r="B101" s="110">
        <v>0.48847218719068158</v>
      </c>
      <c r="C101" s="73">
        <v>-0.26918859658326949</v>
      </c>
      <c r="D101" s="73">
        <v>1.0712659525209622</v>
      </c>
      <c r="E101" s="116">
        <v>0.663339205634352</v>
      </c>
    </row>
    <row r="102" spans="1:5" x14ac:dyDescent="0.25">
      <c r="A102" s="58" t="s">
        <v>420</v>
      </c>
      <c r="B102" s="110">
        <v>0.48561533279049773</v>
      </c>
      <c r="C102" s="73">
        <v>8.6950107262544846E-2</v>
      </c>
      <c r="D102" s="73">
        <v>1.1873755346732717</v>
      </c>
      <c r="E102" s="116">
        <v>0.18252035643567646</v>
      </c>
    </row>
    <row r="103" spans="1:5" x14ac:dyDescent="0.25">
      <c r="A103" s="58" t="s">
        <v>224</v>
      </c>
      <c r="B103" s="110">
        <v>0.48045008130226297</v>
      </c>
      <c r="C103" s="73">
        <v>-0.56655656327026493</v>
      </c>
      <c r="D103" s="73">
        <v>1.2298007950587331</v>
      </c>
      <c r="E103" s="116">
        <v>0.77810601211832076</v>
      </c>
    </row>
    <row r="104" spans="1:5" x14ac:dyDescent="0.25">
      <c r="A104" s="58" t="s">
        <v>234</v>
      </c>
      <c r="B104" s="110">
        <v>0.47499010684032167</v>
      </c>
      <c r="C104" s="73">
        <v>-0.62903329979813571</v>
      </c>
      <c r="D104" s="73">
        <v>1.2060517364580927</v>
      </c>
      <c r="E104" s="116">
        <v>0.84795188386100795</v>
      </c>
    </row>
    <row r="105" spans="1:5" x14ac:dyDescent="0.25">
      <c r="A105" s="58" t="s">
        <v>258</v>
      </c>
      <c r="B105" s="110">
        <v>0.4632323058709204</v>
      </c>
      <c r="C105" s="73">
        <v>0.18746013713685</v>
      </c>
      <c r="D105" s="73">
        <v>0.56190616003977945</v>
      </c>
      <c r="E105" s="116">
        <v>0.64033062043613176</v>
      </c>
    </row>
    <row r="106" spans="1:5" x14ac:dyDescent="0.25">
      <c r="A106" s="58" t="s">
        <v>474</v>
      </c>
      <c r="B106" s="110">
        <v>0.44875553164231174</v>
      </c>
      <c r="C106" s="73">
        <v>-0.33906693112351327</v>
      </c>
      <c r="D106" s="73">
        <v>0.8850926203086924</v>
      </c>
      <c r="E106" s="116">
        <v>0.80024090574175621</v>
      </c>
    </row>
    <row r="107" spans="1:5" x14ac:dyDescent="0.25">
      <c r="A107" s="58" t="s">
        <v>332</v>
      </c>
      <c r="B107" s="110">
        <v>0.43888207037461874</v>
      </c>
      <c r="C107" s="73">
        <v>2.5951214923679986</v>
      </c>
      <c r="D107" s="73">
        <v>-2.6469289207830764</v>
      </c>
      <c r="E107" s="116">
        <v>1.368453639538934</v>
      </c>
    </row>
    <row r="108" spans="1:5" x14ac:dyDescent="0.25">
      <c r="A108" s="58" t="s">
        <v>472</v>
      </c>
      <c r="B108" s="110">
        <v>0.42786371740629875</v>
      </c>
      <c r="C108" s="73">
        <v>-0.31769473328755971</v>
      </c>
      <c r="D108" s="73">
        <v>0.70208704536032318</v>
      </c>
      <c r="E108" s="116">
        <v>0.89919884014613283</v>
      </c>
    </row>
    <row r="109" spans="1:5" x14ac:dyDescent="0.25">
      <c r="A109" s="58" t="s">
        <v>410</v>
      </c>
      <c r="B109" s="110">
        <v>0.41514021919108451</v>
      </c>
      <c r="C109" s="73">
        <v>0.64295559729534102</v>
      </c>
      <c r="D109" s="73">
        <v>0.71934891567290371</v>
      </c>
      <c r="E109" s="116">
        <v>-0.11688385539499119</v>
      </c>
    </row>
    <row r="110" spans="1:5" x14ac:dyDescent="0.25">
      <c r="A110" s="58" t="s">
        <v>416</v>
      </c>
      <c r="B110" s="110">
        <v>0.41157634696027873</v>
      </c>
      <c r="C110" s="73">
        <v>0.36995139877128413</v>
      </c>
      <c r="D110" s="73">
        <v>0.75869293490750944</v>
      </c>
      <c r="E110" s="116">
        <v>0.10608470720204272</v>
      </c>
    </row>
    <row r="111" spans="1:5" x14ac:dyDescent="0.25">
      <c r="A111" s="58" t="s">
        <v>348</v>
      </c>
      <c r="B111" s="110">
        <v>0.40761763335626466</v>
      </c>
      <c r="C111" s="73">
        <v>-0.72684559400314552</v>
      </c>
      <c r="D111" s="73">
        <v>0.8848980098240633</v>
      </c>
      <c r="E111" s="116">
        <v>1.0648004842478762</v>
      </c>
    </row>
    <row r="112" spans="1:5" x14ac:dyDescent="0.25">
      <c r="A112" s="58" t="s">
        <v>404</v>
      </c>
      <c r="B112" s="110">
        <v>0.40011586141174932</v>
      </c>
      <c r="C112" s="73">
        <v>-0.13379421269801606</v>
      </c>
      <c r="D112" s="73">
        <v>0.91955329772543826</v>
      </c>
      <c r="E112" s="116">
        <v>0.41458849920782576</v>
      </c>
    </row>
    <row r="113" spans="1:5" x14ac:dyDescent="0.25">
      <c r="A113" s="58" t="s">
        <v>346</v>
      </c>
      <c r="B113" s="110">
        <v>0.39179267685497193</v>
      </c>
      <c r="C113" s="73">
        <v>0.25726187558604008</v>
      </c>
      <c r="D113" s="73">
        <v>0.73688572997200996</v>
      </c>
      <c r="E113" s="116">
        <v>0.18123042500686559</v>
      </c>
    </row>
    <row r="114" spans="1:5" x14ac:dyDescent="0.25">
      <c r="A114" s="58" t="s">
        <v>386</v>
      </c>
      <c r="B114" s="110">
        <v>0.38781183602611574</v>
      </c>
      <c r="C114" s="73">
        <v>-0.16263903572848468</v>
      </c>
      <c r="D114" s="73">
        <v>0.98202839688951737</v>
      </c>
      <c r="E114" s="116">
        <v>0.34404614691731455</v>
      </c>
    </row>
    <row r="115" spans="1:5" x14ac:dyDescent="0.25">
      <c r="A115" s="58" t="s">
        <v>358</v>
      </c>
      <c r="B115" s="110">
        <v>0.35711745837980424</v>
      </c>
      <c r="C115" s="73">
        <v>1.5267454758901682</v>
      </c>
      <c r="D115" s="73">
        <v>-2.094361433539035</v>
      </c>
      <c r="E115" s="116">
        <v>1.6389683327882796</v>
      </c>
    </row>
    <row r="116" spans="1:5" x14ac:dyDescent="0.25">
      <c r="A116" s="58" t="s">
        <v>392</v>
      </c>
      <c r="B116" s="110">
        <v>0.35441262746292385</v>
      </c>
      <c r="C116" s="73">
        <v>-0.12113657988543275</v>
      </c>
      <c r="D116" s="73">
        <v>1.0038528813751832</v>
      </c>
      <c r="E116" s="116">
        <v>0.18052158089902098</v>
      </c>
    </row>
    <row r="117" spans="1:5" x14ac:dyDescent="0.25">
      <c r="A117" s="58" t="s">
        <v>172</v>
      </c>
      <c r="B117" s="110">
        <v>0.33386875841748626</v>
      </c>
      <c r="C117" s="73">
        <v>-0.42829609016859582</v>
      </c>
      <c r="D117" s="73">
        <v>9.9425461078535643E-2</v>
      </c>
      <c r="E117" s="116">
        <v>1.3304769043425189</v>
      </c>
    </row>
    <row r="118" spans="1:5" x14ac:dyDescent="0.25">
      <c r="A118" s="58" t="s">
        <v>260</v>
      </c>
      <c r="B118" s="110">
        <v>0.32047026015520641</v>
      </c>
      <c r="C118" s="73">
        <v>2.4221313895139898</v>
      </c>
      <c r="D118" s="73">
        <v>-1.5780190651890402</v>
      </c>
      <c r="E118" s="116">
        <v>0.11729845614066969</v>
      </c>
    </row>
    <row r="119" spans="1:5" x14ac:dyDescent="0.25">
      <c r="A119" s="58" t="s">
        <v>208</v>
      </c>
      <c r="B119" s="110">
        <v>0.31333966556074461</v>
      </c>
      <c r="C119" s="73">
        <v>0.47671408753393568</v>
      </c>
      <c r="D119" s="73">
        <v>-0.18048338690691071</v>
      </c>
      <c r="E119" s="116">
        <v>0.64378829605520893</v>
      </c>
    </row>
    <row r="120" spans="1:5" x14ac:dyDescent="0.25">
      <c r="A120" s="58" t="s">
        <v>272</v>
      </c>
      <c r="B120" s="110">
        <v>0.30747253275611147</v>
      </c>
      <c r="C120" s="73">
        <v>0.59226308149719942</v>
      </c>
      <c r="D120" s="73">
        <v>-0.2572270972837124</v>
      </c>
      <c r="E120" s="116">
        <v>0.58738161405484735</v>
      </c>
    </row>
    <row r="121" spans="1:5" x14ac:dyDescent="0.25">
      <c r="A121" s="58" t="s">
        <v>314</v>
      </c>
      <c r="B121" s="110">
        <v>0.30552499769299185</v>
      </c>
      <c r="C121" s="73">
        <v>-0.15834000066703424</v>
      </c>
      <c r="D121" s="73">
        <v>0.73325501391265824</v>
      </c>
      <c r="E121" s="116">
        <v>0.34165997983335161</v>
      </c>
    </row>
    <row r="122" spans="1:5" x14ac:dyDescent="0.25">
      <c r="A122" s="58" t="s">
        <v>390</v>
      </c>
      <c r="B122" s="110">
        <v>0.28925307104280334</v>
      </c>
      <c r="C122" s="73">
        <v>-4.6860587894182827E-2</v>
      </c>
      <c r="D122" s="73">
        <v>0.36707357735391555</v>
      </c>
      <c r="E122" s="116">
        <v>0.54754622366867722</v>
      </c>
    </row>
    <row r="123" spans="1:5" x14ac:dyDescent="0.25">
      <c r="A123" s="58" t="s">
        <v>456</v>
      </c>
      <c r="B123" s="110">
        <v>0.28901519945767556</v>
      </c>
      <c r="C123" s="73">
        <v>0.98882954219964958</v>
      </c>
      <c r="D123" s="73">
        <v>3.4939423141210707E-2</v>
      </c>
      <c r="E123" s="116">
        <v>-0.1567233669678337</v>
      </c>
    </row>
    <row r="124" spans="1:5" x14ac:dyDescent="0.25">
      <c r="A124" s="58" t="s">
        <v>312</v>
      </c>
      <c r="B124" s="110">
        <v>0.28884575817567121</v>
      </c>
      <c r="C124" s="73">
        <v>-0.27591436498672628</v>
      </c>
      <c r="D124" s="73">
        <v>-0.61136180230530612</v>
      </c>
      <c r="E124" s="116">
        <v>1.7538134418190461</v>
      </c>
    </row>
    <row r="125" spans="1:5" x14ac:dyDescent="0.25">
      <c r="A125" s="58" t="s">
        <v>178</v>
      </c>
      <c r="B125" s="110">
        <v>0.28802075793438492</v>
      </c>
      <c r="C125" s="73">
        <v>-0.5292083770460223</v>
      </c>
      <c r="D125" s="73">
        <v>0.86546903253329666</v>
      </c>
      <c r="E125" s="116">
        <v>0.52780161831588046</v>
      </c>
    </row>
    <row r="126" spans="1:5" x14ac:dyDescent="0.25">
      <c r="A126" s="58" t="s">
        <v>454</v>
      </c>
      <c r="B126" s="110">
        <v>0.28794587821922407</v>
      </c>
      <c r="C126" s="73">
        <v>-0.24369342101225464</v>
      </c>
      <c r="D126" s="73">
        <v>1.1677197459974102</v>
      </c>
      <c r="E126" s="116">
        <v>-6.0188690327483467E-2</v>
      </c>
    </row>
    <row r="127" spans="1:5" x14ac:dyDescent="0.25">
      <c r="A127" s="58" t="s">
        <v>210</v>
      </c>
      <c r="B127" s="110">
        <v>0.27698822729307443</v>
      </c>
      <c r="C127" s="73">
        <v>-0.74942885721300956</v>
      </c>
      <c r="D127" s="73">
        <v>0.92115079301135161</v>
      </c>
      <c r="E127" s="116">
        <v>0.65924274608088129</v>
      </c>
    </row>
    <row r="128" spans="1:5" x14ac:dyDescent="0.25">
      <c r="A128" s="58" t="s">
        <v>216</v>
      </c>
      <c r="B128" s="110">
        <v>0.27008378835802349</v>
      </c>
      <c r="C128" s="73">
        <v>-0.5223938917825679</v>
      </c>
      <c r="D128" s="73">
        <v>0.79530309139157684</v>
      </c>
      <c r="E128" s="116">
        <v>0.53734216546506153</v>
      </c>
    </row>
    <row r="129" spans="1:5" x14ac:dyDescent="0.25">
      <c r="A129" s="58" t="s">
        <v>146</v>
      </c>
      <c r="B129" s="110">
        <v>0.25056818776683493</v>
      </c>
      <c r="C129" s="73">
        <v>2.2098759610422083</v>
      </c>
      <c r="D129" s="73">
        <v>-1.5637945320363136</v>
      </c>
      <c r="E129" s="116">
        <v>0.10562313429461</v>
      </c>
    </row>
    <row r="130" spans="1:5" x14ac:dyDescent="0.25">
      <c r="A130" s="58" t="s">
        <v>186</v>
      </c>
      <c r="B130" s="110">
        <v>0.2464271436834059</v>
      </c>
      <c r="C130" s="73">
        <v>0.3425166302543336</v>
      </c>
      <c r="D130" s="73">
        <v>0.60946212516336373</v>
      </c>
      <c r="E130" s="116">
        <v>-0.2126973243674796</v>
      </c>
    </row>
    <row r="131" spans="1:5" x14ac:dyDescent="0.25">
      <c r="A131" s="58" t="s">
        <v>350</v>
      </c>
      <c r="B131" s="110">
        <v>0.23720527007769521</v>
      </c>
      <c r="C131" s="73">
        <v>-0.12892245320719911</v>
      </c>
      <c r="D131" s="73">
        <v>1.021131543621101</v>
      </c>
      <c r="E131" s="116">
        <v>-0.18059328018081638</v>
      </c>
    </row>
    <row r="132" spans="1:5" x14ac:dyDescent="0.25">
      <c r="A132" s="58" t="s">
        <v>214</v>
      </c>
      <c r="B132" s="110">
        <v>0.2363881810762444</v>
      </c>
      <c r="C132" s="73">
        <v>0.40467844294704314</v>
      </c>
      <c r="D132" s="73">
        <v>-0.41862267567861006</v>
      </c>
      <c r="E132" s="116">
        <v>0.7231087759603001</v>
      </c>
    </row>
    <row r="133" spans="1:5" x14ac:dyDescent="0.25">
      <c r="A133" s="58" t="s">
        <v>266</v>
      </c>
      <c r="B133" s="110">
        <v>0.2305221813143048</v>
      </c>
      <c r="C133" s="73">
        <v>0.72465858172948228</v>
      </c>
      <c r="D133" s="73">
        <v>0.94057828465827842</v>
      </c>
      <c r="E133" s="116">
        <v>-0.97367032244484641</v>
      </c>
    </row>
    <row r="134" spans="1:5" x14ac:dyDescent="0.25">
      <c r="A134" s="58" t="s">
        <v>362</v>
      </c>
      <c r="B134" s="110">
        <v>0.22857900773137085</v>
      </c>
      <c r="C134" s="73">
        <v>0.91697086317201437</v>
      </c>
      <c r="D134" s="73">
        <v>-1.2144884035169916</v>
      </c>
      <c r="E134" s="116">
        <v>0.9832545635390898</v>
      </c>
    </row>
    <row r="135" spans="1:5" x14ac:dyDescent="0.25">
      <c r="A135" s="58" t="s">
        <v>182</v>
      </c>
      <c r="B135" s="110">
        <v>0.21220564882209283</v>
      </c>
      <c r="C135" s="73">
        <v>-0.69523520579820197</v>
      </c>
      <c r="D135" s="73">
        <v>0.66114014367121554</v>
      </c>
      <c r="E135" s="116">
        <v>0.67071200859326496</v>
      </c>
    </row>
    <row r="136" spans="1:5" x14ac:dyDescent="0.25">
      <c r="A136" s="58" t="s">
        <v>444</v>
      </c>
      <c r="B136" s="110">
        <v>0.20635936809917502</v>
      </c>
      <c r="C136" s="73">
        <v>-0.7919612877738601</v>
      </c>
      <c r="D136" s="73">
        <v>1.0664327637664714</v>
      </c>
      <c r="E136" s="116">
        <v>0.34460662830491373</v>
      </c>
    </row>
    <row r="137" spans="1:5" x14ac:dyDescent="0.25">
      <c r="A137" s="58" t="s">
        <v>490</v>
      </c>
      <c r="B137" s="110">
        <v>0.201880874510457</v>
      </c>
      <c r="C137" s="73">
        <v>-2.3620432503651277E-2</v>
      </c>
      <c r="D137" s="73">
        <v>0.48423313476828889</v>
      </c>
      <c r="E137" s="116">
        <v>0.14502992126673339</v>
      </c>
    </row>
    <row r="138" spans="1:5" x14ac:dyDescent="0.25">
      <c r="A138" s="58" t="s">
        <v>384</v>
      </c>
      <c r="B138" s="110">
        <v>0.18859877773272948</v>
      </c>
      <c r="C138" s="73">
        <v>0.13928163193417012</v>
      </c>
      <c r="D138" s="73">
        <v>0.57343788632224024</v>
      </c>
      <c r="E138" s="116">
        <v>-0.14692318505822186</v>
      </c>
    </row>
    <row r="139" spans="1:5" x14ac:dyDescent="0.25">
      <c r="A139" s="58" t="s">
        <v>484</v>
      </c>
      <c r="B139" s="110">
        <v>0.17828208850064864</v>
      </c>
      <c r="C139" s="73">
        <v>0.7053174565230913</v>
      </c>
      <c r="D139" s="73">
        <v>-1.0156083043841437</v>
      </c>
      <c r="E139" s="116">
        <v>0.84513711336299835</v>
      </c>
    </row>
    <row r="140" spans="1:5" x14ac:dyDescent="0.25">
      <c r="A140" s="58" t="s">
        <v>232</v>
      </c>
      <c r="B140" s="110">
        <v>0.1672998738686052</v>
      </c>
      <c r="C140" s="73">
        <v>-0.38086700917831395</v>
      </c>
      <c r="D140" s="73">
        <v>-3.732662579671029E-2</v>
      </c>
      <c r="E140" s="116">
        <v>0.92009325658083985</v>
      </c>
    </row>
    <row r="141" spans="1:5" x14ac:dyDescent="0.25">
      <c r="A141" s="58" t="s">
        <v>430</v>
      </c>
      <c r="B141" s="110">
        <v>0.16418777153763855</v>
      </c>
      <c r="C141" s="73">
        <v>-0.62583918592623178</v>
      </c>
      <c r="D141" s="73">
        <v>0.45175398200596534</v>
      </c>
      <c r="E141" s="116">
        <v>0.66664851853318208</v>
      </c>
    </row>
    <row r="142" spans="1:5" x14ac:dyDescent="0.25">
      <c r="A142" s="58" t="s">
        <v>494</v>
      </c>
      <c r="B142" s="110">
        <v>0.16284333316732422</v>
      </c>
      <c r="C142" s="73">
        <v>1.7917657575516868</v>
      </c>
      <c r="D142" s="73">
        <v>-1.4637778259555487</v>
      </c>
      <c r="E142" s="116">
        <v>0.16054206790583464</v>
      </c>
    </row>
    <row r="143" spans="1:5" x14ac:dyDescent="0.25">
      <c r="A143" s="58" t="s">
        <v>236</v>
      </c>
      <c r="B143" s="110">
        <v>0.15348238341659023</v>
      </c>
      <c r="C143" s="73">
        <v>-0.55194605617393855</v>
      </c>
      <c r="D143" s="73">
        <v>0.68245388148982555</v>
      </c>
      <c r="E143" s="116">
        <v>0.32993932493388367</v>
      </c>
    </row>
    <row r="144" spans="1:5" x14ac:dyDescent="0.25">
      <c r="A144" s="58" t="s">
        <v>326</v>
      </c>
      <c r="B144" s="110">
        <v>0.15313159851169098</v>
      </c>
      <c r="C144" s="73">
        <v>-0.46012065686526871</v>
      </c>
      <c r="D144" s="73">
        <v>0.46094977019946848</v>
      </c>
      <c r="E144" s="116">
        <v>0.45856568220087313</v>
      </c>
    </row>
    <row r="145" spans="1:5" x14ac:dyDescent="0.25">
      <c r="A145" s="58" t="s">
        <v>274</v>
      </c>
      <c r="B145" s="110">
        <v>0.15186514627325703</v>
      </c>
      <c r="C145" s="73">
        <v>-0.80605855754004418</v>
      </c>
      <c r="D145" s="73">
        <v>0.46277720340699185</v>
      </c>
      <c r="E145" s="116">
        <v>0.79887679295282343</v>
      </c>
    </row>
    <row r="146" spans="1:5" x14ac:dyDescent="0.25">
      <c r="A146" s="58" t="s">
        <v>242</v>
      </c>
      <c r="B146" s="110">
        <v>0.14798944770703526</v>
      </c>
      <c r="C146" s="73">
        <v>-0.34796494078816737</v>
      </c>
      <c r="D146" s="73">
        <v>-0.26292277689541815</v>
      </c>
      <c r="E146" s="116">
        <v>1.0548560608046913</v>
      </c>
    </row>
    <row r="147" spans="1:5" x14ac:dyDescent="0.25">
      <c r="A147" s="58" t="s">
        <v>394</v>
      </c>
      <c r="B147" s="110">
        <v>0.14387588114284908</v>
      </c>
      <c r="C147" s="73">
        <v>-0.45859800784726401</v>
      </c>
      <c r="D147" s="73">
        <v>0.50107723740357857</v>
      </c>
      <c r="E147" s="116">
        <v>0.38914841387223265</v>
      </c>
    </row>
    <row r="148" spans="1:5" x14ac:dyDescent="0.25">
      <c r="A148" s="58" t="s">
        <v>470</v>
      </c>
      <c r="B148" s="110">
        <v>0.13796517088414739</v>
      </c>
      <c r="C148" s="73">
        <v>-0.70871738400277606</v>
      </c>
      <c r="D148" s="73">
        <v>0.5513822131738656</v>
      </c>
      <c r="E148" s="116">
        <v>0.57123068348135264</v>
      </c>
    </row>
    <row r="149" spans="1:5" x14ac:dyDescent="0.25">
      <c r="A149" s="58" t="s">
        <v>442</v>
      </c>
      <c r="B149" s="110">
        <v>0.12520941890548623</v>
      </c>
      <c r="C149" s="73">
        <v>-1.0192150633409394</v>
      </c>
      <c r="D149" s="73">
        <v>1.010895843767138</v>
      </c>
      <c r="E149" s="116">
        <v>0.38394747629026005</v>
      </c>
    </row>
    <row r="150" spans="1:5" x14ac:dyDescent="0.25">
      <c r="A150" s="58" t="s">
        <v>440</v>
      </c>
      <c r="B150" s="110">
        <v>8.6053113403853465E-2</v>
      </c>
      <c r="C150" s="73">
        <v>0.13544310164841347</v>
      </c>
      <c r="D150" s="73">
        <v>-0.35193031403777308</v>
      </c>
      <c r="E150" s="116">
        <v>0.47464655260092004</v>
      </c>
    </row>
    <row r="151" spans="1:5" x14ac:dyDescent="0.25">
      <c r="A151" s="58" t="s">
        <v>220</v>
      </c>
      <c r="B151" s="110">
        <v>8.4226036195378981E-2</v>
      </c>
      <c r="C151" s="73">
        <v>-4.2701773732709426E-2</v>
      </c>
      <c r="D151" s="73">
        <v>0.13182934814134833</v>
      </c>
      <c r="E151" s="116">
        <v>0.16355053417749801</v>
      </c>
    </row>
    <row r="152" spans="1:5" x14ac:dyDescent="0.25">
      <c r="A152" s="58" t="s">
        <v>222</v>
      </c>
      <c r="B152" s="110">
        <v>7.9669256982736483E-2</v>
      </c>
      <c r="C152" s="73">
        <v>-0.21471971731182452</v>
      </c>
      <c r="D152" s="73">
        <v>-0.98157179912326864</v>
      </c>
      <c r="E152" s="116">
        <v>1.4352992873833026</v>
      </c>
    </row>
    <row r="153" spans="1:5" x14ac:dyDescent="0.25">
      <c r="A153" s="58" t="s">
        <v>240</v>
      </c>
      <c r="B153" s="110">
        <v>7.3743939493257568E-2</v>
      </c>
      <c r="C153" s="73">
        <v>-0.39095330297229525</v>
      </c>
      <c r="D153" s="73">
        <v>0.22912370029661158</v>
      </c>
      <c r="E153" s="116">
        <v>0.38306142115545638</v>
      </c>
    </row>
    <row r="154" spans="1:5" x14ac:dyDescent="0.25">
      <c r="A154" s="58" t="s">
        <v>300</v>
      </c>
      <c r="B154" s="110">
        <v>7.2565202078554367E-2</v>
      </c>
      <c r="C154" s="73">
        <v>1.6176329214138581</v>
      </c>
      <c r="D154" s="73">
        <v>-1.8231597004670277</v>
      </c>
      <c r="E154" s="116">
        <v>0.42322238528883271</v>
      </c>
    </row>
    <row r="155" spans="1:5" x14ac:dyDescent="0.25">
      <c r="A155" s="58" t="s">
        <v>166</v>
      </c>
      <c r="B155" s="110">
        <v>5.7037933099603394E-2</v>
      </c>
      <c r="C155" s="73">
        <v>-0.95613273099456186</v>
      </c>
      <c r="D155" s="73">
        <v>1.0295401955985812</v>
      </c>
      <c r="E155" s="116">
        <v>9.7706334694790814E-2</v>
      </c>
    </row>
    <row r="156" spans="1:5" x14ac:dyDescent="0.25">
      <c r="A156" s="58" t="s">
        <v>320</v>
      </c>
      <c r="B156" s="110">
        <v>5.5828378881928077E-2</v>
      </c>
      <c r="C156" s="73">
        <v>0.74548758729220266</v>
      </c>
      <c r="D156" s="73">
        <v>0.30971640253565436</v>
      </c>
      <c r="E156" s="116">
        <v>-0.88771885318207289</v>
      </c>
    </row>
    <row r="157" spans="1:5" x14ac:dyDescent="0.25">
      <c r="A157" s="58" t="s">
        <v>318</v>
      </c>
      <c r="B157" s="110">
        <v>5.3972629746134225E-2</v>
      </c>
      <c r="C157" s="73">
        <v>-0.74881050661284032</v>
      </c>
      <c r="D157" s="73">
        <v>0.48414312223682376</v>
      </c>
      <c r="E157" s="116">
        <v>0.42658527361441922</v>
      </c>
    </row>
    <row r="158" spans="1:5" x14ac:dyDescent="0.25">
      <c r="A158" s="58" t="s">
        <v>380</v>
      </c>
      <c r="B158" s="110">
        <v>4.8495836512696781E-2</v>
      </c>
      <c r="C158" s="73">
        <v>-0.67555491307930882</v>
      </c>
      <c r="D158" s="73">
        <v>0.94395557411573772</v>
      </c>
      <c r="E158" s="116">
        <v>-0.12291315149833856</v>
      </c>
    </row>
    <row r="159" spans="1:5" x14ac:dyDescent="0.25">
      <c r="A159" s="58" t="s">
        <v>352</v>
      </c>
      <c r="B159" s="110">
        <v>4.6474654077239129E-2</v>
      </c>
      <c r="C159" s="73">
        <v>2.2007997146086962</v>
      </c>
      <c r="D159" s="73">
        <v>-1.5208957247450279</v>
      </c>
      <c r="E159" s="116">
        <v>-0.54048002763195091</v>
      </c>
    </row>
    <row r="160" spans="1:5" x14ac:dyDescent="0.25">
      <c r="A160" s="58" t="s">
        <v>204</v>
      </c>
      <c r="B160" s="110">
        <v>3.1550788187171573E-2</v>
      </c>
      <c r="C160" s="73">
        <v>-0.43447473025004291</v>
      </c>
      <c r="D160" s="73">
        <v>-0.5851235083317915</v>
      </c>
      <c r="E160" s="116">
        <v>1.1142506031433492</v>
      </c>
    </row>
    <row r="161" spans="1:5" x14ac:dyDescent="0.25">
      <c r="A161" s="58" t="s">
        <v>202</v>
      </c>
      <c r="B161" s="110">
        <v>2.6413288498775261E-2</v>
      </c>
      <c r="C161" s="73">
        <v>1.0970462545595758</v>
      </c>
      <c r="D161" s="73">
        <v>0.28588031982311107</v>
      </c>
      <c r="E161" s="116">
        <v>-1.3036867088863611</v>
      </c>
    </row>
    <row r="162" spans="1:5" x14ac:dyDescent="0.25">
      <c r="A162" s="58" t="s">
        <v>154</v>
      </c>
      <c r="B162" s="110">
        <v>5.9359066047332725E-3</v>
      </c>
      <c r="C162" s="73">
        <v>0.52206883749567212</v>
      </c>
      <c r="D162" s="73">
        <v>0.38443857792889657</v>
      </c>
      <c r="E162" s="116">
        <v>-0.88869969561036888</v>
      </c>
    </row>
    <row r="163" spans="1:5" x14ac:dyDescent="0.25">
      <c r="A163" s="58" t="s">
        <v>304</v>
      </c>
      <c r="B163" s="110">
        <v>2.0158486487589782E-3</v>
      </c>
      <c r="C163" s="73">
        <v>-0.3843573166898126</v>
      </c>
      <c r="D163" s="73">
        <v>0.37704685558807249</v>
      </c>
      <c r="E163" s="116">
        <v>1.3358007048017042E-2</v>
      </c>
    </row>
    <row r="164" spans="1:5" x14ac:dyDescent="0.25">
      <c r="A164" s="58" t="s">
        <v>334</v>
      </c>
      <c r="B164" s="110">
        <v>-9.1203849894207975E-3</v>
      </c>
      <c r="C164" s="73">
        <v>-8.8166591283044951E-2</v>
      </c>
      <c r="D164" s="73">
        <v>1.2489266566919734E-3</v>
      </c>
      <c r="E164" s="116">
        <v>5.9556509658090583E-2</v>
      </c>
    </row>
    <row r="165" spans="1:5" x14ac:dyDescent="0.25">
      <c r="A165" s="58" t="s">
        <v>382</v>
      </c>
      <c r="B165" s="110">
        <v>-1.2561923001340422E-2</v>
      </c>
      <c r="C165" s="73">
        <v>-0.79114743593338976</v>
      </c>
      <c r="D165" s="73">
        <v>0.4169985034913154</v>
      </c>
      <c r="E165" s="116">
        <v>0.3364631634380531</v>
      </c>
    </row>
    <row r="166" spans="1:5" x14ac:dyDescent="0.25">
      <c r="A166" s="58" t="s">
        <v>378</v>
      </c>
      <c r="B166" s="110">
        <v>-1.6327580149267645E-2</v>
      </c>
      <c r="C166" s="73">
        <v>1.5537942530311688</v>
      </c>
      <c r="D166" s="73">
        <v>-0.10670092711303773</v>
      </c>
      <c r="E166" s="116">
        <v>-1.496076066365934</v>
      </c>
    </row>
    <row r="167" spans="1:5" x14ac:dyDescent="0.25">
      <c r="A167" s="58" t="s">
        <v>436</v>
      </c>
      <c r="B167" s="110">
        <v>-2.2945811984371806E-2</v>
      </c>
      <c r="C167" s="73">
        <v>-0.58125678874606401</v>
      </c>
      <c r="D167" s="73">
        <v>0.92751227588328722</v>
      </c>
      <c r="E167" s="116">
        <v>-0.41509292309033863</v>
      </c>
    </row>
    <row r="168" spans="1:5" x14ac:dyDescent="0.25">
      <c r="A168" s="58" t="s">
        <v>424</v>
      </c>
      <c r="B168" s="110">
        <v>-5.001520088733169E-2</v>
      </c>
      <c r="C168" s="73">
        <v>-0.85856070167166743</v>
      </c>
      <c r="D168" s="73">
        <v>0.62878125939806762</v>
      </c>
      <c r="E168" s="116">
        <v>7.9733839611604754E-2</v>
      </c>
    </row>
    <row r="169" spans="1:5" x14ac:dyDescent="0.25">
      <c r="A169" s="58" t="s">
        <v>270</v>
      </c>
      <c r="B169" s="110">
        <v>-6.2370174363528506E-2</v>
      </c>
      <c r="C169" s="73">
        <v>7.4760243320468961E-2</v>
      </c>
      <c r="D169" s="73">
        <v>0.89681198936777595</v>
      </c>
      <c r="E169" s="116">
        <v>-1.1586827557788304</v>
      </c>
    </row>
    <row r="170" spans="1:5" x14ac:dyDescent="0.25">
      <c r="A170" s="58" t="s">
        <v>160</v>
      </c>
      <c r="B170" s="110">
        <v>-6.3238852241935886E-2</v>
      </c>
      <c r="C170" s="73">
        <v>-0.42755097380900636</v>
      </c>
      <c r="D170" s="73">
        <v>-5.8875779702154338E-2</v>
      </c>
      <c r="E170" s="116">
        <v>0.29671019678535304</v>
      </c>
    </row>
    <row r="171" spans="1:5" x14ac:dyDescent="0.25">
      <c r="A171" s="58" t="s">
        <v>488</v>
      </c>
      <c r="B171" s="110">
        <v>-6.3241543547011073E-2</v>
      </c>
      <c r="C171" s="73">
        <v>-0.81277804154423672</v>
      </c>
      <c r="D171" s="73">
        <v>0.4340050947766852</v>
      </c>
      <c r="E171" s="116">
        <v>0.18904831612651832</v>
      </c>
    </row>
    <row r="172" spans="1:5" x14ac:dyDescent="0.25">
      <c r="A172" s="58" t="s">
        <v>162</v>
      </c>
      <c r="B172" s="110">
        <v>-7.3818255057212886E-2</v>
      </c>
      <c r="C172" s="73">
        <v>-0.52187843119764299</v>
      </c>
      <c r="D172" s="73">
        <v>1.1433122505736122</v>
      </c>
      <c r="E172" s="116">
        <v>-0.84288858454760784</v>
      </c>
    </row>
    <row r="173" spans="1:5" x14ac:dyDescent="0.25">
      <c r="A173" s="58" t="s">
        <v>330</v>
      </c>
      <c r="B173" s="110">
        <v>-7.4946693510712634E-2</v>
      </c>
      <c r="C173" s="73">
        <v>-0.76770218825603576</v>
      </c>
      <c r="D173" s="73">
        <v>0.6346644210238932</v>
      </c>
      <c r="E173" s="116">
        <v>-9.1802313299995317E-2</v>
      </c>
    </row>
    <row r="174" spans="1:5" x14ac:dyDescent="0.25">
      <c r="A174" s="58" t="s">
        <v>448</v>
      </c>
      <c r="B174" s="110">
        <v>-7.5687174582643943E-2</v>
      </c>
      <c r="C174" s="73">
        <v>-0.26067651730316943</v>
      </c>
      <c r="D174" s="73">
        <v>0.1844574271399694</v>
      </c>
      <c r="E174" s="116">
        <v>-0.15084243358473179</v>
      </c>
    </row>
    <row r="175" spans="1:5" x14ac:dyDescent="0.25">
      <c r="A175" s="58" t="s">
        <v>280</v>
      </c>
      <c r="B175" s="110">
        <v>-0.10324497399522853</v>
      </c>
      <c r="C175" s="73">
        <v>-0.58511047665078142</v>
      </c>
      <c r="D175" s="73">
        <v>0.20351318159989865</v>
      </c>
      <c r="E175" s="116">
        <v>7.186237306519723E-2</v>
      </c>
    </row>
    <row r="176" spans="1:5" x14ac:dyDescent="0.25">
      <c r="A176" s="58" t="s">
        <v>408</v>
      </c>
      <c r="B176" s="110">
        <v>-0.11434322929948752</v>
      </c>
      <c r="C176" s="73">
        <v>-0.66537558058713919</v>
      </c>
      <c r="D176" s="73">
        <v>-0.4843982456238819</v>
      </c>
      <c r="E176" s="116">
        <v>0.80674413831255853</v>
      </c>
    </row>
    <row r="177" spans="1:5" x14ac:dyDescent="0.25">
      <c r="A177" s="58" t="s">
        <v>366</v>
      </c>
      <c r="B177" s="110">
        <v>-0.11616700179417645</v>
      </c>
      <c r="C177" s="73">
        <v>-0.80134610534656425</v>
      </c>
      <c r="D177" s="73">
        <v>0.96597281164388471</v>
      </c>
      <c r="E177" s="116">
        <v>-0.51312771167984983</v>
      </c>
    </row>
    <row r="178" spans="1:5" x14ac:dyDescent="0.25">
      <c r="A178" s="58" t="s">
        <v>372</v>
      </c>
      <c r="B178" s="110">
        <v>-0.1294364491165497</v>
      </c>
      <c r="C178" s="73">
        <v>2.3196190326060284</v>
      </c>
      <c r="D178" s="73">
        <v>-2.5582728481329178</v>
      </c>
      <c r="E178" s="116">
        <v>-0.14965553182275976</v>
      </c>
    </row>
    <row r="179" spans="1:5" x14ac:dyDescent="0.25">
      <c r="A179" s="58" t="s">
        <v>230</v>
      </c>
      <c r="B179" s="110">
        <v>-0.1363325619920607</v>
      </c>
      <c r="C179" s="73">
        <v>0.56122330609970572</v>
      </c>
      <c r="D179" s="73">
        <v>0.45368897445017287</v>
      </c>
      <c r="E179" s="116">
        <v>-1.4239099665260608</v>
      </c>
    </row>
    <row r="180" spans="1:5" x14ac:dyDescent="0.25">
      <c r="A180" s="58" t="s">
        <v>228</v>
      </c>
      <c r="B180" s="110">
        <v>-0.13652824932574853</v>
      </c>
      <c r="C180" s="73">
        <v>-3.5082874622160427E-2</v>
      </c>
      <c r="D180" s="73">
        <v>0.12700409190545808</v>
      </c>
      <c r="E180" s="116">
        <v>-0.50150596526054325</v>
      </c>
    </row>
    <row r="181" spans="1:5" x14ac:dyDescent="0.25">
      <c r="A181" s="58" t="s">
        <v>360</v>
      </c>
      <c r="B181" s="110">
        <v>-0.14500655615081839</v>
      </c>
      <c r="C181" s="73">
        <v>-0.37425117619313414</v>
      </c>
      <c r="D181" s="73">
        <v>0.93648326033136198</v>
      </c>
      <c r="E181" s="116">
        <v>-0.99725175259068299</v>
      </c>
    </row>
    <row r="182" spans="1:5" x14ac:dyDescent="0.25">
      <c r="A182" s="58" t="s">
        <v>310</v>
      </c>
      <c r="B182" s="110">
        <v>-0.1466988174650504</v>
      </c>
      <c r="C182" s="73">
        <v>-0.75572207166815331</v>
      </c>
      <c r="D182" s="73">
        <v>-0.25703923717073268</v>
      </c>
      <c r="E182" s="116">
        <v>0.57266485644373488</v>
      </c>
    </row>
    <row r="183" spans="1:5" x14ac:dyDescent="0.25">
      <c r="A183" s="58" t="s">
        <v>402</v>
      </c>
      <c r="B183" s="110">
        <v>-0.14888365281995689</v>
      </c>
      <c r="C183" s="73">
        <v>-1.2631521096306819</v>
      </c>
      <c r="D183" s="73">
        <v>4.6501513239287737E-2</v>
      </c>
      <c r="E183" s="116">
        <v>0.7699996379315236</v>
      </c>
    </row>
    <row r="184" spans="1:5" x14ac:dyDescent="0.25">
      <c r="A184" s="58" t="s">
        <v>168</v>
      </c>
      <c r="B184" s="110">
        <v>-0.1501097441648562</v>
      </c>
      <c r="C184" s="73">
        <v>-3.1228187138087494E-3</v>
      </c>
      <c r="D184" s="73">
        <v>-0.19722059239134249</v>
      </c>
      <c r="E184" s="116">
        <v>-0.24998582138941736</v>
      </c>
    </row>
    <row r="185" spans="1:5" x14ac:dyDescent="0.25">
      <c r="A185" s="58" t="s">
        <v>256</v>
      </c>
      <c r="B185" s="110">
        <v>-0.15563892896187267</v>
      </c>
      <c r="C185" s="73">
        <v>-0.50764740689270804</v>
      </c>
      <c r="D185" s="73">
        <v>0.17983179275898678</v>
      </c>
      <c r="E185" s="116">
        <v>-0.13910117275189671</v>
      </c>
    </row>
    <row r="186" spans="1:5" x14ac:dyDescent="0.25">
      <c r="A186" s="58" t="s">
        <v>374</v>
      </c>
      <c r="B186" s="110">
        <v>-0.18119849696726895</v>
      </c>
      <c r="C186" s="73">
        <v>-0.47585583312409052</v>
      </c>
      <c r="D186" s="73">
        <v>-0.29117515550802192</v>
      </c>
      <c r="E186" s="116">
        <v>0.22343549773030563</v>
      </c>
    </row>
    <row r="187" spans="1:5" x14ac:dyDescent="0.25">
      <c r="A187" s="58" t="s">
        <v>368</v>
      </c>
      <c r="B187" s="110">
        <v>-0.18257265243413637</v>
      </c>
      <c r="C187" s="73">
        <v>-0.65350147869208619</v>
      </c>
      <c r="D187" s="73">
        <v>0.82973877972639432</v>
      </c>
      <c r="E187" s="116">
        <v>-0.72395525833671726</v>
      </c>
    </row>
    <row r="188" spans="1:5" x14ac:dyDescent="0.25">
      <c r="A188" s="58" t="s">
        <v>246</v>
      </c>
      <c r="B188" s="110">
        <v>-0.21884702151794611</v>
      </c>
      <c r="C188" s="73">
        <v>-0.39920290252158408</v>
      </c>
      <c r="D188" s="73">
        <v>-0.15263653444416553</v>
      </c>
      <c r="E188" s="116">
        <v>-0.10470162758808881</v>
      </c>
    </row>
    <row r="189" spans="1:5" x14ac:dyDescent="0.25">
      <c r="A189" s="58" t="s">
        <v>254</v>
      </c>
      <c r="B189" s="110">
        <v>-0.22803885683515665</v>
      </c>
      <c r="C189" s="73">
        <v>-0.99618377924394264</v>
      </c>
      <c r="D189" s="73">
        <v>-7.5361800182410432E-3</v>
      </c>
      <c r="E189" s="116">
        <v>0.31960338875671385</v>
      </c>
    </row>
    <row r="190" spans="1:5" x14ac:dyDescent="0.25">
      <c r="A190" s="58" t="s">
        <v>148</v>
      </c>
      <c r="B190" s="110">
        <v>-0.25131460610540202</v>
      </c>
      <c r="C190" s="73">
        <v>0.40181203282979133</v>
      </c>
      <c r="D190" s="73">
        <v>-0.34636839306737149</v>
      </c>
      <c r="E190" s="116">
        <v>-0.80938745807862589</v>
      </c>
    </row>
    <row r="191" spans="1:5" x14ac:dyDescent="0.25">
      <c r="A191" s="58" t="s">
        <v>434</v>
      </c>
      <c r="B191" s="110">
        <v>-0.26749374780260027</v>
      </c>
      <c r="C191" s="73">
        <v>0.59898861846126472</v>
      </c>
      <c r="D191" s="73">
        <v>-0.88960735449798534</v>
      </c>
      <c r="E191" s="116">
        <v>-0.51186250737108019</v>
      </c>
    </row>
    <row r="192" spans="1:5" x14ac:dyDescent="0.25">
      <c r="A192" s="58" t="s">
        <v>338</v>
      </c>
      <c r="B192" s="110">
        <v>-0.26887082267729023</v>
      </c>
      <c r="C192" s="73">
        <v>-0.11480407438391789</v>
      </c>
      <c r="D192" s="73">
        <v>-5.2288007878155157E-2</v>
      </c>
      <c r="E192" s="116">
        <v>-0.63952038576979764</v>
      </c>
    </row>
    <row r="193" spans="1:5" x14ac:dyDescent="0.25">
      <c r="A193" s="58" t="s">
        <v>290</v>
      </c>
      <c r="B193" s="110">
        <v>-0.27100746393510972</v>
      </c>
      <c r="C193" s="73">
        <v>-0.89390140650386363</v>
      </c>
      <c r="D193" s="73">
        <v>0.26794667914343973</v>
      </c>
      <c r="E193" s="116">
        <v>-0.18706766444490516</v>
      </c>
    </row>
    <row r="194" spans="1:5" x14ac:dyDescent="0.25">
      <c r="A194" s="58" t="s">
        <v>342</v>
      </c>
      <c r="B194" s="110">
        <v>-0.30577991908749563</v>
      </c>
      <c r="C194" s="73">
        <v>2.7505074040362905</v>
      </c>
      <c r="D194" s="73">
        <v>-3.1070414409930636</v>
      </c>
      <c r="E194" s="116">
        <v>-0.56080572030571385</v>
      </c>
    </row>
    <row r="195" spans="1:5" x14ac:dyDescent="0.25">
      <c r="A195" s="58" t="s">
        <v>248</v>
      </c>
      <c r="B195" s="110">
        <v>-0.31888719435221274</v>
      </c>
      <c r="C195" s="73">
        <v>-0.54720869172543551</v>
      </c>
      <c r="D195" s="73">
        <v>0.31475375939259886</v>
      </c>
      <c r="E195" s="116">
        <v>-0.72420665072380153</v>
      </c>
    </row>
    <row r="196" spans="1:5" x14ac:dyDescent="0.25">
      <c r="A196" s="58" t="s">
        <v>458</v>
      </c>
      <c r="B196" s="110">
        <v>-0.31963144141340688</v>
      </c>
      <c r="C196" s="73">
        <v>-0.44252004623528568</v>
      </c>
      <c r="D196" s="73">
        <v>0.49233849472478541</v>
      </c>
      <c r="E196" s="116">
        <v>-1.0087127727297203</v>
      </c>
    </row>
    <row r="197" spans="1:5" x14ac:dyDescent="0.25">
      <c r="A197" s="58" t="s">
        <v>460</v>
      </c>
      <c r="B197" s="110">
        <v>-0.33235071811920763</v>
      </c>
      <c r="C197" s="73">
        <v>-0.9097110431975004</v>
      </c>
      <c r="D197" s="73">
        <v>-0.13758373893607528</v>
      </c>
      <c r="E197" s="116">
        <v>5.0242627775952647E-2</v>
      </c>
    </row>
    <row r="198" spans="1:5" x14ac:dyDescent="0.25">
      <c r="A198" s="58" t="s">
        <v>328</v>
      </c>
      <c r="B198" s="110">
        <v>-0.33616770824907088</v>
      </c>
      <c r="C198" s="73">
        <v>-0.89876189370367165</v>
      </c>
      <c r="D198" s="73">
        <v>0.58198222631963625</v>
      </c>
      <c r="E198" s="116">
        <v>-0.69172345736317731</v>
      </c>
    </row>
    <row r="199" spans="1:5" x14ac:dyDescent="0.25">
      <c r="A199" s="58" t="s">
        <v>336</v>
      </c>
      <c r="B199" s="110">
        <v>-0.35571736739262105</v>
      </c>
      <c r="C199" s="73">
        <v>-0.80197641610960002</v>
      </c>
      <c r="D199" s="73">
        <v>-5.7963661163229922E-2</v>
      </c>
      <c r="E199" s="116">
        <v>-0.20721202490503332</v>
      </c>
    </row>
    <row r="200" spans="1:5" x14ac:dyDescent="0.25">
      <c r="A200" s="58" t="s">
        <v>400</v>
      </c>
      <c r="B200" s="110">
        <v>-0.38180885915795049</v>
      </c>
      <c r="C200" s="73">
        <v>-0.32984037566498159</v>
      </c>
      <c r="D200" s="73">
        <v>-0.17450388628981162</v>
      </c>
      <c r="E200" s="116">
        <v>-0.64108231551905814</v>
      </c>
    </row>
    <row r="201" spans="1:5" x14ac:dyDescent="0.25">
      <c r="A201" s="58" t="s">
        <v>486</v>
      </c>
      <c r="B201" s="110">
        <v>-0.40219283433826553</v>
      </c>
      <c r="C201" s="73">
        <v>1.3590476375086389</v>
      </c>
      <c r="D201" s="73">
        <v>-3.2242053755498805</v>
      </c>
      <c r="E201" s="116">
        <v>0.658579235026445</v>
      </c>
    </row>
    <row r="202" spans="1:5" x14ac:dyDescent="0.25">
      <c r="A202" s="58" t="s">
        <v>268</v>
      </c>
      <c r="B202" s="110">
        <v>-0.40460873041877243</v>
      </c>
      <c r="C202" s="73">
        <v>-0.66941432777452292</v>
      </c>
      <c r="D202" s="73">
        <v>0.3230472360132926</v>
      </c>
      <c r="E202" s="116">
        <v>-0.86745909949508693</v>
      </c>
    </row>
    <row r="203" spans="1:5" x14ac:dyDescent="0.25">
      <c r="A203" s="58" t="s">
        <v>184</v>
      </c>
      <c r="B203" s="110">
        <v>-0.43203555472143379</v>
      </c>
      <c r="C203" s="73">
        <v>-7.4144315498514524E-2</v>
      </c>
      <c r="D203" s="73">
        <v>-0.69450527092213532</v>
      </c>
      <c r="E203" s="116">
        <v>-0.52745707774365147</v>
      </c>
    </row>
    <row r="204" spans="1:5" x14ac:dyDescent="0.25">
      <c r="A204" s="58" t="s">
        <v>316</v>
      </c>
      <c r="B204" s="110">
        <v>-0.47088452515518558</v>
      </c>
      <c r="C204" s="73">
        <v>-0.73163793390714327</v>
      </c>
      <c r="D204" s="73">
        <v>-0.20644987358261752</v>
      </c>
      <c r="E204" s="116">
        <v>-0.47456576797579592</v>
      </c>
    </row>
    <row r="205" spans="1:5" x14ac:dyDescent="0.25">
      <c r="A205" s="58" t="s">
        <v>170</v>
      </c>
      <c r="B205" s="110">
        <v>-0.47722687425773053</v>
      </c>
      <c r="C205" s="73">
        <v>-0.98971116382537039</v>
      </c>
      <c r="D205" s="73">
        <v>-0.45303608620536584</v>
      </c>
      <c r="E205" s="116">
        <v>1.1066627257544762E-2</v>
      </c>
    </row>
    <row r="206" spans="1:5" x14ac:dyDescent="0.25">
      <c r="A206" s="58" t="s">
        <v>176</v>
      </c>
      <c r="B206" s="110">
        <v>-0.48027420596535381</v>
      </c>
      <c r="C206" s="73">
        <v>-1.285107449366621</v>
      </c>
      <c r="D206" s="73">
        <v>-0.21796281308533316</v>
      </c>
      <c r="E206" s="116">
        <v>6.2247644555892608E-2</v>
      </c>
    </row>
    <row r="207" spans="1:5" x14ac:dyDescent="0.25">
      <c r="A207" s="58" t="s">
        <v>492</v>
      </c>
      <c r="B207" s="110">
        <v>-0.48231409521439206</v>
      </c>
      <c r="C207" s="73">
        <v>0.31210575780157218</v>
      </c>
      <c r="D207" s="73">
        <v>-0.39154063773237652</v>
      </c>
      <c r="E207" s="116">
        <v>-1.3675074057123717</v>
      </c>
    </row>
    <row r="208" spans="1:5" x14ac:dyDescent="0.25">
      <c r="A208" s="58" t="s">
        <v>466</v>
      </c>
      <c r="B208" s="110">
        <v>-0.53313270325498252</v>
      </c>
      <c r="C208" s="73">
        <v>1.7232200423097714</v>
      </c>
      <c r="D208" s="73">
        <v>-3.6127344501824514</v>
      </c>
      <c r="E208" s="116">
        <v>0.29011629810773243</v>
      </c>
    </row>
    <row r="209" spans="1:5" x14ac:dyDescent="0.25">
      <c r="A209" s="58" t="s">
        <v>262</v>
      </c>
      <c r="B209" s="110">
        <v>-0.53868720638605172</v>
      </c>
      <c r="C209" s="73">
        <v>0.94783869297783141</v>
      </c>
      <c r="D209" s="73">
        <v>-0.96369834327708925</v>
      </c>
      <c r="E209" s="116">
        <v>-1.6002019688588973</v>
      </c>
    </row>
    <row r="210" spans="1:5" x14ac:dyDescent="0.25">
      <c r="A210" s="58" t="s">
        <v>288</v>
      </c>
      <c r="B210" s="110">
        <v>-0.54402863338067153</v>
      </c>
      <c r="C210" s="73">
        <v>-0.10182826981008938</v>
      </c>
      <c r="D210" s="73">
        <v>7.8607072914694376E-2</v>
      </c>
      <c r="E210" s="116">
        <v>-1.6088647032466195</v>
      </c>
    </row>
    <row r="211" spans="1:5" x14ac:dyDescent="0.25">
      <c r="A211" s="58" t="s">
        <v>282</v>
      </c>
      <c r="B211" s="110">
        <v>-0.55456149255038145</v>
      </c>
      <c r="C211" s="73">
        <v>-1.1800781577522972</v>
      </c>
      <c r="D211" s="73">
        <v>0.51748225748487564</v>
      </c>
      <c r="E211" s="116">
        <v>-1.0010885773837228</v>
      </c>
    </row>
    <row r="212" spans="1:5" x14ac:dyDescent="0.25">
      <c r="A212" s="58" t="s">
        <v>200</v>
      </c>
      <c r="B212" s="110">
        <v>-0.56282141768028748</v>
      </c>
      <c r="C212" s="73">
        <v>-0.74216828197997864</v>
      </c>
      <c r="D212" s="73">
        <v>-0.15998303716725354</v>
      </c>
      <c r="E212" s="116">
        <v>-0.78631293389363033</v>
      </c>
    </row>
    <row r="213" spans="1:5" x14ac:dyDescent="0.25">
      <c r="A213" s="58" t="s">
        <v>356</v>
      </c>
      <c r="B213" s="110">
        <v>-0.57083852502948973</v>
      </c>
      <c r="C213" s="73">
        <v>-0.83921606596063003</v>
      </c>
      <c r="D213" s="73">
        <v>-1.1287772332447015</v>
      </c>
      <c r="E213" s="116">
        <v>0.25547772411686254</v>
      </c>
    </row>
    <row r="214" spans="1:5" x14ac:dyDescent="0.25">
      <c r="A214" s="58" t="s">
        <v>198</v>
      </c>
      <c r="B214" s="110">
        <v>-0.58440892833132485</v>
      </c>
      <c r="C214" s="73">
        <v>-0.67683496543409694</v>
      </c>
      <c r="D214" s="73">
        <v>0.37674972404140461</v>
      </c>
      <c r="E214" s="116">
        <v>-1.4531415436012822</v>
      </c>
    </row>
    <row r="215" spans="1:5" x14ac:dyDescent="0.25">
      <c r="A215" s="58" t="s">
        <v>308</v>
      </c>
      <c r="B215" s="110">
        <v>-0.59330033818257311</v>
      </c>
      <c r="C215" s="73">
        <v>-0.75040230861607582</v>
      </c>
      <c r="D215" s="73">
        <v>-0.31182413608536103</v>
      </c>
      <c r="E215" s="116">
        <v>-0.7176745698462822</v>
      </c>
    </row>
    <row r="216" spans="1:5" x14ac:dyDescent="0.25">
      <c r="A216" s="58" t="s">
        <v>412</v>
      </c>
      <c r="B216" s="110">
        <v>-0.59764335753539188</v>
      </c>
      <c r="C216" s="73">
        <v>0.10597162777254247</v>
      </c>
      <c r="D216" s="73">
        <v>0.92943450312020426</v>
      </c>
      <c r="E216" s="116">
        <v>-2.8283362034989223</v>
      </c>
    </row>
    <row r="217" spans="1:5" x14ac:dyDescent="0.25">
      <c r="A217" s="58" t="s">
        <v>264</v>
      </c>
      <c r="B217" s="110">
        <v>-0.62479648822433653</v>
      </c>
      <c r="C217" s="73">
        <v>-0.51538880102178075</v>
      </c>
      <c r="D217" s="73">
        <v>-1.3275984622382304</v>
      </c>
      <c r="E217" s="116">
        <v>-3.1402201412998501E-2</v>
      </c>
    </row>
    <row r="218" spans="1:5" x14ac:dyDescent="0.25">
      <c r="A218" s="58" t="s">
        <v>452</v>
      </c>
      <c r="B218" s="110">
        <v>-0.62683548526252497</v>
      </c>
      <c r="C218" s="73">
        <v>-0.22339839918585405</v>
      </c>
      <c r="D218" s="73">
        <v>-1.4702835421705533</v>
      </c>
      <c r="E218" s="116">
        <v>-0.18682451443116735</v>
      </c>
    </row>
    <row r="219" spans="1:5" x14ac:dyDescent="0.25">
      <c r="A219" s="58" t="s">
        <v>340</v>
      </c>
      <c r="B219" s="110">
        <v>-0.62729626459215149</v>
      </c>
      <c r="C219" s="73">
        <v>-0.36890820030392329</v>
      </c>
      <c r="D219" s="73">
        <v>-0.41923125492155799</v>
      </c>
      <c r="E219" s="116">
        <v>-1.0937493385509731</v>
      </c>
    </row>
    <row r="220" spans="1:5" x14ac:dyDescent="0.25">
      <c r="A220" s="58" t="s">
        <v>432</v>
      </c>
      <c r="B220" s="110">
        <v>-0.63180149114667372</v>
      </c>
      <c r="C220" s="73">
        <v>0.26047534644170689</v>
      </c>
      <c r="D220" s="73">
        <v>-7.5736814585614043E-2</v>
      </c>
      <c r="E220" s="116">
        <v>-2.0801430052961138</v>
      </c>
    </row>
    <row r="221" spans="1:5" x14ac:dyDescent="0.25">
      <c r="A221" s="58" t="s">
        <v>302</v>
      </c>
      <c r="B221" s="110">
        <v>-0.67229615242992191</v>
      </c>
      <c r="C221" s="73">
        <v>-0.9545102084286553</v>
      </c>
      <c r="D221" s="73">
        <v>-0.62362971426481173</v>
      </c>
      <c r="E221" s="116">
        <v>-0.43874853459629876</v>
      </c>
    </row>
    <row r="222" spans="1:5" x14ac:dyDescent="0.25">
      <c r="A222" s="58" t="s">
        <v>284</v>
      </c>
      <c r="B222" s="110">
        <v>-0.68717432465789352</v>
      </c>
      <c r="C222" s="73">
        <v>-0.58196060599443578</v>
      </c>
      <c r="D222" s="73">
        <v>-1.568119668258841</v>
      </c>
      <c r="E222" s="116">
        <v>8.8557300279596379E-2</v>
      </c>
    </row>
    <row r="223" spans="1:5" x14ac:dyDescent="0.25">
      <c r="A223" s="58" t="s">
        <v>396</v>
      </c>
      <c r="B223" s="110">
        <v>-0.69201279153021567</v>
      </c>
      <c r="C223" s="73">
        <v>-0.88856792612198021</v>
      </c>
      <c r="D223" s="73">
        <v>-0.7559999295377885</v>
      </c>
      <c r="E223" s="116">
        <v>-0.43147051893087812</v>
      </c>
    </row>
    <row r="224" spans="1:5" x14ac:dyDescent="0.25">
      <c r="A224" s="58" t="s">
        <v>398</v>
      </c>
      <c r="B224" s="110">
        <v>-0.73619183032936564</v>
      </c>
      <c r="C224" s="73">
        <v>-0.59828613732419167</v>
      </c>
      <c r="D224" s="73">
        <v>-0.35547579753872494</v>
      </c>
      <c r="E224" s="116">
        <v>-1.2548135561251803</v>
      </c>
    </row>
    <row r="225" spans="1:5" x14ac:dyDescent="0.25">
      <c r="A225" s="58" t="s">
        <v>428</v>
      </c>
      <c r="B225" s="110">
        <v>-0.73668860942892467</v>
      </c>
      <c r="C225" s="73">
        <v>-1.0364726920781557</v>
      </c>
      <c r="D225" s="73">
        <v>0.50805172369222629</v>
      </c>
      <c r="E225" s="116">
        <v>-1.6816448599008447</v>
      </c>
    </row>
    <row r="226" spans="1:5" x14ac:dyDescent="0.25">
      <c r="A226" s="58" t="s">
        <v>370</v>
      </c>
      <c r="B226" s="110">
        <v>-0.76388784663830356</v>
      </c>
      <c r="C226" s="73">
        <v>-0.39915702246845552</v>
      </c>
      <c r="D226" s="73">
        <v>0.90111280951479789</v>
      </c>
      <c r="E226" s="116">
        <v>-2.7936193269612533</v>
      </c>
    </row>
    <row r="227" spans="1:5" x14ac:dyDescent="0.25">
      <c r="A227" s="58" t="s">
        <v>468</v>
      </c>
      <c r="B227" s="110">
        <v>-0.78101818240124432</v>
      </c>
      <c r="C227" s="73">
        <v>-1.0889169964453154</v>
      </c>
      <c r="D227" s="73">
        <v>-0.43541148367761268</v>
      </c>
      <c r="E227" s="116">
        <v>-0.81872606708080498</v>
      </c>
    </row>
    <row r="228" spans="1:5" x14ac:dyDescent="0.25">
      <c r="A228" s="58" t="s">
        <v>480</v>
      </c>
      <c r="B228" s="110">
        <v>-0.78198994164300106</v>
      </c>
      <c r="C228" s="73">
        <v>-0.3728684542230043</v>
      </c>
      <c r="D228" s="73">
        <v>-0.91071838392712734</v>
      </c>
      <c r="E228" s="116">
        <v>-1.0623829867788714</v>
      </c>
    </row>
    <row r="229" spans="1:5" x14ac:dyDescent="0.25">
      <c r="A229" s="58" t="s">
        <v>152</v>
      </c>
      <c r="B229" s="110">
        <v>-0.78242181424268853</v>
      </c>
      <c r="C229" s="73">
        <v>-1.2774322856023421</v>
      </c>
      <c r="D229" s="73">
        <v>4.6792888649915813E-2</v>
      </c>
      <c r="E229" s="116">
        <v>-1.1166260457756392</v>
      </c>
    </row>
    <row r="230" spans="1:5" x14ac:dyDescent="0.25">
      <c r="A230" s="58" t="s">
        <v>354</v>
      </c>
      <c r="B230" s="110">
        <v>-0.8638002422361627</v>
      </c>
      <c r="C230" s="73">
        <v>-1.4264761606060365</v>
      </c>
      <c r="D230" s="73">
        <v>0.29594420251166875</v>
      </c>
      <c r="E230" s="116">
        <v>-1.4608687686141202</v>
      </c>
    </row>
    <row r="231" spans="1:5" x14ac:dyDescent="0.25">
      <c r="A231" s="58" t="s">
        <v>144</v>
      </c>
      <c r="B231" s="110">
        <v>-0.87266535033969772</v>
      </c>
      <c r="C231" s="73">
        <v>-0.76191719784672673</v>
      </c>
      <c r="D231" s="73">
        <v>-2.0115601038431272</v>
      </c>
      <c r="E231" s="116">
        <v>0.15548125067076096</v>
      </c>
    </row>
    <row r="232" spans="1:5" x14ac:dyDescent="0.25">
      <c r="A232" s="58" t="s">
        <v>478</v>
      </c>
      <c r="B232" s="110">
        <v>-0.90653806081076127</v>
      </c>
      <c r="C232" s="73">
        <v>-1.3333209552881669</v>
      </c>
      <c r="D232" s="73">
        <v>0.60864012249045907</v>
      </c>
      <c r="E232" s="116">
        <v>-1.994933349634576</v>
      </c>
    </row>
    <row r="233" spans="1:5" x14ac:dyDescent="0.25">
      <c r="A233" s="58" t="s">
        <v>422</v>
      </c>
      <c r="B233" s="110">
        <v>-1.1277827847451887</v>
      </c>
      <c r="C233" s="73">
        <v>-1.2486753583963743</v>
      </c>
      <c r="D233" s="73">
        <v>-1.1250824103480124</v>
      </c>
      <c r="E233" s="116">
        <v>-1.0095905854911791</v>
      </c>
    </row>
    <row r="234" spans="1:5" x14ac:dyDescent="0.25">
      <c r="A234" s="58" t="s">
        <v>188</v>
      </c>
      <c r="B234" s="110">
        <v>-1.1733816171360683</v>
      </c>
      <c r="C234" s="73">
        <v>-1.0303368888850015</v>
      </c>
      <c r="D234" s="73">
        <v>0.59777973104635418</v>
      </c>
      <c r="E234" s="116">
        <v>-3.087587693569557</v>
      </c>
    </row>
    <row r="235" spans="1:5" x14ac:dyDescent="0.25">
      <c r="A235" s="58" t="s">
        <v>406</v>
      </c>
      <c r="B235" s="110">
        <v>-1.23321961965426</v>
      </c>
      <c r="C235" s="73">
        <v>-1.011757716494778E-2</v>
      </c>
      <c r="D235" s="73">
        <v>-1.4505883480379216</v>
      </c>
      <c r="E235" s="116">
        <v>-2.2389529337599106</v>
      </c>
    </row>
    <row r="236" spans="1:5" x14ac:dyDescent="0.25">
      <c r="A236" s="58" t="s">
        <v>190</v>
      </c>
      <c r="B236" s="110">
        <v>-1.2467694693818852</v>
      </c>
      <c r="C236" s="73">
        <v>-1.4149472957896236</v>
      </c>
      <c r="D236" s="73">
        <v>-1.6933742558254152</v>
      </c>
      <c r="E236" s="116">
        <v>-0.63198685653061681</v>
      </c>
    </row>
    <row r="237" spans="1:5" x14ac:dyDescent="0.25">
      <c r="A237" s="58" t="s">
        <v>180</v>
      </c>
      <c r="B237" s="110">
        <v>-1.296392401313321</v>
      </c>
      <c r="C237" s="73">
        <v>-3.6388657856367161E-3</v>
      </c>
      <c r="D237" s="73">
        <v>-1.1699083478026191</v>
      </c>
      <c r="E237" s="116">
        <v>-2.7156299903517072</v>
      </c>
    </row>
    <row r="238" spans="1:5" x14ac:dyDescent="0.25">
      <c r="A238" s="58" t="s">
        <v>238</v>
      </c>
      <c r="B238" s="110">
        <v>-1.319379430176822</v>
      </c>
      <c r="C238" s="73">
        <v>-0.7204297025439178</v>
      </c>
      <c r="D238" s="73">
        <v>-1.223537538960018</v>
      </c>
      <c r="E238" s="116">
        <v>-2.0141710490265301</v>
      </c>
    </row>
    <row r="239" spans="1:5" x14ac:dyDescent="0.25">
      <c r="A239" s="58" t="s">
        <v>286</v>
      </c>
      <c r="B239" s="110">
        <v>-1.3400450213270727</v>
      </c>
      <c r="C239" s="73">
        <v>-1.4905214828255404</v>
      </c>
      <c r="D239" s="73">
        <v>-0.79318578680383334</v>
      </c>
      <c r="E239" s="116">
        <v>-1.7364277943518445</v>
      </c>
    </row>
    <row r="240" spans="1:5" x14ac:dyDescent="0.25">
      <c r="A240" s="58" t="s">
        <v>164</v>
      </c>
      <c r="B240" s="110">
        <v>-1.3507244919165506</v>
      </c>
      <c r="C240" s="73">
        <v>-1.0831556405376674</v>
      </c>
      <c r="D240" s="73">
        <v>-2.0980845753511255</v>
      </c>
      <c r="E240" s="116">
        <v>-0.87093325986085879</v>
      </c>
    </row>
    <row r="241" spans="1:5" x14ac:dyDescent="0.25">
      <c r="A241" s="58" t="s">
        <v>376</v>
      </c>
      <c r="B241" s="110">
        <v>-1.4017214600873082</v>
      </c>
      <c r="C241" s="73">
        <v>-1.5984657319524498</v>
      </c>
      <c r="D241" s="73">
        <v>0.12279089282525207</v>
      </c>
      <c r="E241" s="116">
        <v>-2.7294895411347277</v>
      </c>
    </row>
    <row r="242" spans="1:5" x14ac:dyDescent="0.25">
      <c r="A242" s="58" t="s">
        <v>196</v>
      </c>
      <c r="B242" s="110">
        <v>-2.2216136814347887</v>
      </c>
      <c r="C242" s="73">
        <v>-2.2332411383979696</v>
      </c>
      <c r="D242" s="73">
        <v>-2.8771678362435273</v>
      </c>
      <c r="E242" s="116">
        <v>-1.5544320696628686</v>
      </c>
    </row>
    <row r="243" spans="1:5" x14ac:dyDescent="0.25">
      <c r="B243" s="123"/>
      <c r="C243" s="123"/>
      <c r="D243" s="123"/>
      <c r="E243" s="123"/>
    </row>
    <row r="244" spans="1:5" x14ac:dyDescent="0.25">
      <c r="B244" s="123"/>
      <c r="C244" s="123"/>
      <c r="D244" s="123"/>
      <c r="E244" s="123"/>
    </row>
    <row r="245" spans="1:5" x14ac:dyDescent="0.25">
      <c r="B245" s="123"/>
      <c r="C245" s="123"/>
      <c r="D245" s="123"/>
      <c r="E245" s="123"/>
    </row>
    <row r="246" spans="1:5" x14ac:dyDescent="0.25">
      <c r="B246" s="123"/>
      <c r="C246" s="123"/>
      <c r="D246" s="123"/>
      <c r="E246" s="123"/>
    </row>
    <row r="247" spans="1:5" x14ac:dyDescent="0.25">
      <c r="B247" s="123"/>
      <c r="C247" s="123"/>
      <c r="D247" s="123"/>
      <c r="E247" s="123"/>
    </row>
    <row r="248" spans="1:5" x14ac:dyDescent="0.25">
      <c r="B248" s="123"/>
      <c r="C248" s="123"/>
      <c r="D248" s="123"/>
      <c r="E248" s="123"/>
    </row>
    <row r="249" spans="1:5" x14ac:dyDescent="0.25">
      <c r="B249" s="123"/>
      <c r="C249" s="123"/>
      <c r="D249" s="123"/>
      <c r="E249" s="123"/>
    </row>
    <row r="250" spans="1:5" x14ac:dyDescent="0.25">
      <c r="B250" s="123"/>
      <c r="C250" s="123"/>
      <c r="D250" s="123"/>
      <c r="E250" s="123"/>
    </row>
    <row r="251" spans="1:5" x14ac:dyDescent="0.25">
      <c r="B251" s="123"/>
      <c r="C251" s="123"/>
      <c r="D251" s="123"/>
      <c r="E251" s="123"/>
    </row>
    <row r="252" spans="1:5" x14ac:dyDescent="0.25">
      <c r="B252" s="123"/>
      <c r="C252" s="123"/>
      <c r="D252" s="123"/>
      <c r="E252" s="123"/>
    </row>
    <row r="253" spans="1:5" x14ac:dyDescent="0.25">
      <c r="B253" s="123"/>
      <c r="C253" s="123"/>
      <c r="D253" s="123"/>
      <c r="E253" s="123"/>
    </row>
    <row r="254" spans="1:5" x14ac:dyDescent="0.25">
      <c r="B254" s="123"/>
      <c r="C254" s="123"/>
      <c r="D254" s="123"/>
      <c r="E254" s="123"/>
    </row>
    <row r="255" spans="1:5" x14ac:dyDescent="0.25">
      <c r="B255" s="123"/>
      <c r="C255" s="123"/>
      <c r="D255" s="123"/>
      <c r="E255" s="123"/>
    </row>
    <row r="256" spans="1:5" x14ac:dyDescent="0.25">
      <c r="B256" s="123"/>
      <c r="C256" s="123"/>
      <c r="D256" s="123"/>
      <c r="E256" s="123"/>
    </row>
    <row r="257" spans="2:5" x14ac:dyDescent="0.25">
      <c r="B257" s="123"/>
      <c r="C257" s="123"/>
      <c r="D257" s="123"/>
      <c r="E257" s="123"/>
    </row>
    <row r="258" spans="2:5" x14ac:dyDescent="0.25">
      <c r="B258" s="123"/>
      <c r="C258" s="123"/>
      <c r="D258" s="123"/>
      <c r="E258" s="123"/>
    </row>
    <row r="259" spans="2:5" x14ac:dyDescent="0.25">
      <c r="B259" s="123"/>
      <c r="C259" s="123"/>
      <c r="D259" s="123"/>
      <c r="E259" s="123"/>
    </row>
    <row r="260" spans="2:5" x14ac:dyDescent="0.25">
      <c r="B260" s="123"/>
      <c r="C260" s="123"/>
      <c r="D260" s="123"/>
      <c r="E260" s="123"/>
    </row>
    <row r="261" spans="2:5" x14ac:dyDescent="0.25">
      <c r="B261" s="123"/>
      <c r="C261" s="123"/>
      <c r="D261" s="123"/>
      <c r="E261" s="123"/>
    </row>
    <row r="262" spans="2:5" x14ac:dyDescent="0.25">
      <c r="B262" s="123"/>
      <c r="C262" s="123"/>
      <c r="D262" s="123"/>
      <c r="E262" s="123"/>
    </row>
    <row r="263" spans="2:5" x14ac:dyDescent="0.25">
      <c r="B263" s="123"/>
      <c r="C263" s="123"/>
      <c r="D263" s="123"/>
      <c r="E263" s="123"/>
    </row>
    <row r="264" spans="2:5" x14ac:dyDescent="0.25">
      <c r="B264" s="123"/>
      <c r="C264" s="123"/>
      <c r="D264" s="123"/>
      <c r="E264" s="123"/>
    </row>
    <row r="265" spans="2:5" x14ac:dyDescent="0.25">
      <c r="B265" s="123"/>
      <c r="C265" s="123"/>
      <c r="D265" s="123"/>
      <c r="E265" s="123"/>
    </row>
    <row r="266" spans="2:5" x14ac:dyDescent="0.25">
      <c r="B266" s="123"/>
      <c r="C266" s="123"/>
      <c r="D266" s="123"/>
      <c r="E266" s="123"/>
    </row>
    <row r="267" spans="2:5" x14ac:dyDescent="0.25">
      <c r="B267" s="123"/>
      <c r="C267" s="123"/>
      <c r="D267" s="123"/>
      <c r="E267" s="123"/>
    </row>
    <row r="268" spans="2:5" x14ac:dyDescent="0.25">
      <c r="B268" s="123"/>
      <c r="C268" s="123"/>
      <c r="D268" s="123"/>
      <c r="E268" s="123"/>
    </row>
    <row r="269" spans="2:5" x14ac:dyDescent="0.25">
      <c r="B269" s="123"/>
      <c r="C269" s="123"/>
      <c r="D269" s="123"/>
      <c r="E269" s="123"/>
    </row>
    <row r="270" spans="2:5" x14ac:dyDescent="0.25">
      <c r="B270" s="123"/>
      <c r="C270" s="123"/>
      <c r="D270" s="123"/>
      <c r="E270" s="123"/>
    </row>
    <row r="271" spans="2:5" x14ac:dyDescent="0.25">
      <c r="B271" s="123"/>
      <c r="C271" s="123"/>
      <c r="D271" s="123"/>
      <c r="E271" s="123"/>
    </row>
    <row r="272" spans="2:5" x14ac:dyDescent="0.25">
      <c r="B272" s="123"/>
      <c r="C272" s="123"/>
      <c r="D272" s="123"/>
      <c r="E272" s="123"/>
    </row>
    <row r="273" spans="2:5" x14ac:dyDescent="0.25">
      <c r="B273" s="123"/>
      <c r="C273" s="123"/>
      <c r="D273" s="123"/>
      <c r="E273" s="123"/>
    </row>
    <row r="274" spans="2:5" x14ac:dyDescent="0.25">
      <c r="B274" s="123"/>
      <c r="C274" s="123"/>
      <c r="D274" s="123"/>
      <c r="E274" s="123"/>
    </row>
    <row r="275" spans="2:5" x14ac:dyDescent="0.25">
      <c r="B275" s="123"/>
      <c r="C275" s="123"/>
      <c r="D275" s="123"/>
      <c r="E275" s="123"/>
    </row>
    <row r="276" spans="2:5" x14ac:dyDescent="0.25">
      <c r="B276" s="123"/>
      <c r="C276" s="123"/>
      <c r="D276" s="123"/>
      <c r="E276" s="123"/>
    </row>
    <row r="277" spans="2:5" x14ac:dyDescent="0.25">
      <c r="B277" s="123"/>
      <c r="C277" s="123"/>
      <c r="D277" s="123"/>
      <c r="E277" s="123"/>
    </row>
    <row r="278" spans="2:5" x14ac:dyDescent="0.25">
      <c r="B278" s="123"/>
      <c r="C278" s="123"/>
      <c r="D278" s="123"/>
      <c r="E278" s="123"/>
    </row>
    <row r="279" spans="2:5" x14ac:dyDescent="0.25">
      <c r="B279" s="123"/>
      <c r="C279" s="123"/>
      <c r="D279" s="123"/>
      <c r="E279" s="123"/>
    </row>
    <row r="280" spans="2:5" x14ac:dyDescent="0.25">
      <c r="B280" s="123"/>
      <c r="C280" s="123"/>
      <c r="D280" s="123"/>
      <c r="E280" s="123"/>
    </row>
    <row r="281" spans="2:5" x14ac:dyDescent="0.25">
      <c r="B281" s="123"/>
      <c r="C281" s="123"/>
      <c r="D281" s="123"/>
      <c r="E281" s="123"/>
    </row>
    <row r="282" spans="2:5" x14ac:dyDescent="0.25">
      <c r="B282" s="123"/>
      <c r="C282" s="123"/>
      <c r="D282" s="123"/>
      <c r="E282" s="123"/>
    </row>
    <row r="283" spans="2:5" x14ac:dyDescent="0.25">
      <c r="B283" s="123"/>
      <c r="C283" s="123"/>
      <c r="D283" s="123"/>
      <c r="E283" s="123"/>
    </row>
    <row r="284" spans="2:5" x14ac:dyDescent="0.25">
      <c r="B284" s="123"/>
      <c r="C284" s="123"/>
      <c r="D284" s="123"/>
      <c r="E284" s="123"/>
    </row>
    <row r="285" spans="2:5" x14ac:dyDescent="0.25">
      <c r="B285" s="123"/>
      <c r="C285" s="123"/>
      <c r="D285" s="123"/>
      <c r="E285" s="123"/>
    </row>
    <row r="286" spans="2:5" x14ac:dyDescent="0.25">
      <c r="B286" s="123"/>
      <c r="C286" s="123"/>
      <c r="D286" s="123"/>
      <c r="E286" s="123"/>
    </row>
    <row r="287" spans="2:5" x14ac:dyDescent="0.25">
      <c r="B287" s="123"/>
      <c r="C287" s="123"/>
      <c r="D287" s="123"/>
      <c r="E287" s="123"/>
    </row>
    <row r="288" spans="2:5" x14ac:dyDescent="0.25">
      <c r="B288" s="123"/>
      <c r="C288" s="123"/>
      <c r="D288" s="123"/>
      <c r="E288" s="123"/>
    </row>
    <row r="289" spans="2:5" x14ac:dyDescent="0.25">
      <c r="B289" s="123"/>
      <c r="C289" s="123"/>
      <c r="D289" s="123"/>
      <c r="E289" s="123"/>
    </row>
    <row r="290" spans="2:5" x14ac:dyDescent="0.25">
      <c r="B290" s="123"/>
      <c r="C290" s="123"/>
      <c r="D290" s="123"/>
      <c r="E290" s="123"/>
    </row>
    <row r="291" spans="2:5" x14ac:dyDescent="0.25">
      <c r="B291" s="123"/>
      <c r="C291" s="123"/>
      <c r="D291" s="123"/>
      <c r="E291" s="123"/>
    </row>
    <row r="292" spans="2:5" x14ac:dyDescent="0.25">
      <c r="B292" s="123"/>
      <c r="C292" s="123"/>
      <c r="D292" s="123"/>
      <c r="E292" s="123"/>
    </row>
    <row r="293" spans="2:5" x14ac:dyDescent="0.25">
      <c r="B293" s="123"/>
      <c r="C293" s="123"/>
      <c r="D293" s="123"/>
      <c r="E293" s="123"/>
    </row>
    <row r="294" spans="2:5" x14ac:dyDescent="0.25">
      <c r="B294" s="123"/>
      <c r="C294" s="123"/>
      <c r="D294" s="123"/>
      <c r="E294" s="123"/>
    </row>
    <row r="295" spans="2:5" x14ac:dyDescent="0.25">
      <c r="B295" s="123"/>
      <c r="C295" s="123"/>
      <c r="D295" s="123"/>
      <c r="E295" s="123"/>
    </row>
    <row r="296" spans="2:5" x14ac:dyDescent="0.25">
      <c r="B296" s="123"/>
      <c r="C296" s="123"/>
      <c r="D296" s="123"/>
      <c r="E296" s="123"/>
    </row>
    <row r="297" spans="2:5" x14ac:dyDescent="0.25">
      <c r="B297" s="123"/>
      <c r="C297" s="123"/>
      <c r="D297" s="123"/>
      <c r="E297" s="123"/>
    </row>
    <row r="298" spans="2:5" x14ac:dyDescent="0.25">
      <c r="B298" s="123"/>
      <c r="C298" s="123"/>
      <c r="D298" s="123"/>
      <c r="E298" s="123"/>
    </row>
    <row r="299" spans="2:5" x14ac:dyDescent="0.25">
      <c r="B299" s="123"/>
      <c r="C299" s="123"/>
      <c r="D299" s="123"/>
      <c r="E299" s="123"/>
    </row>
    <row r="300" spans="2:5" x14ac:dyDescent="0.25">
      <c r="B300" s="123"/>
      <c r="C300" s="123"/>
      <c r="D300" s="123"/>
      <c r="E300" s="123"/>
    </row>
    <row r="301" spans="2:5" x14ac:dyDescent="0.25">
      <c r="B301" s="123"/>
      <c r="C301" s="123"/>
      <c r="D301" s="123"/>
      <c r="E301" s="123"/>
    </row>
    <row r="302" spans="2:5" x14ac:dyDescent="0.25">
      <c r="B302" s="123"/>
      <c r="C302" s="123"/>
      <c r="D302" s="123"/>
      <c r="E302" s="123"/>
    </row>
    <row r="303" spans="2:5" x14ac:dyDescent="0.25">
      <c r="B303" s="123"/>
      <c r="C303" s="123"/>
      <c r="D303" s="123"/>
      <c r="E303" s="123"/>
    </row>
    <row r="304" spans="2:5" x14ac:dyDescent="0.25">
      <c r="B304" s="123"/>
      <c r="C304" s="123"/>
      <c r="D304" s="123"/>
      <c r="E304" s="123"/>
    </row>
    <row r="305" spans="2:5" x14ac:dyDescent="0.25">
      <c r="B305" s="123"/>
      <c r="C305" s="123"/>
      <c r="D305" s="123"/>
      <c r="E305" s="123"/>
    </row>
    <row r="306" spans="2:5" x14ac:dyDescent="0.25">
      <c r="B306" s="123"/>
      <c r="C306" s="123"/>
      <c r="D306" s="123"/>
      <c r="E306" s="123"/>
    </row>
    <row r="307" spans="2:5" x14ac:dyDescent="0.25">
      <c r="B307" s="123"/>
      <c r="C307" s="123"/>
      <c r="D307" s="123"/>
      <c r="E307" s="123"/>
    </row>
    <row r="308" spans="2:5" x14ac:dyDescent="0.25">
      <c r="B308" s="123"/>
      <c r="C308" s="123"/>
      <c r="D308" s="123"/>
      <c r="E308" s="123"/>
    </row>
    <row r="309" spans="2:5" x14ac:dyDescent="0.25">
      <c r="B309" s="123"/>
      <c r="C309" s="123"/>
      <c r="D309" s="123"/>
      <c r="E309" s="123"/>
    </row>
    <row r="310" spans="2:5" x14ac:dyDescent="0.25">
      <c r="B310" s="123"/>
      <c r="C310" s="123"/>
      <c r="D310" s="123"/>
      <c r="E310" s="123"/>
    </row>
    <row r="311" spans="2:5" x14ac:dyDescent="0.25">
      <c r="B311" s="123"/>
      <c r="C311" s="123"/>
      <c r="D311" s="123"/>
      <c r="E311" s="123"/>
    </row>
    <row r="312" spans="2:5" x14ac:dyDescent="0.25">
      <c r="B312" s="123"/>
      <c r="C312" s="123"/>
      <c r="D312" s="123"/>
      <c r="E312" s="123"/>
    </row>
    <row r="313" spans="2:5" x14ac:dyDescent="0.25">
      <c r="B313" s="123"/>
      <c r="C313" s="123"/>
      <c r="D313" s="123"/>
      <c r="E313" s="123"/>
    </row>
    <row r="314" spans="2:5" x14ac:dyDescent="0.25">
      <c r="B314" s="123"/>
      <c r="C314" s="123"/>
      <c r="D314" s="123"/>
      <c r="E314" s="123"/>
    </row>
    <row r="315" spans="2:5" x14ac:dyDescent="0.25">
      <c r="B315" s="123"/>
      <c r="C315" s="123"/>
      <c r="D315" s="123"/>
      <c r="E315" s="123"/>
    </row>
    <row r="316" spans="2:5" x14ac:dyDescent="0.25">
      <c r="B316" s="123"/>
      <c r="C316" s="123"/>
      <c r="D316" s="123"/>
      <c r="E316" s="123"/>
    </row>
    <row r="317" spans="2:5" x14ac:dyDescent="0.25">
      <c r="B317" s="123"/>
      <c r="C317" s="123"/>
      <c r="D317" s="123"/>
      <c r="E317" s="123"/>
    </row>
    <row r="318" spans="2:5" x14ac:dyDescent="0.25">
      <c r="B318" s="123"/>
      <c r="C318" s="123"/>
      <c r="D318" s="123"/>
      <c r="E318" s="123"/>
    </row>
    <row r="319" spans="2:5" x14ac:dyDescent="0.25">
      <c r="B319" s="123"/>
      <c r="C319" s="123"/>
      <c r="D319" s="123"/>
      <c r="E319" s="123"/>
    </row>
    <row r="320" spans="2:5" x14ac:dyDescent="0.25">
      <c r="B320" s="123"/>
      <c r="C320" s="123"/>
      <c r="D320" s="123"/>
      <c r="E320" s="123"/>
    </row>
    <row r="321" spans="2:5" x14ac:dyDescent="0.25">
      <c r="B321" s="123"/>
      <c r="C321" s="123"/>
      <c r="D321" s="123"/>
      <c r="E321" s="123"/>
    </row>
    <row r="322" spans="2:5" x14ac:dyDescent="0.25">
      <c r="B322" s="123"/>
      <c r="C322" s="123"/>
      <c r="D322" s="123"/>
      <c r="E322" s="123"/>
    </row>
    <row r="323" spans="2:5" x14ac:dyDescent="0.25">
      <c r="B323" s="123"/>
      <c r="C323" s="123"/>
      <c r="D323" s="123"/>
      <c r="E323" s="123"/>
    </row>
    <row r="324" spans="2:5" x14ac:dyDescent="0.25">
      <c r="B324" s="123"/>
      <c r="C324" s="123"/>
      <c r="D324" s="123"/>
      <c r="E324" s="123"/>
    </row>
    <row r="325" spans="2:5" x14ac:dyDescent="0.25">
      <c r="B325" s="123"/>
      <c r="C325" s="123"/>
      <c r="D325" s="123"/>
      <c r="E325" s="123"/>
    </row>
    <row r="326" spans="2:5" x14ac:dyDescent="0.25">
      <c r="B326" s="123"/>
      <c r="C326" s="123"/>
      <c r="D326" s="123"/>
      <c r="E326" s="123"/>
    </row>
    <row r="327" spans="2:5" x14ac:dyDescent="0.25">
      <c r="B327" s="123"/>
      <c r="C327" s="123"/>
      <c r="D327" s="123"/>
      <c r="E327" s="123"/>
    </row>
    <row r="328" spans="2:5" x14ac:dyDescent="0.25">
      <c r="B328" s="123"/>
      <c r="C328" s="123"/>
      <c r="D328" s="123"/>
      <c r="E328" s="123"/>
    </row>
    <row r="329" spans="2:5" x14ac:dyDescent="0.25">
      <c r="B329" s="123"/>
      <c r="C329" s="123"/>
      <c r="D329" s="123"/>
      <c r="E329" s="123"/>
    </row>
    <row r="330" spans="2:5" x14ac:dyDescent="0.25">
      <c r="B330" s="123"/>
      <c r="C330" s="123"/>
      <c r="D330" s="123"/>
      <c r="E330" s="123"/>
    </row>
    <row r="331" spans="2:5" x14ac:dyDescent="0.25">
      <c r="B331" s="123"/>
      <c r="C331" s="123"/>
      <c r="D331" s="123"/>
      <c r="E331" s="123"/>
    </row>
    <row r="332" spans="2:5" x14ac:dyDescent="0.25">
      <c r="B332" s="123"/>
      <c r="C332" s="123"/>
      <c r="D332" s="123"/>
      <c r="E332" s="123"/>
    </row>
    <row r="333" spans="2:5" x14ac:dyDescent="0.25">
      <c r="B333" s="123"/>
      <c r="C333" s="123"/>
      <c r="D333" s="123"/>
      <c r="E333" s="123"/>
    </row>
    <row r="334" spans="2:5" x14ac:dyDescent="0.25">
      <c r="B334" s="123"/>
      <c r="C334" s="123"/>
      <c r="D334" s="123"/>
      <c r="E334" s="123"/>
    </row>
    <row r="335" spans="2:5" x14ac:dyDescent="0.25">
      <c r="B335" s="123"/>
      <c r="C335" s="123"/>
      <c r="D335" s="123"/>
      <c r="E335" s="123"/>
    </row>
    <row r="336" spans="2:5" x14ac:dyDescent="0.25">
      <c r="B336" s="123"/>
      <c r="C336" s="123"/>
      <c r="D336" s="123"/>
      <c r="E336" s="123"/>
    </row>
    <row r="337" spans="2:5" x14ac:dyDescent="0.25">
      <c r="B337" s="123"/>
      <c r="C337" s="123"/>
      <c r="D337" s="123"/>
      <c r="E337" s="123"/>
    </row>
    <row r="338" spans="2:5" x14ac:dyDescent="0.25">
      <c r="B338" s="123"/>
      <c r="C338" s="123"/>
      <c r="D338" s="123"/>
      <c r="E338" s="123"/>
    </row>
    <row r="339" spans="2:5" x14ac:dyDescent="0.25">
      <c r="B339" s="123"/>
      <c r="C339" s="123"/>
      <c r="D339" s="123"/>
      <c r="E339" s="123"/>
    </row>
    <row r="340" spans="2:5" x14ac:dyDescent="0.25">
      <c r="B340" s="123"/>
      <c r="C340" s="123"/>
      <c r="D340" s="123"/>
      <c r="E340" s="123"/>
    </row>
    <row r="341" spans="2:5" x14ac:dyDescent="0.25">
      <c r="B341" s="123"/>
      <c r="C341" s="123"/>
      <c r="D341" s="123"/>
      <c r="E341" s="123"/>
    </row>
    <row r="342" spans="2:5" x14ac:dyDescent="0.25">
      <c r="B342" s="123"/>
      <c r="C342" s="123"/>
      <c r="D342" s="123"/>
      <c r="E342" s="123"/>
    </row>
    <row r="343" spans="2:5" x14ac:dyDescent="0.25">
      <c r="B343" s="123"/>
      <c r="C343" s="123"/>
      <c r="D343" s="123"/>
      <c r="E343" s="123"/>
    </row>
    <row r="344" spans="2:5" x14ac:dyDescent="0.25">
      <c r="B344" s="123"/>
      <c r="C344" s="123"/>
      <c r="D344" s="123"/>
      <c r="E344" s="123"/>
    </row>
    <row r="345" spans="2:5" x14ac:dyDescent="0.25">
      <c r="B345" s="123"/>
      <c r="C345" s="123"/>
      <c r="D345" s="123"/>
      <c r="E345" s="123"/>
    </row>
    <row r="346" spans="2:5" x14ac:dyDescent="0.25">
      <c r="B346" s="123"/>
      <c r="C346" s="123"/>
      <c r="D346" s="123"/>
      <c r="E346" s="123"/>
    </row>
    <row r="347" spans="2:5" x14ac:dyDescent="0.25">
      <c r="B347" s="123"/>
      <c r="C347" s="123"/>
      <c r="D347" s="123"/>
      <c r="E347" s="123"/>
    </row>
    <row r="348" spans="2:5" x14ac:dyDescent="0.25">
      <c r="B348" s="123"/>
      <c r="C348" s="123"/>
      <c r="D348" s="123"/>
      <c r="E348" s="123"/>
    </row>
    <row r="349" spans="2:5" x14ac:dyDescent="0.25">
      <c r="B349" s="123"/>
      <c r="C349" s="123"/>
      <c r="D349" s="123"/>
      <c r="E349" s="123"/>
    </row>
    <row r="350" spans="2:5" x14ac:dyDescent="0.25">
      <c r="B350" s="123"/>
      <c r="C350" s="123"/>
      <c r="D350" s="123"/>
      <c r="E350" s="123"/>
    </row>
    <row r="351" spans="2:5" x14ac:dyDescent="0.25">
      <c r="B351" s="123"/>
      <c r="C351" s="123"/>
      <c r="D351" s="123"/>
      <c r="E351" s="123"/>
    </row>
    <row r="352" spans="2:5" x14ac:dyDescent="0.25">
      <c r="B352" s="123"/>
      <c r="C352" s="123"/>
      <c r="D352" s="123"/>
      <c r="E352" s="123"/>
    </row>
    <row r="353" spans="2:5" x14ac:dyDescent="0.25">
      <c r="B353" s="123"/>
      <c r="C353" s="123"/>
      <c r="D353" s="123"/>
      <c r="E353" s="123"/>
    </row>
    <row r="354" spans="2:5" x14ac:dyDescent="0.25">
      <c r="B354" s="123"/>
      <c r="C354" s="123"/>
      <c r="D354" s="123"/>
      <c r="E354" s="123"/>
    </row>
    <row r="355" spans="2:5" x14ac:dyDescent="0.25">
      <c r="B355" s="123"/>
      <c r="C355" s="123"/>
      <c r="D355" s="123"/>
      <c r="E355" s="123"/>
    </row>
    <row r="356" spans="2:5" x14ac:dyDescent="0.25">
      <c r="B356" s="123"/>
      <c r="C356" s="123"/>
      <c r="D356" s="123"/>
      <c r="E356" s="123"/>
    </row>
    <row r="357" spans="2:5" x14ac:dyDescent="0.25">
      <c r="B357" s="123"/>
      <c r="C357" s="123"/>
      <c r="D357" s="123"/>
      <c r="E357" s="123"/>
    </row>
    <row r="358" spans="2:5" x14ac:dyDescent="0.25">
      <c r="B358" s="123"/>
      <c r="C358" s="123"/>
      <c r="D358" s="123"/>
      <c r="E358" s="123"/>
    </row>
    <row r="359" spans="2:5" x14ac:dyDescent="0.25">
      <c r="B359" s="123"/>
      <c r="C359" s="123"/>
      <c r="D359" s="123"/>
      <c r="E359" s="123"/>
    </row>
    <row r="360" spans="2:5" x14ac:dyDescent="0.25">
      <c r="B360" s="123"/>
      <c r="C360" s="123"/>
      <c r="D360" s="123"/>
      <c r="E360" s="123"/>
    </row>
    <row r="361" spans="2:5" x14ac:dyDescent="0.25">
      <c r="B361" s="123"/>
      <c r="C361" s="123"/>
      <c r="D361" s="123"/>
      <c r="E361" s="123"/>
    </row>
    <row r="362" spans="2:5" x14ac:dyDescent="0.25">
      <c r="B362" s="123"/>
      <c r="C362" s="123"/>
      <c r="D362" s="123"/>
      <c r="E362" s="123"/>
    </row>
    <row r="363" spans="2:5" x14ac:dyDescent="0.25">
      <c r="B363" s="123"/>
      <c r="C363" s="123"/>
      <c r="D363" s="123"/>
      <c r="E363" s="123"/>
    </row>
    <row r="364" spans="2:5" x14ac:dyDescent="0.25">
      <c r="B364" s="123"/>
      <c r="C364" s="123"/>
      <c r="D364" s="123"/>
      <c r="E364" s="123"/>
    </row>
    <row r="365" spans="2:5" x14ac:dyDescent="0.25">
      <c r="B365" s="123"/>
      <c r="C365" s="123"/>
      <c r="D365" s="123"/>
      <c r="E365" s="123"/>
    </row>
    <row r="366" spans="2:5" x14ac:dyDescent="0.25">
      <c r="B366" s="123"/>
      <c r="C366" s="123"/>
      <c r="D366" s="123"/>
      <c r="E366" s="123"/>
    </row>
    <row r="367" spans="2:5" x14ac:dyDescent="0.25">
      <c r="B367" s="123"/>
      <c r="C367" s="123"/>
      <c r="D367" s="123"/>
      <c r="E367" s="123"/>
    </row>
    <row r="368" spans="2:5" x14ac:dyDescent="0.25">
      <c r="B368" s="123"/>
      <c r="C368" s="123"/>
      <c r="D368" s="123"/>
      <c r="E368" s="123"/>
    </row>
    <row r="369" spans="2:5" x14ac:dyDescent="0.25">
      <c r="B369" s="123"/>
      <c r="C369" s="123"/>
      <c r="D369" s="123"/>
      <c r="E369" s="123"/>
    </row>
    <row r="370" spans="2:5" x14ac:dyDescent="0.25">
      <c r="B370" s="123"/>
      <c r="C370" s="123"/>
      <c r="D370" s="123"/>
      <c r="E370" s="123"/>
    </row>
    <row r="371" spans="2:5" x14ac:dyDescent="0.25">
      <c r="B371" s="123"/>
      <c r="C371" s="123"/>
      <c r="D371" s="123"/>
      <c r="E371" s="123"/>
    </row>
    <row r="372" spans="2:5" x14ac:dyDescent="0.25">
      <c r="B372" s="123"/>
      <c r="C372" s="123"/>
      <c r="D372" s="123"/>
      <c r="E372" s="123"/>
    </row>
    <row r="373" spans="2:5" x14ac:dyDescent="0.25">
      <c r="B373" s="123"/>
      <c r="C373" s="123"/>
      <c r="D373" s="123"/>
      <c r="E373" s="123"/>
    </row>
    <row r="374" spans="2:5" x14ac:dyDescent="0.25">
      <c r="B374" s="123"/>
      <c r="C374" s="123"/>
      <c r="D374" s="123"/>
      <c r="E374" s="123"/>
    </row>
    <row r="375" spans="2:5" x14ac:dyDescent="0.25">
      <c r="B375" s="123"/>
      <c r="C375" s="123"/>
      <c r="D375" s="123"/>
      <c r="E375" s="123"/>
    </row>
    <row r="376" spans="2:5" x14ac:dyDescent="0.25">
      <c r="B376" s="123"/>
      <c r="C376" s="123"/>
      <c r="D376" s="123"/>
      <c r="E376" s="123"/>
    </row>
    <row r="377" spans="2:5" x14ac:dyDescent="0.25">
      <c r="B377" s="123"/>
      <c r="C377" s="123"/>
      <c r="D377" s="123"/>
      <c r="E377" s="123"/>
    </row>
    <row r="378" spans="2:5" x14ac:dyDescent="0.25">
      <c r="B378" s="123"/>
      <c r="C378" s="123"/>
      <c r="D378" s="123"/>
      <c r="E378" s="123"/>
    </row>
    <row r="379" spans="2:5" x14ac:dyDescent="0.25">
      <c r="B379" s="123"/>
      <c r="C379" s="123"/>
      <c r="D379" s="123"/>
      <c r="E379" s="123"/>
    </row>
    <row r="380" spans="2:5" x14ac:dyDescent="0.25">
      <c r="B380" s="123"/>
      <c r="C380" s="123"/>
      <c r="D380" s="123"/>
      <c r="E380" s="123"/>
    </row>
    <row r="381" spans="2:5" x14ac:dyDescent="0.25">
      <c r="B381" s="123"/>
      <c r="C381" s="123"/>
      <c r="D381" s="123"/>
      <c r="E381" s="123"/>
    </row>
    <row r="382" spans="2:5" x14ac:dyDescent="0.25">
      <c r="B382" s="123"/>
      <c r="C382" s="123"/>
      <c r="D382" s="123"/>
      <c r="E382" s="123"/>
    </row>
    <row r="383" spans="2:5" x14ac:dyDescent="0.25">
      <c r="B383" s="123"/>
      <c r="C383" s="123"/>
      <c r="D383" s="123"/>
      <c r="E383" s="123"/>
    </row>
    <row r="384" spans="2:5" x14ac:dyDescent="0.25">
      <c r="B384" s="123"/>
      <c r="C384" s="123"/>
      <c r="D384" s="123"/>
      <c r="E384" s="123"/>
    </row>
    <row r="385" spans="2:5" x14ac:dyDescent="0.25">
      <c r="B385" s="123"/>
      <c r="C385" s="123"/>
      <c r="D385" s="123"/>
      <c r="E385" s="123"/>
    </row>
    <row r="386" spans="2:5" x14ac:dyDescent="0.25">
      <c r="B386" s="123"/>
      <c r="C386" s="123"/>
      <c r="D386" s="123"/>
      <c r="E386" s="123"/>
    </row>
    <row r="387" spans="2:5" x14ac:dyDescent="0.25">
      <c r="B387" s="123"/>
      <c r="C387" s="123"/>
      <c r="D387" s="123"/>
      <c r="E387" s="123"/>
    </row>
    <row r="388" spans="2:5" x14ac:dyDescent="0.25">
      <c r="B388" s="123"/>
      <c r="C388" s="123"/>
      <c r="D388" s="123"/>
      <c r="E388" s="123"/>
    </row>
    <row r="389" spans="2:5" x14ac:dyDescent="0.25">
      <c r="B389" s="123"/>
      <c r="C389" s="123"/>
      <c r="D389" s="123"/>
      <c r="E389" s="123"/>
    </row>
    <row r="390" spans="2:5" x14ac:dyDescent="0.25">
      <c r="B390" s="123"/>
      <c r="C390" s="123"/>
      <c r="D390" s="123"/>
      <c r="E390" s="123"/>
    </row>
    <row r="391" spans="2:5" x14ac:dyDescent="0.25">
      <c r="B391" s="123"/>
      <c r="C391" s="123"/>
      <c r="D391" s="123"/>
      <c r="E391" s="123"/>
    </row>
    <row r="392" spans="2:5" x14ac:dyDescent="0.25">
      <c r="B392" s="123"/>
      <c r="C392" s="123"/>
      <c r="D392" s="123"/>
      <c r="E392" s="123"/>
    </row>
    <row r="393" spans="2:5" x14ac:dyDescent="0.25">
      <c r="B393" s="123"/>
      <c r="C393" s="123"/>
      <c r="D393" s="123"/>
      <c r="E393" s="123"/>
    </row>
    <row r="394" spans="2:5" x14ac:dyDescent="0.25">
      <c r="B394" s="123"/>
      <c r="C394" s="123"/>
      <c r="D394" s="123"/>
      <c r="E394" s="123"/>
    </row>
    <row r="395" spans="2:5" x14ac:dyDescent="0.25">
      <c r="B395" s="123"/>
      <c r="C395" s="123"/>
      <c r="D395" s="123"/>
      <c r="E395" s="123"/>
    </row>
    <row r="396" spans="2:5" x14ac:dyDescent="0.25">
      <c r="B396" s="123"/>
      <c r="C396" s="123"/>
      <c r="D396" s="123"/>
      <c r="E396" s="123"/>
    </row>
    <row r="397" spans="2:5" x14ac:dyDescent="0.25">
      <c r="B397" s="123"/>
      <c r="C397" s="123"/>
      <c r="D397" s="123"/>
      <c r="E397" s="123"/>
    </row>
    <row r="398" spans="2:5" x14ac:dyDescent="0.25">
      <c r="B398" s="123"/>
      <c r="C398" s="123"/>
      <c r="D398" s="123"/>
      <c r="E398" s="123"/>
    </row>
    <row r="399" spans="2:5" x14ac:dyDescent="0.25">
      <c r="B399" s="123"/>
      <c r="C399" s="123"/>
      <c r="D399" s="123"/>
      <c r="E399" s="123"/>
    </row>
    <row r="400" spans="2:5" x14ac:dyDescent="0.25">
      <c r="B400" s="123"/>
      <c r="C400" s="123"/>
      <c r="D400" s="123"/>
      <c r="E400" s="123"/>
    </row>
    <row r="401" spans="2:5" x14ac:dyDescent="0.25">
      <c r="B401" s="123"/>
      <c r="C401" s="123"/>
      <c r="D401" s="123"/>
      <c r="E401" s="123"/>
    </row>
    <row r="402" spans="2:5" x14ac:dyDescent="0.25">
      <c r="B402" s="123"/>
      <c r="C402" s="123"/>
      <c r="D402" s="123"/>
      <c r="E402" s="123"/>
    </row>
    <row r="403" spans="2:5" x14ac:dyDescent="0.25">
      <c r="B403" s="123"/>
      <c r="C403" s="123"/>
      <c r="D403" s="123"/>
      <c r="E403" s="123"/>
    </row>
    <row r="404" spans="2:5" x14ac:dyDescent="0.25">
      <c r="B404" s="123"/>
      <c r="C404" s="123"/>
      <c r="D404" s="123"/>
      <c r="E404" s="123"/>
    </row>
    <row r="405" spans="2:5" x14ac:dyDescent="0.25">
      <c r="B405" s="123"/>
      <c r="C405" s="123"/>
      <c r="D405" s="123"/>
      <c r="E405" s="123"/>
    </row>
    <row r="406" spans="2:5" x14ac:dyDescent="0.25">
      <c r="B406" s="123"/>
      <c r="C406" s="123"/>
      <c r="D406" s="123"/>
      <c r="E406" s="123"/>
    </row>
    <row r="407" spans="2:5" x14ac:dyDescent="0.25">
      <c r="B407" s="123"/>
      <c r="C407" s="123"/>
      <c r="D407" s="123"/>
      <c r="E407" s="123"/>
    </row>
    <row r="408" spans="2:5" x14ac:dyDescent="0.25">
      <c r="B408" s="123"/>
      <c r="C408" s="123"/>
      <c r="D408" s="123"/>
      <c r="E408" s="123"/>
    </row>
    <row r="409" spans="2:5" x14ac:dyDescent="0.25">
      <c r="B409" s="123"/>
      <c r="C409" s="123"/>
      <c r="D409" s="123"/>
      <c r="E409" s="123"/>
    </row>
    <row r="410" spans="2:5" x14ac:dyDescent="0.25">
      <c r="B410" s="123"/>
      <c r="C410" s="123"/>
      <c r="D410" s="123"/>
      <c r="E410" s="123"/>
    </row>
    <row r="411" spans="2:5" x14ac:dyDescent="0.25">
      <c r="B411" s="123"/>
      <c r="C411" s="123"/>
      <c r="D411" s="123"/>
      <c r="E411" s="123"/>
    </row>
    <row r="412" spans="2:5" x14ac:dyDescent="0.25">
      <c r="B412" s="123"/>
      <c r="C412" s="123"/>
      <c r="D412" s="123"/>
      <c r="E412" s="123"/>
    </row>
    <row r="413" spans="2:5" x14ac:dyDescent="0.25">
      <c r="B413" s="123"/>
      <c r="C413" s="123"/>
      <c r="D413" s="123"/>
      <c r="E413" s="123"/>
    </row>
    <row r="414" spans="2:5" x14ac:dyDescent="0.25">
      <c r="B414" s="123"/>
      <c r="C414" s="123"/>
      <c r="D414" s="123"/>
      <c r="E414" s="123"/>
    </row>
    <row r="415" spans="2:5" x14ac:dyDescent="0.25">
      <c r="B415" s="123"/>
      <c r="C415" s="123"/>
      <c r="D415" s="123"/>
      <c r="E415" s="123"/>
    </row>
    <row r="416" spans="2:5" x14ac:dyDescent="0.25">
      <c r="B416" s="123"/>
      <c r="C416" s="123"/>
      <c r="D416" s="123"/>
      <c r="E416" s="123"/>
    </row>
    <row r="417" spans="2:5" x14ac:dyDescent="0.25">
      <c r="B417" s="123"/>
      <c r="C417" s="123"/>
      <c r="D417" s="123"/>
      <c r="E417" s="123"/>
    </row>
    <row r="418" spans="2:5" x14ac:dyDescent="0.25">
      <c r="B418" s="123"/>
      <c r="C418" s="123"/>
      <c r="D418" s="123"/>
      <c r="E418" s="123"/>
    </row>
    <row r="419" spans="2:5" x14ac:dyDescent="0.25">
      <c r="B419" s="123"/>
      <c r="C419" s="123"/>
      <c r="D419" s="123"/>
      <c r="E419" s="123"/>
    </row>
    <row r="420" spans="2:5" x14ac:dyDescent="0.25">
      <c r="B420" s="123"/>
      <c r="C420" s="123"/>
      <c r="D420" s="123"/>
      <c r="E420" s="123"/>
    </row>
    <row r="421" spans="2:5" x14ac:dyDescent="0.25">
      <c r="B421" s="123"/>
      <c r="C421" s="123"/>
      <c r="D421" s="123"/>
      <c r="E421" s="123"/>
    </row>
    <row r="422" spans="2:5" x14ac:dyDescent="0.25">
      <c r="B422" s="123"/>
      <c r="C422" s="123"/>
      <c r="D422" s="123"/>
      <c r="E422" s="123"/>
    </row>
    <row r="423" spans="2:5" x14ac:dyDescent="0.25">
      <c r="B423" s="123"/>
      <c r="C423" s="123"/>
      <c r="D423" s="123"/>
      <c r="E423" s="123"/>
    </row>
    <row r="424" spans="2:5" x14ac:dyDescent="0.25">
      <c r="B424" s="123"/>
      <c r="C424" s="123"/>
      <c r="D424" s="123"/>
      <c r="E424" s="123"/>
    </row>
    <row r="425" spans="2:5" x14ac:dyDescent="0.25">
      <c r="B425" s="123"/>
      <c r="C425" s="123"/>
      <c r="D425" s="123"/>
      <c r="E425" s="123"/>
    </row>
    <row r="426" spans="2:5" x14ac:dyDescent="0.25">
      <c r="B426" s="123"/>
      <c r="C426" s="123"/>
      <c r="D426" s="123"/>
      <c r="E426" s="123"/>
    </row>
    <row r="427" spans="2:5" x14ac:dyDescent="0.25">
      <c r="B427" s="123"/>
      <c r="C427" s="123"/>
      <c r="D427" s="123"/>
      <c r="E427" s="123"/>
    </row>
    <row r="428" spans="2:5" x14ac:dyDescent="0.25">
      <c r="B428" s="123"/>
      <c r="C428" s="123"/>
      <c r="D428" s="123"/>
      <c r="E428" s="123"/>
    </row>
    <row r="429" spans="2:5" x14ac:dyDescent="0.25">
      <c r="B429" s="123"/>
      <c r="C429" s="123"/>
      <c r="D429" s="123"/>
      <c r="E429" s="123"/>
    </row>
    <row r="430" spans="2:5" x14ac:dyDescent="0.25">
      <c r="B430" s="123"/>
      <c r="C430" s="123"/>
      <c r="D430" s="123"/>
      <c r="E430" s="123"/>
    </row>
    <row r="431" spans="2:5" x14ac:dyDescent="0.25">
      <c r="B431" s="123"/>
      <c r="C431" s="123"/>
      <c r="D431" s="123"/>
      <c r="E431" s="123"/>
    </row>
    <row r="432" spans="2:5" x14ac:dyDescent="0.25">
      <c r="B432" s="123"/>
      <c r="C432" s="123"/>
      <c r="D432" s="123"/>
      <c r="E432" s="123"/>
    </row>
    <row r="433" spans="2:5" x14ac:dyDescent="0.25">
      <c r="B433" s="123"/>
      <c r="C433" s="123"/>
      <c r="D433" s="123"/>
      <c r="E433" s="123"/>
    </row>
    <row r="434" spans="2:5" x14ac:dyDescent="0.25">
      <c r="B434" s="123"/>
      <c r="C434" s="123"/>
      <c r="D434" s="123"/>
      <c r="E434" s="123"/>
    </row>
    <row r="435" spans="2:5" x14ac:dyDescent="0.25">
      <c r="B435" s="123"/>
      <c r="C435" s="123"/>
      <c r="D435" s="123"/>
      <c r="E435" s="123"/>
    </row>
    <row r="436" spans="2:5" x14ac:dyDescent="0.25">
      <c r="B436" s="123"/>
      <c r="C436" s="123"/>
      <c r="D436" s="123"/>
      <c r="E436" s="123"/>
    </row>
    <row r="437" spans="2:5" x14ac:dyDescent="0.25">
      <c r="B437" s="123"/>
      <c r="C437" s="123"/>
      <c r="D437" s="123"/>
      <c r="E437" s="123"/>
    </row>
    <row r="438" spans="2:5" x14ac:dyDescent="0.25">
      <c r="B438" s="123"/>
      <c r="C438" s="123"/>
      <c r="D438" s="123"/>
      <c r="E438" s="123"/>
    </row>
    <row r="439" spans="2:5" x14ac:dyDescent="0.25">
      <c r="B439" s="123"/>
      <c r="C439" s="123"/>
      <c r="D439" s="123"/>
      <c r="E439" s="123"/>
    </row>
    <row r="440" spans="2:5" x14ac:dyDescent="0.25">
      <c r="B440" s="123"/>
      <c r="C440" s="123"/>
      <c r="D440" s="123"/>
      <c r="E440" s="123"/>
    </row>
    <row r="441" spans="2:5" x14ac:dyDescent="0.25">
      <c r="B441" s="123"/>
      <c r="C441" s="123"/>
      <c r="D441" s="123"/>
      <c r="E441" s="123"/>
    </row>
    <row r="442" spans="2:5" x14ac:dyDescent="0.25">
      <c r="B442" s="123"/>
      <c r="C442" s="123"/>
      <c r="D442" s="123"/>
      <c r="E442" s="123"/>
    </row>
    <row r="443" spans="2:5" x14ac:dyDescent="0.25">
      <c r="B443" s="123"/>
      <c r="C443" s="123"/>
      <c r="D443" s="123"/>
      <c r="E443" s="123"/>
    </row>
    <row r="444" spans="2:5" x14ac:dyDescent="0.25">
      <c r="B444" s="123"/>
      <c r="C444" s="123"/>
      <c r="D444" s="123"/>
      <c r="E444" s="123"/>
    </row>
    <row r="445" spans="2:5" x14ac:dyDescent="0.25">
      <c r="B445" s="123"/>
      <c r="C445" s="123"/>
      <c r="D445" s="123"/>
      <c r="E445" s="123"/>
    </row>
    <row r="446" spans="2:5" x14ac:dyDescent="0.25">
      <c r="B446" s="123"/>
      <c r="C446" s="123"/>
      <c r="D446" s="123"/>
      <c r="E446" s="123"/>
    </row>
    <row r="447" spans="2:5" x14ac:dyDescent="0.25">
      <c r="B447" s="123"/>
      <c r="C447" s="123"/>
      <c r="D447" s="123"/>
      <c r="E447" s="123"/>
    </row>
    <row r="448" spans="2:5" x14ac:dyDescent="0.25">
      <c r="B448" s="123"/>
      <c r="C448" s="123"/>
      <c r="D448" s="123"/>
      <c r="E448" s="123"/>
    </row>
    <row r="449" spans="2:5" x14ac:dyDescent="0.25">
      <c r="B449" s="123"/>
      <c r="C449" s="123"/>
      <c r="D449" s="123"/>
      <c r="E449" s="123"/>
    </row>
    <row r="450" spans="2:5" x14ac:dyDescent="0.25">
      <c r="B450" s="123"/>
      <c r="C450" s="123"/>
      <c r="D450" s="123"/>
      <c r="E450" s="123"/>
    </row>
    <row r="451" spans="2:5" x14ac:dyDescent="0.25">
      <c r="B451" s="123"/>
      <c r="C451" s="123"/>
      <c r="D451" s="123"/>
      <c r="E451" s="123"/>
    </row>
    <row r="452" spans="2:5" x14ac:dyDescent="0.25">
      <c r="B452" s="123"/>
      <c r="C452" s="123"/>
      <c r="D452" s="123"/>
      <c r="E452" s="123"/>
    </row>
    <row r="453" spans="2:5" x14ac:dyDescent="0.25">
      <c r="B453" s="123"/>
      <c r="C453" s="123"/>
      <c r="D453" s="123"/>
      <c r="E453" s="123"/>
    </row>
    <row r="454" spans="2:5" x14ac:dyDescent="0.25">
      <c r="B454" s="123"/>
      <c r="C454" s="123"/>
      <c r="D454" s="123"/>
      <c r="E454" s="123"/>
    </row>
    <row r="455" spans="2:5" x14ac:dyDescent="0.25">
      <c r="B455" s="123"/>
      <c r="C455" s="123"/>
      <c r="D455" s="123"/>
      <c r="E455" s="123"/>
    </row>
    <row r="456" spans="2:5" x14ac:dyDescent="0.25">
      <c r="B456" s="123"/>
      <c r="C456" s="123"/>
      <c r="D456" s="123"/>
      <c r="E456" s="123"/>
    </row>
    <row r="457" spans="2:5" x14ac:dyDescent="0.25">
      <c r="B457" s="123"/>
      <c r="C457" s="123"/>
      <c r="D457" s="123"/>
      <c r="E457" s="123"/>
    </row>
    <row r="458" spans="2:5" x14ac:dyDescent="0.25">
      <c r="B458" s="123"/>
      <c r="C458" s="123"/>
      <c r="D458" s="123"/>
      <c r="E458" s="123"/>
    </row>
    <row r="459" spans="2:5" x14ac:dyDescent="0.25">
      <c r="B459" s="123"/>
      <c r="C459" s="123"/>
      <c r="D459" s="123"/>
      <c r="E459" s="123"/>
    </row>
    <row r="460" spans="2:5" x14ac:dyDescent="0.25">
      <c r="B460" s="123"/>
      <c r="C460" s="123"/>
      <c r="D460" s="123"/>
      <c r="E460" s="123"/>
    </row>
    <row r="461" spans="2:5" x14ac:dyDescent="0.25">
      <c r="B461" s="123"/>
      <c r="C461" s="123"/>
      <c r="D461" s="123"/>
      <c r="E461" s="123"/>
    </row>
    <row r="462" spans="2:5" x14ac:dyDescent="0.25">
      <c r="B462" s="123"/>
      <c r="C462" s="123"/>
      <c r="D462" s="123"/>
      <c r="E462" s="123"/>
    </row>
    <row r="463" spans="2:5" x14ac:dyDescent="0.25">
      <c r="B463" s="123"/>
      <c r="C463" s="123"/>
      <c r="D463" s="123"/>
      <c r="E463" s="123"/>
    </row>
    <row r="464" spans="2:5" x14ac:dyDescent="0.25">
      <c r="B464" s="123"/>
      <c r="C464" s="123"/>
      <c r="D464" s="123"/>
      <c r="E464" s="123"/>
    </row>
    <row r="465" spans="2:5" x14ac:dyDescent="0.25">
      <c r="B465" s="123"/>
      <c r="C465" s="123"/>
      <c r="D465" s="123"/>
      <c r="E465" s="123"/>
    </row>
    <row r="466" spans="2:5" x14ac:dyDescent="0.25">
      <c r="B466" s="123"/>
      <c r="C466" s="123"/>
      <c r="D466" s="123"/>
      <c r="E466" s="123"/>
    </row>
    <row r="467" spans="2:5" x14ac:dyDescent="0.25">
      <c r="B467" s="123"/>
      <c r="C467" s="123"/>
      <c r="D467" s="123"/>
      <c r="E467" s="123"/>
    </row>
    <row r="468" spans="2:5" x14ac:dyDescent="0.25">
      <c r="B468" s="123"/>
      <c r="C468" s="123"/>
      <c r="D468" s="123"/>
      <c r="E468" s="123"/>
    </row>
  </sheetData>
  <sortState ref="A67:E242">
    <sortCondition descending="1" ref="B67:B242"/>
  </sortState>
  <mergeCells count="4">
    <mergeCell ref="A1:E1"/>
    <mergeCell ref="A2:E2"/>
    <mergeCell ref="A20:E20"/>
    <mergeCell ref="A65:E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L248"/>
  <sheetViews>
    <sheetView topLeftCell="L1" zoomScale="110" zoomScaleNormal="110" workbookViewId="0">
      <pane ySplit="1" topLeftCell="A2" activePane="bottomLeft" state="frozen"/>
      <selection pane="bottomLeft" activeCell="AL3" sqref="AL3"/>
    </sheetView>
  </sheetViews>
  <sheetFormatPr defaultRowHeight="15" x14ac:dyDescent="0.25"/>
  <cols>
    <col min="1" max="1" width="25.7109375" customWidth="1"/>
    <col min="2" max="4" width="8.5703125"/>
    <col min="5" max="5" width="7.140625" customWidth="1"/>
    <col min="6" max="6" width="6.7109375" customWidth="1"/>
    <col min="7" max="7" width="10.140625" customWidth="1"/>
    <col min="8" max="8" width="16.28515625" customWidth="1"/>
    <col min="10" max="10" width="8.5703125"/>
    <col min="12" max="13" width="8.5703125"/>
    <col min="14" max="15" width="0" style="28" hidden="1" customWidth="1"/>
    <col min="16" max="16" width="0" hidden="1" customWidth="1"/>
    <col min="17" max="17" width="10.140625" hidden="1" customWidth="1"/>
    <col min="18" max="18" width="0" hidden="1" customWidth="1"/>
    <col min="19" max="19" width="15.28515625" customWidth="1"/>
    <col min="20" max="20" width="13.140625" customWidth="1"/>
    <col min="21" max="21" width="8.5703125"/>
    <col min="22" max="22" width="9.85546875" customWidth="1"/>
    <col min="23" max="26" width="9.140625" customWidth="1"/>
    <col min="27" max="27" width="10.5703125" customWidth="1"/>
    <col min="28" max="36" width="11.7109375" customWidth="1"/>
    <col min="38" max="38" width="12.28515625" bestFit="1" customWidth="1"/>
    <col min="39" max="584" width="8.5703125"/>
  </cols>
  <sheetData>
    <row r="1" spans="1:38" ht="77.25" customHeight="1" x14ac:dyDescent="0.25">
      <c r="B1" t="s">
        <v>500</v>
      </c>
      <c r="C1" t="s">
        <v>501</v>
      </c>
      <c r="D1" t="s">
        <v>502</v>
      </c>
      <c r="E1">
        <v>-3</v>
      </c>
      <c r="F1">
        <v>-5</v>
      </c>
      <c r="G1">
        <v>-10</v>
      </c>
      <c r="H1" s="23" t="s">
        <v>505</v>
      </c>
      <c r="I1" s="23" t="s">
        <v>504</v>
      </c>
      <c r="J1" s="21" t="s">
        <v>8</v>
      </c>
      <c r="K1" s="21" t="s">
        <v>506</v>
      </c>
      <c r="L1" s="21" t="s">
        <v>9</v>
      </c>
      <c r="M1" s="31" t="s">
        <v>507</v>
      </c>
      <c r="N1" s="41" t="s">
        <v>510</v>
      </c>
      <c r="O1" s="42" t="s">
        <v>511</v>
      </c>
      <c r="P1" s="43" t="s">
        <v>512</v>
      </c>
      <c r="R1" t="s">
        <v>513</v>
      </c>
      <c r="S1" t="s">
        <v>514</v>
      </c>
      <c r="T1" t="s">
        <v>519</v>
      </c>
      <c r="U1" t="s">
        <v>515</v>
      </c>
      <c r="V1" t="s">
        <v>518</v>
      </c>
      <c r="W1" t="s">
        <v>517</v>
      </c>
      <c r="X1" t="s">
        <v>526</v>
      </c>
      <c r="Y1" t="s">
        <v>527</v>
      </c>
      <c r="Z1" t="s">
        <v>528</v>
      </c>
      <c r="AA1" t="s">
        <v>520</v>
      </c>
      <c r="AB1" t="s">
        <v>521</v>
      </c>
      <c r="AC1" t="s">
        <v>529</v>
      </c>
      <c r="AD1" t="s">
        <v>530</v>
      </c>
      <c r="AE1" t="s">
        <v>531</v>
      </c>
      <c r="AF1" t="s">
        <v>522</v>
      </c>
      <c r="AG1" t="s">
        <v>523</v>
      </c>
      <c r="AH1" t="s">
        <v>532</v>
      </c>
      <c r="AI1" t="s">
        <v>533</v>
      </c>
      <c r="AJ1" t="s">
        <v>534</v>
      </c>
      <c r="AK1" t="s">
        <v>516</v>
      </c>
      <c r="AL1" t="s">
        <v>557</v>
      </c>
    </row>
    <row r="2" spans="1:38" x14ac:dyDescent="0.25">
      <c r="A2" t="s">
        <v>499</v>
      </c>
      <c r="B2">
        <v>48937</v>
      </c>
      <c r="C2">
        <v>27918</v>
      </c>
      <c r="D2" s="28">
        <f>C2/B2</f>
        <v>0.57048858736743158</v>
      </c>
      <c r="E2" s="28">
        <f>C2/(B2*0.97)</f>
        <v>0.58813256429632121</v>
      </c>
      <c r="F2" s="28">
        <f>C2/(B2*0.95)</f>
        <v>0.60051430249203319</v>
      </c>
      <c r="G2" s="28">
        <f>C2/(B2*0.9)</f>
        <v>0.63387620818603507</v>
      </c>
      <c r="H2">
        <v>111</v>
      </c>
      <c r="I2">
        <v>121</v>
      </c>
      <c r="J2">
        <v>990</v>
      </c>
      <c r="K2" s="30">
        <f>M2/L2</f>
        <v>111.0194624652456</v>
      </c>
      <c r="L2">
        <v>1079</v>
      </c>
      <c r="M2">
        <f>J2*I2</f>
        <v>119790</v>
      </c>
      <c r="S2">
        <v>20121641</v>
      </c>
      <c r="T2" s="28">
        <f>S2/S2</f>
        <v>1</v>
      </c>
    </row>
    <row r="3" spans="1:38" s="61" customFormat="1" x14ac:dyDescent="0.25">
      <c r="A3" s="57" t="s">
        <v>22</v>
      </c>
      <c r="B3" s="58">
        <v>65952</v>
      </c>
      <c r="C3" s="58">
        <v>39723</v>
      </c>
      <c r="D3" s="59">
        <f t="shared" ref="D3:D72" si="0">C3/B3</f>
        <v>0.60230167394468703</v>
      </c>
      <c r="E3" s="59">
        <f t="shared" ref="E3:E17" si="1">C3/(B3*0.97)</f>
        <v>0.62092956076771866</v>
      </c>
      <c r="F3" s="59">
        <f t="shared" ref="F3:F17" si="2">C3/(B3*0.95)</f>
        <v>0.63400176204703906</v>
      </c>
      <c r="G3" s="59">
        <f t="shared" ref="G3:G17" si="3">C3/(B3*0.9)</f>
        <v>0.66922408216076334</v>
      </c>
      <c r="H3" s="58">
        <v>187</v>
      </c>
      <c r="I3" s="58">
        <v>190</v>
      </c>
      <c r="J3" s="58">
        <v>883.77</v>
      </c>
      <c r="K3" s="60">
        <f t="shared" ref="K3:K72" si="4">M3/L3</f>
        <v>169.99878511769171</v>
      </c>
      <c r="L3" s="58">
        <v>987.75</v>
      </c>
      <c r="M3" s="61">
        <f t="shared" ref="M3:M72" si="5">J3*I3</f>
        <v>167916.3</v>
      </c>
      <c r="N3" s="59">
        <f>$L$18/L3</f>
        <v>1.3714300177170338</v>
      </c>
      <c r="O3" s="59">
        <f>$J$18/L3</f>
        <v>1.2675069602632245</v>
      </c>
      <c r="P3" s="61">
        <f t="shared" ref="P3:P11" si="6">M3/(K3+1)</f>
        <v>981.97364317196661</v>
      </c>
      <c r="Q3" s="59">
        <f>$J$18/P3</f>
        <v>1.2749629368420319</v>
      </c>
      <c r="R3" s="59">
        <f>Q3-O3</f>
        <v>7.4559765788073662E-3</v>
      </c>
      <c r="S3" s="61">
        <v>3514547</v>
      </c>
      <c r="T3" s="59">
        <f>S3/20121641</f>
        <v>0.17466502856302824</v>
      </c>
      <c r="U3" s="59">
        <v>0.9516</v>
      </c>
      <c r="V3" s="59">
        <f t="shared" ref="V3:V17" si="7">K3/I3</f>
        <v>0.89473044798785106</v>
      </c>
      <c r="W3" s="59">
        <f t="shared" ref="W3:W17" si="8">D3/V3</f>
        <v>0.67316550509619555</v>
      </c>
      <c r="X3" s="62">
        <f>(W3-Z3)/Y3</f>
        <v>-1.9540953724486312</v>
      </c>
      <c r="Y3" s="59">
        <v>7.7433546191333483E-2</v>
      </c>
      <c r="Z3" s="61">
        <v>0.82447803938096764</v>
      </c>
      <c r="AA3" s="62">
        <f>B3*1000/S3</f>
        <v>18.765434065898109</v>
      </c>
      <c r="AB3" s="59">
        <f>(1-AA3/K3)</f>
        <v>0.88961430487337523</v>
      </c>
      <c r="AC3" s="62">
        <f>(AB3-AE3)/AD3</f>
        <v>2.0542708108448626</v>
      </c>
      <c r="AD3" s="59">
        <v>0.1522319277686362</v>
      </c>
      <c r="AE3" s="59">
        <v>0.57688869917962238</v>
      </c>
      <c r="AF3" s="61">
        <v>100.8062</v>
      </c>
      <c r="AG3" s="59">
        <f>(1-AF3/365)*U3</f>
        <v>0.68878580843835613</v>
      </c>
      <c r="AH3" s="62">
        <f>(AG3-AJ3)/AI3</f>
        <v>8.9847796017589562E-2</v>
      </c>
      <c r="AI3" s="59">
        <v>9.5510201066408645E-2</v>
      </c>
      <c r="AJ3" s="59">
        <v>0.68020442737534248</v>
      </c>
      <c r="AK3" s="62">
        <f>(X3+AC3+AH3)/3</f>
        <v>6.3341078137940335E-2</v>
      </c>
      <c r="AL3" s="59"/>
    </row>
    <row r="4" spans="1:38" s="61" customFormat="1" x14ac:dyDescent="0.25">
      <c r="A4" s="57" t="s">
        <v>24</v>
      </c>
      <c r="B4" s="58">
        <v>27974</v>
      </c>
      <c r="C4" s="58">
        <v>21381</v>
      </c>
      <c r="D4" s="59">
        <f t="shared" si="0"/>
        <v>0.7643168656609709</v>
      </c>
      <c r="E4" s="59">
        <f t="shared" si="1"/>
        <v>0.78795553160924836</v>
      </c>
      <c r="F4" s="59">
        <f t="shared" si="2"/>
        <v>0.80454406911681153</v>
      </c>
      <c r="G4" s="59">
        <f t="shared" si="3"/>
        <v>0.84924096184552311</v>
      </c>
      <c r="H4" s="58">
        <v>43</v>
      </c>
      <c r="I4" s="58">
        <v>45</v>
      </c>
      <c r="J4" s="58">
        <v>1787.02</v>
      </c>
      <c r="K4" s="60">
        <f t="shared" si="4"/>
        <v>41.999874652028808</v>
      </c>
      <c r="L4" s="58">
        <v>1914.67</v>
      </c>
      <c r="M4" s="61">
        <f t="shared" si="5"/>
        <v>80415.899999999994</v>
      </c>
      <c r="N4" s="59">
        <f t="shared" ref="N4:N17" si="9">$L$18/L4</f>
        <v>0.70750050922613295</v>
      </c>
      <c r="O4" s="59">
        <f t="shared" ref="O4:O17" si="10">$J$18/L4</f>
        <v>0.65388813738137641</v>
      </c>
      <c r="P4" s="61">
        <f t="shared" si="6"/>
        <v>1870.1426608974041</v>
      </c>
      <c r="Q4" s="59">
        <f t="shared" ref="Q4:Q17" si="11">$J$18/P4</f>
        <v>0.66945694902186048</v>
      </c>
      <c r="R4" s="59">
        <f t="shared" ref="R4:R17" si="12">Q4-O4</f>
        <v>1.556881164048407E-2</v>
      </c>
      <c r="S4" s="61">
        <v>1158263</v>
      </c>
      <c r="T4" s="59">
        <f t="shared" ref="T4:T17" si="13">S4/20121641</f>
        <v>5.7563048659898065E-2</v>
      </c>
      <c r="U4" s="59">
        <v>0.9516</v>
      </c>
      <c r="V4" s="59">
        <f t="shared" si="7"/>
        <v>0.9333305478228624</v>
      </c>
      <c r="W4" s="59">
        <f t="shared" si="8"/>
        <v>0.81891337152079502</v>
      </c>
      <c r="X4" s="62">
        <f t="shared" ref="X4:X17" si="14">(W4-Z4)/Y4</f>
        <v>-7.1863786871166596E-2</v>
      </c>
      <c r="Y4" s="59">
        <v>7.7433546191333483E-2</v>
      </c>
      <c r="Z4" s="61">
        <v>0.82447803938096764</v>
      </c>
      <c r="AA4" s="62">
        <f t="shared" ref="AA4:AA17" si="15">B4*1000/S4</f>
        <v>24.151682303587354</v>
      </c>
      <c r="AB4" s="59">
        <f t="shared" ref="AB4:AB16" si="16">(1-AA4/K4)</f>
        <v>0.42495822895460222</v>
      </c>
      <c r="AC4" s="62">
        <f t="shared" ref="AC4:AC17" si="17">(AB4-AE4)/AD4</f>
        <v>-0.99801974823524398</v>
      </c>
      <c r="AD4" s="59">
        <v>0.1522319277686362</v>
      </c>
      <c r="AE4" s="59">
        <v>0.57688869917962238</v>
      </c>
      <c r="AF4" s="61">
        <v>97.987700000000004</v>
      </c>
      <c r="AG4" s="59">
        <f t="shared" ref="AG4:AG17" si="18">(1-AF4/365)*U4</f>
        <v>0.69613398542465754</v>
      </c>
      <c r="AH4" s="62">
        <f t="shared" ref="AH4:AH17" si="19">(AG4-AJ4)/AI4</f>
        <v>0.16678383954232462</v>
      </c>
      <c r="AI4" s="59">
        <v>9.5510201066408645E-2</v>
      </c>
      <c r="AJ4" s="59">
        <v>0.68020442737534248</v>
      </c>
      <c r="AK4" s="62">
        <f t="shared" ref="AK4:AK17" si="20">(X4+AC4+AH4)/3</f>
        <v>-0.30103323185469533</v>
      </c>
      <c r="AL4" s="59"/>
    </row>
    <row r="5" spans="1:38" s="61" customFormat="1" x14ac:dyDescent="0.25">
      <c r="A5" s="57" t="s">
        <v>26</v>
      </c>
      <c r="B5" s="58">
        <v>12610</v>
      </c>
      <c r="C5" s="58">
        <v>9592</v>
      </c>
      <c r="D5" s="59">
        <f t="shared" si="0"/>
        <v>0.76066613798572558</v>
      </c>
      <c r="E5" s="59">
        <f t="shared" si="1"/>
        <v>0.784191894830645</v>
      </c>
      <c r="F5" s="59">
        <f t="shared" si="2"/>
        <v>0.80070119787971117</v>
      </c>
      <c r="G5" s="59">
        <f t="shared" si="3"/>
        <v>0.84518459776191734</v>
      </c>
      <c r="H5" s="58">
        <v>32</v>
      </c>
      <c r="I5" s="58">
        <v>32</v>
      </c>
      <c r="J5" s="58">
        <v>1112.19</v>
      </c>
      <c r="K5" s="60">
        <f t="shared" si="4"/>
        <v>29.000097780385257</v>
      </c>
      <c r="L5" s="58">
        <v>1227.24</v>
      </c>
      <c r="M5" s="61">
        <f t="shared" si="5"/>
        <v>35590.080000000002</v>
      </c>
      <c r="N5" s="59">
        <f t="shared" si="9"/>
        <v>1.1038020273133211</v>
      </c>
      <c r="O5" s="59">
        <f t="shared" si="10"/>
        <v>1.0201590560933478</v>
      </c>
      <c r="P5" s="61">
        <f t="shared" si="6"/>
        <v>1186.3321333328988</v>
      </c>
      <c r="Q5" s="59">
        <f t="shared" si="11"/>
        <v>1.0553368359690882</v>
      </c>
      <c r="R5" s="59">
        <f t="shared" si="12"/>
        <v>3.5177779875740445E-2</v>
      </c>
      <c r="S5" s="61">
        <v>1086934</v>
      </c>
      <c r="T5" s="59">
        <f t="shared" si="13"/>
        <v>5.4018158856924244E-2</v>
      </c>
      <c r="U5" s="59">
        <v>0.9516</v>
      </c>
      <c r="V5" s="59">
        <f t="shared" si="7"/>
        <v>0.90625305563703928</v>
      </c>
      <c r="W5" s="59">
        <f t="shared" si="8"/>
        <v>0.83935290838939547</v>
      </c>
      <c r="X5" s="62">
        <f t="shared" si="14"/>
        <v>0.19209851207993173</v>
      </c>
      <c r="Y5" s="59">
        <v>7.7433546191333483E-2</v>
      </c>
      <c r="Z5" s="61">
        <v>0.82447803938096764</v>
      </c>
      <c r="AA5" s="62">
        <f t="shared" si="15"/>
        <v>11.601440381844712</v>
      </c>
      <c r="AB5" s="59">
        <f t="shared" si="16"/>
        <v>0.59995168051841685</v>
      </c>
      <c r="AC5" s="62">
        <f t="shared" si="17"/>
        <v>0.15149897709924462</v>
      </c>
      <c r="AD5" s="59">
        <v>0.1522319277686362</v>
      </c>
      <c r="AE5" s="59">
        <v>0.57688869917962238</v>
      </c>
      <c r="AF5" s="61">
        <v>78.680499999999995</v>
      </c>
      <c r="AG5" s="59">
        <f t="shared" si="18"/>
        <v>0.74647023616438357</v>
      </c>
      <c r="AH5" s="62">
        <f t="shared" si="19"/>
        <v>0.69380870366890124</v>
      </c>
      <c r="AI5" s="59">
        <v>9.5510201066408645E-2</v>
      </c>
      <c r="AJ5" s="59">
        <v>0.68020442737534248</v>
      </c>
      <c r="AK5" s="62">
        <f t="shared" si="20"/>
        <v>0.3458020642826925</v>
      </c>
      <c r="AL5" s="59"/>
    </row>
    <row r="6" spans="1:38" s="61" customFormat="1" x14ac:dyDescent="0.25">
      <c r="A6" s="57" t="s">
        <v>28</v>
      </c>
      <c r="B6" s="58">
        <v>13132</v>
      </c>
      <c r="C6" s="58">
        <v>10574</v>
      </c>
      <c r="D6" s="59">
        <f t="shared" si="0"/>
        <v>0.80520865062442892</v>
      </c>
      <c r="E6" s="59">
        <f t="shared" si="1"/>
        <v>0.83011201095301956</v>
      </c>
      <c r="F6" s="59">
        <f t="shared" si="2"/>
        <v>0.84758805328887254</v>
      </c>
      <c r="G6" s="59">
        <f t="shared" si="3"/>
        <v>0.89467627847158759</v>
      </c>
      <c r="H6" s="58">
        <v>36</v>
      </c>
      <c r="I6" s="58">
        <v>37</v>
      </c>
      <c r="J6" s="58">
        <v>1006.76</v>
      </c>
      <c r="K6" s="60">
        <f t="shared" si="4"/>
        <v>34.999971812194048</v>
      </c>
      <c r="L6" s="58">
        <v>1064.29</v>
      </c>
      <c r="M6" s="61">
        <f t="shared" si="5"/>
        <v>37250.120000000003</v>
      </c>
      <c r="N6" s="59">
        <f t="shared" si="9"/>
        <v>1.2728015860338819</v>
      </c>
      <c r="O6" s="59">
        <f t="shared" si="10"/>
        <v>1.1763523099906981</v>
      </c>
      <c r="P6" s="61">
        <f t="shared" si="6"/>
        <v>1034.7263657407227</v>
      </c>
      <c r="Q6" s="59">
        <f t="shared" si="11"/>
        <v>1.2099624030588545</v>
      </c>
      <c r="R6" s="59">
        <f t="shared" si="12"/>
        <v>3.3610093068156432E-2</v>
      </c>
      <c r="S6" s="61">
        <v>759394</v>
      </c>
      <c r="T6" s="59">
        <f t="shared" si="13"/>
        <v>3.7740162445001377E-2</v>
      </c>
      <c r="U6" s="59">
        <v>0.9516</v>
      </c>
      <c r="V6" s="59">
        <f t="shared" si="7"/>
        <v>0.9459451841133526</v>
      </c>
      <c r="W6" s="59">
        <f t="shared" si="8"/>
        <v>0.85122125906181556</v>
      </c>
      <c r="X6" s="62">
        <f t="shared" si="14"/>
        <v>0.345369946182848</v>
      </c>
      <c r="Y6" s="59">
        <v>7.7433546191333483E-2</v>
      </c>
      <c r="Z6" s="61">
        <v>0.82447803938096764</v>
      </c>
      <c r="AA6" s="62">
        <f t="shared" si="15"/>
        <v>17.29273605006097</v>
      </c>
      <c r="AB6" s="59">
        <f t="shared" si="16"/>
        <v>0.50592142922709005</v>
      </c>
      <c r="AC6" s="62">
        <f t="shared" si="17"/>
        <v>-0.46617861964140128</v>
      </c>
      <c r="AD6" s="59">
        <v>0.1522319277686362</v>
      </c>
      <c r="AE6" s="59">
        <v>0.57688869917962238</v>
      </c>
      <c r="AF6" s="61">
        <v>138.9813</v>
      </c>
      <c r="AG6" s="59">
        <f t="shared" si="18"/>
        <v>0.58925861621917808</v>
      </c>
      <c r="AH6" s="62">
        <f t="shared" si="19"/>
        <v>-0.95221044601224736</v>
      </c>
      <c r="AI6" s="59">
        <v>9.5510201066408645E-2</v>
      </c>
      <c r="AJ6" s="59">
        <v>0.68020442737534248</v>
      </c>
      <c r="AK6" s="62">
        <f t="shared" si="20"/>
        <v>-0.35767303982360027</v>
      </c>
      <c r="AL6" s="59"/>
    </row>
    <row r="7" spans="1:38" s="61" customFormat="1" x14ac:dyDescent="0.25">
      <c r="A7" s="57" t="s">
        <v>30</v>
      </c>
      <c r="B7" s="58">
        <v>29424</v>
      </c>
      <c r="C7" s="58">
        <v>20419</v>
      </c>
      <c r="D7" s="59">
        <f t="shared" si="0"/>
        <v>0.69395731375747693</v>
      </c>
      <c r="E7" s="59">
        <f t="shared" si="1"/>
        <v>0.71541991109018244</v>
      </c>
      <c r="F7" s="59">
        <f t="shared" si="2"/>
        <v>0.73048138290260722</v>
      </c>
      <c r="G7" s="59">
        <f t="shared" si="3"/>
        <v>0.77106368195275199</v>
      </c>
      <c r="H7" s="58">
        <v>56</v>
      </c>
      <c r="I7" s="58">
        <v>56</v>
      </c>
      <c r="J7" s="58">
        <v>1515.29</v>
      </c>
      <c r="K7" s="60">
        <f t="shared" si="4"/>
        <v>53.000037475172697</v>
      </c>
      <c r="L7" s="58">
        <v>1601.06</v>
      </c>
      <c r="M7" s="61">
        <f t="shared" si="5"/>
        <v>84856.239999999991</v>
      </c>
      <c r="N7" s="59">
        <f t="shared" si="9"/>
        <v>0.84608321986683832</v>
      </c>
      <c r="O7" s="59">
        <f t="shared" si="10"/>
        <v>0.78196944524252687</v>
      </c>
      <c r="P7" s="61">
        <f t="shared" si="6"/>
        <v>1571.410761316858</v>
      </c>
      <c r="Q7" s="59">
        <f t="shared" si="11"/>
        <v>0.79672357528646942</v>
      </c>
      <c r="R7" s="59">
        <f t="shared" si="12"/>
        <v>1.4754130043942548E-2</v>
      </c>
      <c r="S7" s="61">
        <v>1680374</v>
      </c>
      <c r="T7" s="59">
        <f t="shared" si="13"/>
        <v>8.3510783240790351E-2</v>
      </c>
      <c r="U7" s="59">
        <v>0.9516</v>
      </c>
      <c r="V7" s="59">
        <f t="shared" si="7"/>
        <v>0.94642924062808387</v>
      </c>
      <c r="W7" s="59">
        <f t="shared" si="8"/>
        <v>0.73323739796642629</v>
      </c>
      <c r="X7" s="62">
        <f t="shared" si="14"/>
        <v>-1.1783089617139759</v>
      </c>
      <c r="Y7" s="59">
        <v>7.7433546191333483E-2</v>
      </c>
      <c r="Z7" s="61">
        <v>0.82447803938096764</v>
      </c>
      <c r="AA7" s="62">
        <f t="shared" si="15"/>
        <v>17.510387568481779</v>
      </c>
      <c r="AB7" s="59">
        <f t="shared" si="16"/>
        <v>0.6696155625043787</v>
      </c>
      <c r="AC7" s="62">
        <f t="shared" si="17"/>
        <v>0.60911573993652413</v>
      </c>
      <c r="AD7" s="59">
        <v>0.1522319277686362</v>
      </c>
      <c r="AE7" s="59">
        <v>0.57688869917962238</v>
      </c>
      <c r="AF7" s="61">
        <v>58.090899999999998</v>
      </c>
      <c r="AG7" s="59">
        <f t="shared" si="18"/>
        <v>0.80014986180821912</v>
      </c>
      <c r="AH7" s="62">
        <f t="shared" si="19"/>
        <v>1.2558389899051523</v>
      </c>
      <c r="AI7" s="59">
        <v>9.5510201066408645E-2</v>
      </c>
      <c r="AJ7" s="59">
        <v>0.68020442737534248</v>
      </c>
      <c r="AK7" s="62">
        <f t="shared" si="20"/>
        <v>0.22888192270923349</v>
      </c>
    </row>
    <row r="8" spans="1:38" s="61" customFormat="1" x14ac:dyDescent="0.25">
      <c r="A8" s="57" t="s">
        <v>32</v>
      </c>
      <c r="B8" s="58">
        <v>12114</v>
      </c>
      <c r="C8" s="58">
        <v>8701</v>
      </c>
      <c r="D8" s="59">
        <f t="shared" si="0"/>
        <v>0.71825986461944857</v>
      </c>
      <c r="E8" s="59">
        <f t="shared" si="1"/>
        <v>0.74047408723654495</v>
      </c>
      <c r="F8" s="59">
        <f t="shared" si="2"/>
        <v>0.75606301538889331</v>
      </c>
      <c r="G8" s="59">
        <f t="shared" si="3"/>
        <v>0.79806651624383174</v>
      </c>
      <c r="H8" s="58">
        <v>34</v>
      </c>
      <c r="I8" s="58">
        <v>36</v>
      </c>
      <c r="J8" s="58">
        <v>923.25</v>
      </c>
      <c r="K8" s="60">
        <f t="shared" si="4"/>
        <v>33.000059572271098</v>
      </c>
      <c r="L8" s="58">
        <v>1007.18</v>
      </c>
      <c r="M8" s="61">
        <f t="shared" si="5"/>
        <v>33237</v>
      </c>
      <c r="N8" s="59">
        <f t="shared" si="9"/>
        <v>1.3449730931908896</v>
      </c>
      <c r="O8" s="59">
        <f t="shared" si="10"/>
        <v>1.2430548660616771</v>
      </c>
      <c r="P8" s="61">
        <f t="shared" si="6"/>
        <v>977.55711072655254</v>
      </c>
      <c r="Q8" s="59">
        <f t="shared" si="11"/>
        <v>1.2807231273367623</v>
      </c>
      <c r="R8" s="59">
        <f t="shared" si="12"/>
        <v>3.7668261275085158E-2</v>
      </c>
      <c r="S8" s="61">
        <v>897165</v>
      </c>
      <c r="T8" s="59">
        <f t="shared" si="13"/>
        <v>4.4587069215676796E-2</v>
      </c>
      <c r="U8" s="59">
        <v>0.9516</v>
      </c>
      <c r="V8" s="59">
        <f t="shared" si="7"/>
        <v>0.91666832145197497</v>
      </c>
      <c r="W8" s="59">
        <f t="shared" si="8"/>
        <v>0.78355480145942713</v>
      </c>
      <c r="X8" s="62">
        <f t="shared" si="14"/>
        <v>-0.52849494740201786</v>
      </c>
      <c r="Y8" s="59">
        <v>7.7433546191333483E-2</v>
      </c>
      <c r="Z8" s="61">
        <v>0.82447803938096764</v>
      </c>
      <c r="AA8" s="62">
        <f t="shared" si="15"/>
        <v>13.502532978883483</v>
      </c>
      <c r="AB8" s="59">
        <f t="shared" si="16"/>
        <v>0.59083307260968598</v>
      </c>
      <c r="AC8" s="62">
        <f t="shared" si="17"/>
        <v>9.1599532597763739E-2</v>
      </c>
      <c r="AD8" s="59">
        <v>0.1522319277686362</v>
      </c>
      <c r="AE8" s="59">
        <v>0.57688869917962238</v>
      </c>
      <c r="AF8" s="61">
        <v>97.197199999999995</v>
      </c>
      <c r="AG8" s="59">
        <f t="shared" si="18"/>
        <v>0.69819491638356168</v>
      </c>
      <c r="AH8" s="62">
        <f t="shared" si="19"/>
        <v>0.18836196351121007</v>
      </c>
      <c r="AI8" s="59">
        <v>9.5510201066408645E-2</v>
      </c>
      <c r="AJ8" s="59">
        <v>0.68020442737534248</v>
      </c>
      <c r="AK8" s="62">
        <f t="shared" si="20"/>
        <v>-8.2844483764348012E-2</v>
      </c>
      <c r="AL8" s="59"/>
    </row>
    <row r="9" spans="1:38" s="61" customFormat="1" x14ac:dyDescent="0.25">
      <c r="A9" s="57" t="s">
        <v>34</v>
      </c>
      <c r="B9" s="58">
        <v>41486</v>
      </c>
      <c r="C9" s="58">
        <v>35892</v>
      </c>
      <c r="D9" s="59">
        <f t="shared" si="0"/>
        <v>0.86515933085860286</v>
      </c>
      <c r="E9" s="59">
        <f t="shared" si="1"/>
        <v>0.89191683593670401</v>
      </c>
      <c r="F9" s="59">
        <f t="shared" si="2"/>
        <v>0.91069403248273995</v>
      </c>
      <c r="G9" s="59">
        <f t="shared" si="3"/>
        <v>0.96128814539844765</v>
      </c>
      <c r="H9" s="58">
        <v>91</v>
      </c>
      <c r="I9" s="58">
        <v>93</v>
      </c>
      <c r="J9" s="58">
        <v>1279.8699999999999</v>
      </c>
      <c r="K9" s="60">
        <f t="shared" si="4"/>
        <v>90.000158786568164</v>
      </c>
      <c r="L9" s="58">
        <v>1322.53</v>
      </c>
      <c r="M9" s="61">
        <f t="shared" si="5"/>
        <v>119027.90999999999</v>
      </c>
      <c r="N9" s="59">
        <f t="shared" si="9"/>
        <v>1.0242716611343412</v>
      </c>
      <c r="O9" s="59">
        <f t="shared" si="10"/>
        <v>0.946655274360506</v>
      </c>
      <c r="P9" s="61">
        <f t="shared" si="6"/>
        <v>1307.9967286559151</v>
      </c>
      <c r="Q9" s="59">
        <f t="shared" si="11"/>
        <v>0.95717364774032931</v>
      </c>
      <c r="R9" s="59">
        <f t="shared" si="12"/>
        <v>1.0518373379823309E-2</v>
      </c>
      <c r="S9" s="61">
        <v>1703928</v>
      </c>
      <c r="T9" s="59">
        <f t="shared" si="13"/>
        <v>8.4681363711836419E-2</v>
      </c>
      <c r="U9" s="59">
        <v>0.9516</v>
      </c>
      <c r="V9" s="59">
        <f t="shared" si="7"/>
        <v>0.96774364286632431</v>
      </c>
      <c r="W9" s="59">
        <f t="shared" si="8"/>
        <v>0.89399639794700103</v>
      </c>
      <c r="X9" s="62">
        <f t="shared" si="14"/>
        <v>0.89778089710960474</v>
      </c>
      <c r="Y9" s="59">
        <v>7.7433546191333483E-2</v>
      </c>
      <c r="Z9" s="61">
        <v>0.82447803938096764</v>
      </c>
      <c r="AA9" s="62">
        <f t="shared" si="15"/>
        <v>24.347272889464811</v>
      </c>
      <c r="AB9" s="59">
        <f t="shared" si="16"/>
        <v>0.72947522295817935</v>
      </c>
      <c r="AC9" s="62">
        <f t="shared" si="17"/>
        <v>1.0023293143239944</v>
      </c>
      <c r="AD9" s="59">
        <v>0.1522319277686362</v>
      </c>
      <c r="AE9" s="59">
        <v>0.57688869917962238</v>
      </c>
      <c r="AF9" s="61">
        <v>78.746099999999998</v>
      </c>
      <c r="AG9" s="59">
        <f t="shared" si="18"/>
        <v>0.74629920887671231</v>
      </c>
      <c r="AH9" s="62">
        <f t="shared" si="19"/>
        <v>0.69201803329273537</v>
      </c>
      <c r="AI9" s="59">
        <v>9.5510201066408645E-2</v>
      </c>
      <c r="AJ9" s="59">
        <v>0.68020442737534248</v>
      </c>
      <c r="AK9" s="62">
        <f t="shared" si="20"/>
        <v>0.86404274824211147</v>
      </c>
    </row>
    <row r="10" spans="1:38" s="61" customFormat="1" x14ac:dyDescent="0.25">
      <c r="A10" s="57" t="s">
        <v>36</v>
      </c>
      <c r="B10" s="58">
        <v>20816</v>
      </c>
      <c r="C10" s="58">
        <v>13890</v>
      </c>
      <c r="D10" s="59">
        <f t="shared" si="0"/>
        <v>0.66727517294388927</v>
      </c>
      <c r="E10" s="59">
        <f t="shared" si="1"/>
        <v>0.68791254942669</v>
      </c>
      <c r="F10" s="59">
        <f t="shared" si="2"/>
        <v>0.70239491888830452</v>
      </c>
      <c r="G10" s="59">
        <f t="shared" si="3"/>
        <v>0.74141685882654362</v>
      </c>
      <c r="H10" s="58">
        <v>42</v>
      </c>
      <c r="I10" s="58">
        <v>44</v>
      </c>
      <c r="J10" s="58">
        <v>1342.16</v>
      </c>
      <c r="K10" s="60">
        <f t="shared" si="4"/>
        <v>40.999909745412644</v>
      </c>
      <c r="L10" s="58">
        <v>1440.37</v>
      </c>
      <c r="M10" s="61">
        <f t="shared" si="5"/>
        <v>59055.040000000001</v>
      </c>
      <c r="N10" s="59">
        <f t="shared" si="9"/>
        <v>0.94047362830383874</v>
      </c>
      <c r="O10" s="59">
        <f t="shared" si="10"/>
        <v>0.86920721758992492</v>
      </c>
      <c r="P10" s="61">
        <f t="shared" si="6"/>
        <v>1406.0754024941725</v>
      </c>
      <c r="Q10" s="59">
        <f t="shared" si="11"/>
        <v>0.89040744029741947</v>
      </c>
      <c r="R10" s="59">
        <f t="shared" si="12"/>
        <v>2.1200222707494554E-2</v>
      </c>
      <c r="S10" s="61">
        <v>1197689</v>
      </c>
      <c r="T10" s="59">
        <f t="shared" si="13"/>
        <v>5.9522431594918129E-2</v>
      </c>
      <c r="U10" s="59">
        <v>0.9516</v>
      </c>
      <c r="V10" s="59">
        <f t="shared" si="7"/>
        <v>0.93181613057756008</v>
      </c>
      <c r="W10" s="59">
        <f t="shared" si="8"/>
        <v>0.7161017619756137</v>
      </c>
      <c r="X10" s="62">
        <f t="shared" si="14"/>
        <v>-1.3996036955037923</v>
      </c>
      <c r="Y10" s="59">
        <v>7.7433546191333483E-2</v>
      </c>
      <c r="Z10" s="61">
        <v>0.82447803938096764</v>
      </c>
      <c r="AA10" s="62">
        <f t="shared" si="15"/>
        <v>17.380137915602464</v>
      </c>
      <c r="AB10" s="59">
        <f t="shared" si="16"/>
        <v>0.57609326402121952</v>
      </c>
      <c r="AC10" s="62">
        <f t="shared" si="17"/>
        <v>-5.2251532911792896E-3</v>
      </c>
      <c r="AD10" s="59">
        <v>0.1522319277686362</v>
      </c>
      <c r="AE10" s="59">
        <v>0.57688869917962238</v>
      </c>
      <c r="AF10" s="61">
        <v>179.7242</v>
      </c>
      <c r="AG10" s="59">
        <f t="shared" si="18"/>
        <v>0.48303685282191788</v>
      </c>
      <c r="AH10" s="62">
        <f t="shared" si="19"/>
        <v>-2.0643614226749785</v>
      </c>
      <c r="AI10" s="59">
        <v>9.5510201066408645E-2</v>
      </c>
      <c r="AJ10" s="59">
        <v>0.68020442737534248</v>
      </c>
      <c r="AK10" s="62">
        <f t="shared" si="20"/>
        <v>-1.15639675715665</v>
      </c>
      <c r="AL10" s="59"/>
    </row>
    <row r="11" spans="1:38" s="61" customFormat="1" x14ac:dyDescent="0.25">
      <c r="A11" s="57" t="s">
        <v>38</v>
      </c>
      <c r="B11" s="58">
        <v>14676</v>
      </c>
      <c r="C11" s="58">
        <v>11215</v>
      </c>
      <c r="D11" s="59">
        <f t="shared" si="0"/>
        <v>0.76417279912782776</v>
      </c>
      <c r="E11" s="59">
        <f t="shared" si="1"/>
        <v>0.78780700941013171</v>
      </c>
      <c r="F11" s="59">
        <f t="shared" si="2"/>
        <v>0.80439242013455559</v>
      </c>
      <c r="G11" s="59">
        <f t="shared" si="3"/>
        <v>0.84908088791980862</v>
      </c>
      <c r="H11" s="58">
        <v>38</v>
      </c>
      <c r="I11" s="58">
        <v>39</v>
      </c>
      <c r="J11" s="58">
        <v>1065.31</v>
      </c>
      <c r="K11" s="60">
        <f t="shared" si="4"/>
        <v>36.000181963122138</v>
      </c>
      <c r="L11" s="58">
        <v>1154.08</v>
      </c>
      <c r="M11" s="61">
        <f t="shared" si="5"/>
        <v>41547.089999999997</v>
      </c>
      <c r="N11" s="59">
        <f t="shared" si="9"/>
        <v>1.1737747816442536</v>
      </c>
      <c r="O11" s="59">
        <f t="shared" si="10"/>
        <v>1.0848294745598226</v>
      </c>
      <c r="P11" s="61">
        <f t="shared" si="6"/>
        <v>1122.888802044534</v>
      </c>
      <c r="Q11" s="59">
        <f t="shared" si="11"/>
        <v>1.1149634743176877</v>
      </c>
      <c r="R11" s="59">
        <f t="shared" si="12"/>
        <v>3.0133999757865126E-2</v>
      </c>
      <c r="S11" s="61">
        <v>1167847</v>
      </c>
      <c r="T11" s="59">
        <f t="shared" si="13"/>
        <v>5.8039351760624296E-2</v>
      </c>
      <c r="U11" s="59">
        <v>0.9516</v>
      </c>
      <c r="V11" s="59">
        <f t="shared" si="7"/>
        <v>0.92308158879800351</v>
      </c>
      <c r="W11" s="59">
        <f t="shared" si="8"/>
        <v>0.82784968132979464</v>
      </c>
      <c r="X11" s="62">
        <f t="shared" si="14"/>
        <v>4.3542393635129142E-2</v>
      </c>
      <c r="Y11" s="59">
        <v>7.7433546191333483E-2</v>
      </c>
      <c r="Z11" s="61">
        <v>0.82447803938096764</v>
      </c>
      <c r="AA11" s="62">
        <f t="shared" si="15"/>
        <v>12.566714646696013</v>
      </c>
      <c r="AB11" s="59">
        <f t="shared" si="16"/>
        <v>0.65092635755093953</v>
      </c>
      <c r="AC11" s="62">
        <f t="shared" si="17"/>
        <v>0.48634776854327444</v>
      </c>
      <c r="AD11" s="59">
        <v>0.1522319277686362</v>
      </c>
      <c r="AE11" s="59">
        <v>0.57688869917962238</v>
      </c>
      <c r="AF11" s="61">
        <v>67.335999999999999</v>
      </c>
      <c r="AG11" s="59">
        <f t="shared" si="18"/>
        <v>0.77604674630136983</v>
      </c>
      <c r="AH11" s="62">
        <f t="shared" si="19"/>
        <v>1.003477302486127</v>
      </c>
      <c r="AI11" s="59">
        <v>9.5510201066408645E-2</v>
      </c>
      <c r="AJ11" s="59">
        <v>0.68020442737534248</v>
      </c>
      <c r="AK11" s="62">
        <f t="shared" si="20"/>
        <v>0.51112248822151019</v>
      </c>
    </row>
    <row r="12" spans="1:38" s="61" customFormat="1" x14ac:dyDescent="0.25">
      <c r="A12" s="57" t="s">
        <v>40</v>
      </c>
      <c r="B12" s="58">
        <v>15198</v>
      </c>
      <c r="C12" s="58">
        <v>13155</v>
      </c>
      <c r="D12" s="59">
        <f t="shared" si="0"/>
        <v>0.86557441768653776</v>
      </c>
      <c r="E12" s="59">
        <f t="shared" si="1"/>
        <v>0.89234476050158529</v>
      </c>
      <c r="F12" s="59">
        <f t="shared" si="2"/>
        <v>0.91113096598582921</v>
      </c>
      <c r="G12" s="59">
        <f t="shared" si="3"/>
        <v>0.96174935298504183</v>
      </c>
      <c r="H12" s="58">
        <v>33</v>
      </c>
      <c r="I12" s="58">
        <v>35</v>
      </c>
      <c r="J12" s="58">
        <v>1238.51</v>
      </c>
      <c r="K12" s="60">
        <f t="shared" si="4"/>
        <v>31.999771155223193</v>
      </c>
      <c r="L12" s="58">
        <v>1354.63</v>
      </c>
      <c r="M12" s="61">
        <f t="shared" si="5"/>
        <v>43347.85</v>
      </c>
      <c r="N12" s="59">
        <f>$L$18/L12</f>
        <v>1</v>
      </c>
      <c r="O12" s="59">
        <f>$J$18/L12</f>
        <v>0.92422285052006814</v>
      </c>
      <c r="P12" s="61">
        <f>M12/(K12+1)</f>
        <v>1313.580321393802</v>
      </c>
      <c r="Q12" s="59">
        <f t="shared" si="11"/>
        <v>0.95310502114675433</v>
      </c>
      <c r="R12" s="59">
        <f t="shared" si="12"/>
        <v>2.8882170626686188E-2</v>
      </c>
      <c r="S12" s="61">
        <v>919758</v>
      </c>
      <c r="T12" s="59">
        <f t="shared" si="13"/>
        <v>4.5709890162536945E-2</v>
      </c>
      <c r="U12" s="59">
        <v>0.9516</v>
      </c>
      <c r="V12" s="59">
        <f t="shared" si="7"/>
        <v>0.91427917586351981</v>
      </c>
      <c r="W12" s="59">
        <f t="shared" si="8"/>
        <v>0.94672878978023167</v>
      </c>
      <c r="X12" s="62">
        <f t="shared" si="14"/>
        <v>1.578782793922288</v>
      </c>
      <c r="Y12" s="59">
        <v>7.7433546191333483E-2</v>
      </c>
      <c r="Z12" s="61">
        <v>0.82447803938096764</v>
      </c>
      <c r="AA12" s="62">
        <f t="shared" si="15"/>
        <v>16.523911724605821</v>
      </c>
      <c r="AB12" s="59">
        <f t="shared" si="16"/>
        <v>0.48362406579558648</v>
      </c>
      <c r="AC12" s="62">
        <f t="shared" si="17"/>
        <v>-0.61264831071298353</v>
      </c>
      <c r="AD12" s="59">
        <v>0.1522319277686362</v>
      </c>
      <c r="AE12" s="59">
        <v>0.57688869917962238</v>
      </c>
      <c r="AF12" s="61">
        <v>116.1407</v>
      </c>
      <c r="AG12" s="59">
        <f t="shared" si="18"/>
        <v>0.6488068763835616</v>
      </c>
      <c r="AH12" s="62">
        <f t="shared" si="19"/>
        <v>-0.32873505281336418</v>
      </c>
      <c r="AI12" s="59">
        <v>9.5510201066408645E-2</v>
      </c>
      <c r="AJ12" s="59">
        <v>0.68020442737534248</v>
      </c>
      <c r="AK12" s="62">
        <f t="shared" si="20"/>
        <v>0.21246647679864675</v>
      </c>
    </row>
    <row r="13" spans="1:38" s="54" customFormat="1" x14ac:dyDescent="0.25">
      <c r="A13" s="49" t="s">
        <v>42</v>
      </c>
      <c r="B13" s="50">
        <v>14796</v>
      </c>
      <c r="C13" s="50">
        <v>10113</v>
      </c>
      <c r="D13" s="51">
        <f t="shared" si="0"/>
        <v>0.68349553933495544</v>
      </c>
      <c r="E13" s="51">
        <f t="shared" si="1"/>
        <v>0.70463457663397466</v>
      </c>
      <c r="F13" s="51">
        <f t="shared" si="2"/>
        <v>0.7194689887736373</v>
      </c>
      <c r="G13" s="51">
        <f t="shared" si="3"/>
        <v>0.75943948814995044</v>
      </c>
      <c r="H13" s="50">
        <v>35</v>
      </c>
      <c r="I13" s="50">
        <v>36</v>
      </c>
      <c r="J13" s="50">
        <v>1171.44</v>
      </c>
      <c r="K13" s="53">
        <f t="shared" si="4"/>
        <v>30.999816229169578</v>
      </c>
      <c r="L13" s="50">
        <v>1360.39</v>
      </c>
      <c r="M13" s="54">
        <f t="shared" si="5"/>
        <v>42171.840000000004</v>
      </c>
      <c r="N13" s="51">
        <f t="shared" si="9"/>
        <v>0.99576592006703957</v>
      </c>
      <c r="O13" s="51">
        <f t="shared" si="10"/>
        <v>0.92030961709509762</v>
      </c>
      <c r="P13" s="54">
        <f t="shared" ref="P13:P17" si="21">M13/(K13+1)</f>
        <v>1317.8775683579729</v>
      </c>
      <c r="Q13" s="51">
        <f t="shared" si="11"/>
        <v>0.94999720008886801</v>
      </c>
      <c r="R13" s="51">
        <f>Q13-O13</f>
        <v>2.9687582993770389E-2</v>
      </c>
      <c r="S13" s="54">
        <v>984145</v>
      </c>
      <c r="T13" s="51">
        <f t="shared" si="13"/>
        <v>4.8909778282993914E-2</v>
      </c>
      <c r="U13" s="51">
        <v>0.9516</v>
      </c>
      <c r="V13" s="51">
        <f t="shared" si="7"/>
        <v>0.86110600636582157</v>
      </c>
      <c r="W13" s="51">
        <f t="shared" si="8"/>
        <v>0.79374146072857343</v>
      </c>
      <c r="X13" s="55">
        <f t="shared" si="14"/>
        <v>-0.39694137959852738</v>
      </c>
      <c r="Y13" s="51">
        <v>7.7433546191333483E-2</v>
      </c>
      <c r="Z13" s="54">
        <v>0.82447803938096764</v>
      </c>
      <c r="AA13" s="55">
        <f t="shared" si="15"/>
        <v>15.034369935324571</v>
      </c>
      <c r="AB13" s="51">
        <f t="shared" si="16"/>
        <v>0.51501744964610996</v>
      </c>
      <c r="AC13" s="55">
        <f t="shared" si="17"/>
        <v>-0.40642755064854097</v>
      </c>
      <c r="AD13" s="51">
        <v>0.1522319277686362</v>
      </c>
      <c r="AE13" s="51">
        <v>0.57688869917962238</v>
      </c>
      <c r="AF13" s="54">
        <v>148.4633</v>
      </c>
      <c r="AG13" s="51">
        <f t="shared" si="18"/>
        <v>0.56453787320547943</v>
      </c>
      <c r="AH13" s="55">
        <f t="shared" si="19"/>
        <v>-1.2110387464208101</v>
      </c>
      <c r="AI13" s="51">
        <v>9.5510201066408645E-2</v>
      </c>
      <c r="AJ13" s="51">
        <v>0.68020442737534248</v>
      </c>
      <c r="AK13" s="55">
        <f t="shared" si="20"/>
        <v>-0.67146922555595945</v>
      </c>
      <c r="AL13" s="59"/>
    </row>
    <row r="14" spans="1:38" s="61" customFormat="1" x14ac:dyDescent="0.25">
      <c r="A14" s="57" t="s">
        <v>44</v>
      </c>
      <c r="B14" s="58">
        <v>23202</v>
      </c>
      <c r="C14" s="58">
        <v>18061</v>
      </c>
      <c r="D14" s="59">
        <f t="shared" si="0"/>
        <v>0.77842427376950263</v>
      </c>
      <c r="E14" s="59">
        <f t="shared" si="1"/>
        <v>0.80249925130876565</v>
      </c>
      <c r="F14" s="59">
        <f t="shared" si="2"/>
        <v>0.81939397238895018</v>
      </c>
      <c r="G14" s="59">
        <f t="shared" si="3"/>
        <v>0.86491585974389185</v>
      </c>
      <c r="H14" s="58">
        <v>52</v>
      </c>
      <c r="I14" s="58">
        <v>53</v>
      </c>
      <c r="J14" s="58">
        <v>1251.98</v>
      </c>
      <c r="K14" s="60">
        <f t="shared" si="4"/>
        <v>51.999858940802163</v>
      </c>
      <c r="L14" s="58">
        <v>1276.06</v>
      </c>
      <c r="M14" s="61">
        <f t="shared" si="5"/>
        <v>66354.94</v>
      </c>
      <c r="N14" s="59">
        <f t="shared" si="9"/>
        <v>1.0615723398586274</v>
      </c>
      <c r="O14" s="59">
        <f t="shared" si="10"/>
        <v>0.98112941397739928</v>
      </c>
      <c r="P14" s="61">
        <f t="shared" si="21"/>
        <v>1251.9833321465007</v>
      </c>
      <c r="Q14" s="59">
        <f t="shared" si="11"/>
        <v>0.99999733850570116</v>
      </c>
      <c r="R14" s="59">
        <f t="shared" si="12"/>
        <v>1.8867924528301883E-2</v>
      </c>
      <c r="S14" s="61">
        <v>1732700</v>
      </c>
      <c r="T14" s="59">
        <f t="shared" si="13"/>
        <v>8.6111266968732822E-2</v>
      </c>
      <c r="U14" s="59">
        <v>0.9516</v>
      </c>
      <c r="V14" s="59">
        <f t="shared" si="7"/>
        <v>0.98112941397739928</v>
      </c>
      <c r="W14" s="59">
        <f t="shared" si="8"/>
        <v>0.79339612356931533</v>
      </c>
      <c r="X14" s="62">
        <f t="shared" si="14"/>
        <v>-0.40140116707106288</v>
      </c>
      <c r="Y14" s="59">
        <v>7.7433546191333483E-2</v>
      </c>
      <c r="Z14" s="61">
        <v>0.82447803938096764</v>
      </c>
      <c r="AA14" s="62">
        <f t="shared" si="15"/>
        <v>13.390661972643851</v>
      </c>
      <c r="AB14" s="59">
        <f t="shared" si="16"/>
        <v>0.74248657120612405</v>
      </c>
      <c r="AC14" s="62">
        <f t="shared" si="17"/>
        <v>1.0877998751889892</v>
      </c>
      <c r="AD14" s="59">
        <v>0.1522319277686362</v>
      </c>
      <c r="AE14" s="59">
        <v>0.57688869917962238</v>
      </c>
      <c r="AF14" s="61">
        <v>103.26309999999999</v>
      </c>
      <c r="AG14" s="59">
        <f t="shared" si="18"/>
        <v>0.68238036723287676</v>
      </c>
      <c r="AH14" s="62">
        <f t="shared" si="19"/>
        <v>2.2782277005378108E-2</v>
      </c>
      <c r="AI14" s="59">
        <v>9.5510201066408645E-2</v>
      </c>
      <c r="AJ14" s="59">
        <v>0.68020442737534248</v>
      </c>
      <c r="AK14" s="62">
        <f t="shared" si="20"/>
        <v>0.23639366170776818</v>
      </c>
    </row>
    <row r="15" spans="1:38" s="54" customFormat="1" x14ac:dyDescent="0.25">
      <c r="A15" s="49" t="s">
        <v>46</v>
      </c>
      <c r="B15" s="50">
        <v>22152</v>
      </c>
      <c r="C15" s="50">
        <v>18773</v>
      </c>
      <c r="D15" s="51">
        <f t="shared" si="0"/>
        <v>0.84746298302636336</v>
      </c>
      <c r="E15" s="51">
        <f t="shared" si="1"/>
        <v>0.8736731783776942</v>
      </c>
      <c r="F15" s="51">
        <f t="shared" si="2"/>
        <v>0.89206629792248782</v>
      </c>
      <c r="G15" s="51">
        <f t="shared" si="3"/>
        <v>0.94162553669595928</v>
      </c>
      <c r="H15" s="50">
        <v>41</v>
      </c>
      <c r="I15" s="50">
        <v>42</v>
      </c>
      <c r="J15" s="50">
        <v>1527.64</v>
      </c>
      <c r="K15" s="53">
        <f t="shared" si="4"/>
        <v>39.999800502484369</v>
      </c>
      <c r="L15" s="50">
        <v>1604.03</v>
      </c>
      <c r="M15" s="54">
        <f t="shared" si="5"/>
        <v>64160.880000000005</v>
      </c>
      <c r="N15" s="51">
        <f t="shared" si="9"/>
        <v>0.84451662375391989</v>
      </c>
      <c r="O15" s="51">
        <f t="shared" si="10"/>
        <v>0.78052156131743178</v>
      </c>
      <c r="P15" s="54">
        <f t="shared" si="21"/>
        <v>1564.9071267093652</v>
      </c>
      <c r="Q15" s="51">
        <f t="shared" si="11"/>
        <v>0.80003469767092317</v>
      </c>
      <c r="R15" s="51">
        <f t="shared" si="12"/>
        <v>1.9513136353491389E-2</v>
      </c>
      <c r="S15" s="54">
        <v>1047436</v>
      </c>
      <c r="T15" s="51">
        <f t="shared" si="13"/>
        <v>5.205519768492043E-2</v>
      </c>
      <c r="U15" s="51">
        <v>0.9516</v>
      </c>
      <c r="V15" s="51">
        <f t="shared" si="7"/>
        <v>0.95237620244010401</v>
      </c>
      <c r="W15" s="51">
        <f t="shared" si="8"/>
        <v>0.88984057020225815</v>
      </c>
      <c r="X15" s="55">
        <f t="shared" si="14"/>
        <v>0.84411129331186452</v>
      </c>
      <c r="Y15" s="51">
        <v>7.7433546191333483E-2</v>
      </c>
      <c r="Z15" s="54">
        <v>0.82447803938096764</v>
      </c>
      <c r="AA15" s="55">
        <f t="shared" si="15"/>
        <v>21.148786178821428</v>
      </c>
      <c r="AB15" s="51">
        <f t="shared" si="16"/>
        <v>0.47127770855987428</v>
      </c>
      <c r="AC15" s="55">
        <f t="shared" si="17"/>
        <v>-0.69375059600018252</v>
      </c>
      <c r="AD15" s="51">
        <v>0.1522319277686362</v>
      </c>
      <c r="AE15" s="51">
        <v>0.57688869917962238</v>
      </c>
      <c r="AF15" s="54">
        <v>155.10910000000001</v>
      </c>
      <c r="AG15" s="51">
        <f t="shared" si="18"/>
        <v>0.54721145326027398</v>
      </c>
      <c r="AH15" s="55">
        <f t="shared" si="19"/>
        <v>-1.3924478498647272</v>
      </c>
      <c r="AI15" s="51">
        <v>9.5510201066408645E-2</v>
      </c>
      <c r="AJ15" s="51">
        <v>0.68020442737534248</v>
      </c>
      <c r="AK15" s="55">
        <f t="shared" si="20"/>
        <v>-0.4140290508510151</v>
      </c>
      <c r="AL15" s="59"/>
    </row>
    <row r="16" spans="1:38" s="61" customFormat="1" x14ac:dyDescent="0.25">
      <c r="A16" s="57" t="s">
        <v>48</v>
      </c>
      <c r="B16" s="58">
        <v>15576</v>
      </c>
      <c r="C16" s="58">
        <v>12099</v>
      </c>
      <c r="D16" s="59">
        <f t="shared" si="0"/>
        <v>0.77677195685670264</v>
      </c>
      <c r="E16" s="59">
        <f t="shared" si="1"/>
        <v>0.80079583181103364</v>
      </c>
      <c r="F16" s="59">
        <f t="shared" si="2"/>
        <v>0.81765469142810809</v>
      </c>
      <c r="G16" s="59">
        <f t="shared" si="3"/>
        <v>0.86307995206300292</v>
      </c>
      <c r="H16" s="58">
        <v>27</v>
      </c>
      <c r="I16" s="58">
        <v>28</v>
      </c>
      <c r="J16" s="58">
        <v>1595.32</v>
      </c>
      <c r="K16" s="60">
        <f t="shared" si="4"/>
        <v>23.999957017209233</v>
      </c>
      <c r="L16" s="58">
        <v>1861.21</v>
      </c>
      <c r="M16" s="61">
        <f t="shared" si="5"/>
        <v>44668.959999999999</v>
      </c>
      <c r="N16" s="59">
        <f t="shared" si="9"/>
        <v>0.72782222317739542</v>
      </c>
      <c r="O16" s="59">
        <f t="shared" si="10"/>
        <v>0.67266992977686557</v>
      </c>
      <c r="P16" s="61">
        <f t="shared" si="21"/>
        <v>1786.76147199978</v>
      </c>
      <c r="Q16" s="59">
        <f>$J$18/P16</f>
        <v>0.70069789371423952</v>
      </c>
      <c r="R16" s="59">
        <f t="shared" si="12"/>
        <v>2.8027963937373945E-2</v>
      </c>
      <c r="S16" s="61">
        <v>861713</v>
      </c>
      <c r="T16" s="59">
        <f t="shared" si="13"/>
        <v>4.2825185083065542E-2</v>
      </c>
      <c r="U16" s="59">
        <v>0.9516</v>
      </c>
      <c r="V16" s="59">
        <f t="shared" si="7"/>
        <v>0.85714132204318694</v>
      </c>
      <c r="W16" s="59">
        <f t="shared" si="8"/>
        <v>0.90623557268840327</v>
      </c>
      <c r="X16" s="62">
        <f t="shared" si="14"/>
        <v>1.0558412642683035</v>
      </c>
      <c r="Y16" s="59">
        <v>7.7433546191333483E-2</v>
      </c>
      <c r="Z16" s="61">
        <v>0.82447803938096764</v>
      </c>
      <c r="AA16" s="62">
        <f t="shared" si="15"/>
        <v>18.075623786573953</v>
      </c>
      <c r="AB16" s="59">
        <f t="shared" si="16"/>
        <v>0.24684766003485847</v>
      </c>
      <c r="AC16" s="62">
        <f t="shared" si="17"/>
        <v>-2.168014581319393</v>
      </c>
      <c r="AD16" s="59">
        <v>0.1522319277686362</v>
      </c>
      <c r="AE16" s="59">
        <v>0.57688869917962238</v>
      </c>
      <c r="AF16" s="61">
        <v>73.812299999999993</v>
      </c>
      <c r="AG16" s="59">
        <f t="shared" si="18"/>
        <v>0.75916223375342462</v>
      </c>
      <c r="AH16" s="62">
        <f t="shared" si="19"/>
        <v>0.82669500740745427</v>
      </c>
      <c r="AI16" s="59">
        <v>9.5510201066408645E-2</v>
      </c>
      <c r="AJ16" s="59">
        <v>0.68020442737534248</v>
      </c>
      <c r="AK16" s="62">
        <f t="shared" si="20"/>
        <v>-9.5159436547878395E-2</v>
      </c>
      <c r="AL16" s="59"/>
    </row>
    <row r="17" spans="1:37" s="61" customFormat="1" x14ac:dyDescent="0.25">
      <c r="A17" s="57" t="s">
        <v>50</v>
      </c>
      <c r="B17" s="58">
        <v>29998</v>
      </c>
      <c r="C17" s="58">
        <v>23994</v>
      </c>
      <c r="D17" s="59">
        <f t="shared" si="0"/>
        <v>0.79985332355490368</v>
      </c>
      <c r="E17" s="59">
        <f t="shared" si="1"/>
        <v>0.82459105521124099</v>
      </c>
      <c r="F17" s="59">
        <f t="shared" si="2"/>
        <v>0.84195086689989862</v>
      </c>
      <c r="G17" s="59">
        <f t="shared" si="3"/>
        <v>0.88872591506100407</v>
      </c>
      <c r="H17" s="58">
        <v>53</v>
      </c>
      <c r="I17" s="58">
        <v>54</v>
      </c>
      <c r="J17" s="58">
        <v>1591.04</v>
      </c>
      <c r="K17" s="60">
        <f t="shared" si="4"/>
        <v>48</v>
      </c>
      <c r="L17" s="58">
        <v>1789.92</v>
      </c>
      <c r="M17" s="61">
        <f t="shared" si="5"/>
        <v>85916.160000000003</v>
      </c>
      <c r="N17" s="59">
        <f t="shared" si="9"/>
        <v>0.75681036023956383</v>
      </c>
      <c r="O17" s="59">
        <f t="shared" si="10"/>
        <v>0.69946142844372927</v>
      </c>
      <c r="P17" s="61">
        <f t="shared" si="21"/>
        <v>1753.3910204081633</v>
      </c>
      <c r="Q17" s="59">
        <f t="shared" si="11"/>
        <v>0.71403354153630705</v>
      </c>
      <c r="R17" s="59">
        <f t="shared" si="12"/>
        <v>1.4572113092577776E-2</v>
      </c>
      <c r="S17" s="61">
        <v>1409748</v>
      </c>
      <c r="T17" s="59">
        <f t="shared" si="13"/>
        <v>7.0061283769052435E-2</v>
      </c>
      <c r="U17" s="59">
        <v>0.9516</v>
      </c>
      <c r="V17" s="59">
        <f t="shared" si="7"/>
        <v>0.88888888888888884</v>
      </c>
      <c r="W17" s="59">
        <f t="shared" si="8"/>
        <v>0.89983498899926673</v>
      </c>
      <c r="X17" s="62">
        <f t="shared" si="14"/>
        <v>0.97318221009918293</v>
      </c>
      <c r="Y17" s="59">
        <v>7.7433546191333483E-2</v>
      </c>
      <c r="Z17" s="61">
        <v>0.82447803938096764</v>
      </c>
      <c r="AA17" s="62">
        <f t="shared" si="15"/>
        <v>21.278980356772983</v>
      </c>
      <c r="AB17" s="59">
        <f>(1-AA17/K17)</f>
        <v>0.55668790923389611</v>
      </c>
      <c r="AC17" s="62">
        <f t="shared" si="17"/>
        <v>-0.13269745868572105</v>
      </c>
      <c r="AD17" s="59">
        <v>0.1522319277686362</v>
      </c>
      <c r="AE17" s="59">
        <v>0.57688869917962238</v>
      </c>
      <c r="AF17" s="61">
        <v>67.127099999999999</v>
      </c>
      <c r="AG17" s="59">
        <f t="shared" si="18"/>
        <v>0.77659137435616443</v>
      </c>
      <c r="AH17" s="62">
        <f t="shared" si="19"/>
        <v>1.0091796049492525</v>
      </c>
      <c r="AI17" s="59">
        <v>9.5510201066408645E-2</v>
      </c>
      <c r="AJ17" s="59">
        <v>0.68020442737534248</v>
      </c>
      <c r="AK17" s="62">
        <f t="shared" si="20"/>
        <v>0.61655478545423814</v>
      </c>
    </row>
    <row r="18" spans="1:37" x14ac:dyDescent="0.25">
      <c r="A18" s="32" t="s">
        <v>508</v>
      </c>
      <c r="B18" s="18"/>
      <c r="C18" s="4"/>
      <c r="D18" s="28"/>
      <c r="E18" s="28"/>
      <c r="F18" s="28"/>
      <c r="G18" s="28"/>
      <c r="H18" s="16"/>
      <c r="I18" s="16"/>
      <c r="J18" s="38">
        <f>MEDIAN(J3:J17)</f>
        <v>1251.98</v>
      </c>
      <c r="K18" s="30"/>
      <c r="L18" s="5">
        <f>MEDIAN(L3:L17)</f>
        <v>1354.63</v>
      </c>
      <c r="N18" s="28">
        <f t="shared" ref="N18" si="22">L18/$L$18</f>
        <v>1</v>
      </c>
      <c r="P18" s="5">
        <f>MEDIAN(P3:P17)</f>
        <v>1313.580321393802</v>
      </c>
    </row>
    <row r="19" spans="1:37" x14ac:dyDescent="0.25">
      <c r="A19" s="32" t="s">
        <v>524</v>
      </c>
      <c r="B19" s="18"/>
      <c r="C19" s="4"/>
      <c r="D19" s="28"/>
      <c r="E19" s="28"/>
      <c r="F19" s="28"/>
      <c r="G19" s="28"/>
      <c r="H19" s="16"/>
      <c r="I19" s="16"/>
      <c r="J19" s="38"/>
      <c r="K19" s="30"/>
      <c r="L19" s="5"/>
      <c r="P19" s="56"/>
      <c r="W19" s="28">
        <f>SUM(W3:W17)/15</f>
        <v>0.82447803938096764</v>
      </c>
      <c r="X19" s="28"/>
      <c r="Y19" s="28"/>
      <c r="Z19" s="28"/>
      <c r="AB19" s="28">
        <f>SUM(AB3:AB17)/15</f>
        <v>0.57688869917962238</v>
      </c>
      <c r="AC19" s="28"/>
      <c r="AD19" s="28"/>
      <c r="AE19" s="28"/>
      <c r="AG19" s="28">
        <f>SUM(AG3:AG17)/15</f>
        <v>0.68020442737534248</v>
      </c>
      <c r="AH19" s="28"/>
      <c r="AI19" s="28"/>
    </row>
    <row r="20" spans="1:37" x14ac:dyDescent="0.25">
      <c r="A20" s="32" t="s">
        <v>525</v>
      </c>
      <c r="B20" s="18"/>
      <c r="C20" s="4"/>
      <c r="D20" s="28"/>
      <c r="E20" s="28"/>
      <c r="F20" s="28"/>
      <c r="G20" s="28"/>
      <c r="H20" s="16"/>
      <c r="I20" s="16"/>
      <c r="J20" s="38"/>
      <c r="K20" s="30"/>
      <c r="L20" s="5"/>
      <c r="P20" s="56"/>
      <c r="W20">
        <f>STDEV(W3:W17)</f>
        <v>7.7433546191333483E-2</v>
      </c>
      <c r="AB20">
        <f>STDEV(AB3:AB17)</f>
        <v>0.1522319277686362</v>
      </c>
      <c r="AG20">
        <f>STDEV(AG3:AG17)</f>
        <v>9.5510201066408645E-2</v>
      </c>
    </row>
    <row r="21" spans="1:37" x14ac:dyDescent="0.25">
      <c r="A21" s="4" t="s">
        <v>52</v>
      </c>
      <c r="B21" s="18">
        <v>19080</v>
      </c>
      <c r="C21" s="4">
        <v>13921</v>
      </c>
      <c r="D21" s="9">
        <f t="shared" si="0"/>
        <v>0.72961215932914047</v>
      </c>
      <c r="E21" s="28">
        <f t="shared" ref="E21:E87" si="23">C21/(B21*0.97)</f>
        <v>0.7521774838444748</v>
      </c>
      <c r="F21" s="28">
        <f t="shared" ref="F21:F87" si="24">C21/(B21*0.95)</f>
        <v>0.76801279929383204</v>
      </c>
      <c r="G21" s="28">
        <f t="shared" ref="G21:G87" si="25">C21/(B21*0.9)</f>
        <v>0.81068017703237827</v>
      </c>
      <c r="H21" s="16">
        <v>28</v>
      </c>
      <c r="I21" s="16">
        <v>30</v>
      </c>
      <c r="J21" s="5">
        <v>900.23</v>
      </c>
      <c r="K21" s="30">
        <f t="shared" si="4"/>
        <v>24.999907431406676</v>
      </c>
      <c r="L21" s="5">
        <v>1080.28</v>
      </c>
      <c r="M21">
        <f t="shared" si="5"/>
        <v>27006.9</v>
      </c>
      <c r="O21" s="28">
        <f>$J$67/L21</f>
        <v>0.89262043173991923</v>
      </c>
      <c r="P21">
        <f t="shared" ref="P21" si="26">M21/(K21+1)</f>
        <v>1038.7306213012484</v>
      </c>
      <c r="Q21" s="28">
        <f>$J$67/P21</f>
        <v>0.928325381215794</v>
      </c>
      <c r="R21" s="28">
        <f>Q21-O21</f>
        <v>3.570494947587477E-2</v>
      </c>
      <c r="S21" s="45">
        <v>342376</v>
      </c>
      <c r="T21" s="59">
        <f>S21/20121641</f>
        <v>1.7015312021519517E-2</v>
      </c>
      <c r="U21" s="28">
        <v>0.96640000000000004</v>
      </c>
      <c r="V21" s="59">
        <f t="shared" ref="V21:V66" si="27">K21/I21</f>
        <v>0.8333302477135559</v>
      </c>
      <c r="W21" s="59">
        <f t="shared" ref="W21:W66" si="28">D21/V21</f>
        <v>0.87553783308719302</v>
      </c>
      <c r="X21" s="62">
        <f>(W21-Z21)/Y21</f>
        <v>0.81642820254301396</v>
      </c>
      <c r="Y21" s="28">
        <v>0.13908838067134591</v>
      </c>
      <c r="Z21" s="28">
        <v>0.76198215646106759</v>
      </c>
      <c r="AA21" s="62">
        <f>B21*100/S21</f>
        <v>5.5728205248031406</v>
      </c>
      <c r="AB21" s="59">
        <f>(1-AA21/K21)</f>
        <v>0.77708635361576728</v>
      </c>
      <c r="AC21" s="62">
        <f t="shared" ref="AC21:AC66" si="29">(AB21-AE21)/AD21</f>
        <v>-0.62713076399402778</v>
      </c>
      <c r="AD21" s="28">
        <v>7.9297912441975649E-2</v>
      </c>
      <c r="AE21" s="28">
        <v>0.82681651402863499</v>
      </c>
      <c r="AF21">
        <v>116.82040000000001</v>
      </c>
      <c r="AG21" s="59">
        <f t="shared" ref="AG21" si="30">(1-AF21/365)*U21</f>
        <v>0.65709798750684933</v>
      </c>
      <c r="AH21" s="62">
        <f t="shared" ref="AH21" si="31">(AG21-AJ21)/AI21</f>
        <v>0.48370743820519035</v>
      </c>
      <c r="AI21" s="28">
        <v>0.11584095694217872</v>
      </c>
      <c r="AJ21" s="28">
        <v>0.60106485498511031</v>
      </c>
      <c r="AK21" s="62">
        <f t="shared" ref="AK21:AK84" si="32">(X21+AC21+AH21)/3</f>
        <v>0.22433495891805885</v>
      </c>
    </row>
    <row r="22" spans="1:37" x14ac:dyDescent="0.25">
      <c r="A22" s="4" t="s">
        <v>54</v>
      </c>
      <c r="B22" s="18">
        <v>20286</v>
      </c>
      <c r="C22" s="4">
        <v>16394</v>
      </c>
      <c r="D22" s="9">
        <f t="shared" si="0"/>
        <v>0.80814354727398208</v>
      </c>
      <c r="E22" s="28">
        <f t="shared" si="23"/>
        <v>0.83313767760204338</v>
      </c>
      <c r="F22" s="28">
        <f t="shared" si="24"/>
        <v>0.85067741818313902</v>
      </c>
      <c r="G22" s="28">
        <f t="shared" si="25"/>
        <v>0.89793727474886886</v>
      </c>
      <c r="H22" s="16">
        <v>30</v>
      </c>
      <c r="I22" s="16">
        <v>32</v>
      </c>
      <c r="J22" s="5">
        <v>861.19</v>
      </c>
      <c r="K22" s="30">
        <f t="shared" si="4"/>
        <v>30.000087089048552</v>
      </c>
      <c r="L22" s="5">
        <v>918.6</v>
      </c>
      <c r="M22">
        <f t="shared" si="5"/>
        <v>27558.080000000002</v>
      </c>
      <c r="O22" s="28">
        <f t="shared" ref="O22:O66" si="33">$J$67/L22</f>
        <v>1.0497278467232745</v>
      </c>
      <c r="P22">
        <f t="shared" ref="P22:P66" si="34">M22/(K22+1)</f>
        <v>888.96782518186819</v>
      </c>
      <c r="Q22" s="28">
        <f t="shared" ref="Q22:Q66" si="35">$J$67/P22</f>
        <v>1.0847186733701235</v>
      </c>
      <c r="R22" s="28">
        <f t="shared" ref="R22:R66" si="36">Q22-O22</f>
        <v>3.4990826646849049E-2</v>
      </c>
      <c r="S22" s="45">
        <v>430629</v>
      </c>
      <c r="T22" s="59">
        <f t="shared" ref="T22:T66" si="37">S22/20121641</f>
        <v>2.140128630661883E-2</v>
      </c>
      <c r="U22" s="28">
        <v>0.96640000000000004</v>
      </c>
      <c r="V22" s="59">
        <f t="shared" si="27"/>
        <v>0.93750272153276726</v>
      </c>
      <c r="W22" s="59">
        <f t="shared" si="28"/>
        <v>0.86201728135008526</v>
      </c>
      <c r="X22" s="62">
        <f t="shared" ref="X22:X66" si="38">(W22-Z22)/Y22</f>
        <v>0.71921985435571512</v>
      </c>
      <c r="Y22" s="28">
        <v>0.13908838067134591</v>
      </c>
      <c r="Z22" s="28">
        <v>0.76198215646106759</v>
      </c>
      <c r="AA22" s="62">
        <f t="shared" ref="AA22:AA66" si="39">B22*100/S22</f>
        <v>4.7107835282807242</v>
      </c>
      <c r="AB22" s="59">
        <f t="shared" ref="AB22:AB66" si="40">(1-AA22/K22)</f>
        <v>0.84297433823115853</v>
      </c>
      <c r="AC22" s="62">
        <f t="shared" si="29"/>
        <v>0.20376102856864792</v>
      </c>
      <c r="AD22" s="28">
        <v>7.9297912441975649E-2</v>
      </c>
      <c r="AE22" s="28">
        <v>0.82681651402863499</v>
      </c>
      <c r="AF22">
        <v>80.112300000000005</v>
      </c>
      <c r="AG22" s="59">
        <f t="shared" ref="AG22:AG66" si="41">(1-AF22/365)*U22</f>
        <v>0.754288967890411</v>
      </c>
      <c r="AH22" s="62">
        <f t="shared" ref="AH22:AH66" si="42">(AG22-AJ22)/AI22</f>
        <v>1.3227110423628625</v>
      </c>
      <c r="AI22" s="28">
        <v>0.11584095694217872</v>
      </c>
      <c r="AJ22" s="28">
        <v>0.60106485498511031</v>
      </c>
      <c r="AK22" s="62">
        <f t="shared" si="32"/>
        <v>0.7485639750957418</v>
      </c>
    </row>
    <row r="23" spans="1:37" x14ac:dyDescent="0.25">
      <c r="A23" s="4" t="s">
        <v>56</v>
      </c>
      <c r="B23" s="18">
        <v>32481</v>
      </c>
      <c r="C23" s="4">
        <v>23301</v>
      </c>
      <c r="D23" s="9">
        <f t="shared" si="0"/>
        <v>0.71737323358270988</v>
      </c>
      <c r="E23" s="28">
        <f t="shared" si="23"/>
        <v>0.73956003462135045</v>
      </c>
      <c r="F23" s="28">
        <f t="shared" si="24"/>
        <v>0.75512971956074737</v>
      </c>
      <c r="G23" s="28">
        <f t="shared" si="25"/>
        <v>0.79708137064745543</v>
      </c>
      <c r="H23" s="16">
        <v>30</v>
      </c>
      <c r="I23" s="16">
        <v>34</v>
      </c>
      <c r="J23" s="5">
        <v>1324.88</v>
      </c>
      <c r="K23" s="30">
        <f t="shared" si="4"/>
        <v>28.999954934945379</v>
      </c>
      <c r="L23" s="5">
        <v>1553.31</v>
      </c>
      <c r="M23">
        <f t="shared" si="5"/>
        <v>45045.920000000006</v>
      </c>
      <c r="O23" s="28">
        <f t="shared" si="33"/>
        <v>0.62079044105812753</v>
      </c>
      <c r="P23">
        <f t="shared" si="34"/>
        <v>1501.5329222221053</v>
      </c>
      <c r="Q23" s="28">
        <f t="shared" si="35"/>
        <v>0.64219704125632526</v>
      </c>
      <c r="R23" s="28">
        <f t="shared" si="36"/>
        <v>2.1406600198197734E-2</v>
      </c>
      <c r="S23" s="45">
        <v>612431</v>
      </c>
      <c r="T23" s="59">
        <f t="shared" si="37"/>
        <v>3.0436434086066836E-2</v>
      </c>
      <c r="U23" s="28">
        <v>0.96640000000000004</v>
      </c>
      <c r="V23" s="59">
        <f t="shared" si="27"/>
        <v>0.85293985102780523</v>
      </c>
      <c r="W23" s="59">
        <f t="shared" si="28"/>
        <v>0.84105958083476162</v>
      </c>
      <c r="X23" s="62">
        <f t="shared" si="38"/>
        <v>0.56854083707069181</v>
      </c>
      <c r="Y23" s="28">
        <v>0.13908838067134591</v>
      </c>
      <c r="Z23" s="28">
        <v>0.76198215646106759</v>
      </c>
      <c r="AA23" s="62">
        <f t="shared" si="39"/>
        <v>5.3036178769526687</v>
      </c>
      <c r="AB23" s="59">
        <f t="shared" si="40"/>
        <v>0.81711634073742201</v>
      </c>
      <c r="AC23" s="62">
        <f t="shared" si="29"/>
        <v>-0.12232570811130554</v>
      </c>
      <c r="AD23" s="28">
        <v>7.9297912441975649E-2</v>
      </c>
      <c r="AE23" s="28">
        <v>0.82681651402863499</v>
      </c>
      <c r="AF23">
        <v>171.61279999999999</v>
      </c>
      <c r="AG23" s="59">
        <f t="shared" si="41"/>
        <v>0.51202572624657539</v>
      </c>
      <c r="AH23" s="62">
        <f t="shared" si="42"/>
        <v>-0.76863253799757747</v>
      </c>
      <c r="AI23" s="28">
        <v>0.11584095694217872</v>
      </c>
      <c r="AJ23" s="28">
        <v>0.60106485498511031</v>
      </c>
      <c r="AK23" s="62">
        <f t="shared" si="32"/>
        <v>-0.10747246967939707</v>
      </c>
    </row>
    <row r="24" spans="1:37" x14ac:dyDescent="0.25">
      <c r="A24" s="4" t="s">
        <v>58</v>
      </c>
      <c r="B24" s="18">
        <v>27778</v>
      </c>
      <c r="C24" s="4">
        <v>15686</v>
      </c>
      <c r="D24" s="9">
        <f t="shared" si="0"/>
        <v>0.56469148246814027</v>
      </c>
      <c r="E24" s="28">
        <f t="shared" si="23"/>
        <v>0.58215616749292809</v>
      </c>
      <c r="F24" s="28">
        <f t="shared" si="24"/>
        <v>0.59441208680856872</v>
      </c>
      <c r="G24" s="28">
        <f t="shared" si="25"/>
        <v>0.62743498052015578</v>
      </c>
      <c r="H24" s="16">
        <v>37</v>
      </c>
      <c r="I24" s="16">
        <v>39</v>
      </c>
      <c r="J24" s="5">
        <v>1181.44</v>
      </c>
      <c r="K24" s="30">
        <f t="shared" si="4"/>
        <v>35.000045576774077</v>
      </c>
      <c r="L24" s="5">
        <v>1316.46</v>
      </c>
      <c r="M24">
        <f t="shared" si="5"/>
        <v>46076.160000000003</v>
      </c>
      <c r="O24" s="28">
        <f t="shared" si="33"/>
        <v>0.7324795284323109</v>
      </c>
      <c r="P24">
        <f t="shared" si="34"/>
        <v>1279.8917129629044</v>
      </c>
      <c r="Q24" s="28">
        <f t="shared" si="35"/>
        <v>0.75340748770669486</v>
      </c>
      <c r="R24" s="28">
        <f t="shared" si="36"/>
        <v>2.0927959274383956E-2</v>
      </c>
      <c r="S24" s="45">
        <v>616168</v>
      </c>
      <c r="T24" s="59">
        <f t="shared" si="37"/>
        <v>3.0622154525070795E-2</v>
      </c>
      <c r="U24" s="28">
        <v>0.96640000000000004</v>
      </c>
      <c r="V24" s="59">
        <f t="shared" si="27"/>
        <v>0.89743706607113016</v>
      </c>
      <c r="W24" s="59">
        <f t="shared" si="28"/>
        <v>0.62922683251795086</v>
      </c>
      <c r="X24" s="62">
        <f t="shared" si="38"/>
        <v>-0.95446739190102692</v>
      </c>
      <c r="Y24" s="28">
        <v>0.13908838067134591</v>
      </c>
      <c r="Z24" s="28">
        <v>0.76198215646106759</v>
      </c>
      <c r="AA24" s="62">
        <f t="shared" si="39"/>
        <v>4.5081860791212787</v>
      </c>
      <c r="AB24" s="59">
        <f t="shared" si="40"/>
        <v>0.87119485118291107</v>
      </c>
      <c r="AC24" s="62">
        <f t="shared" si="29"/>
        <v>0.5596406738544204</v>
      </c>
      <c r="AD24" s="28">
        <v>7.9297912441975649E-2</v>
      </c>
      <c r="AE24" s="28">
        <v>0.82681651402863499</v>
      </c>
      <c r="AF24">
        <v>183.108</v>
      </c>
      <c r="AG24" s="59">
        <f t="shared" si="41"/>
        <v>0.48159021589041096</v>
      </c>
      <c r="AH24" s="62">
        <f t="shared" si="42"/>
        <v>-1.0313678533779238</v>
      </c>
      <c r="AI24" s="28">
        <v>0.11584095694217872</v>
      </c>
      <c r="AJ24" s="28">
        <v>0.60106485498511031</v>
      </c>
      <c r="AK24" s="62">
        <f t="shared" si="32"/>
        <v>-0.47539819047484344</v>
      </c>
    </row>
    <row r="25" spans="1:37" x14ac:dyDescent="0.25">
      <c r="A25" s="4" t="s">
        <v>60</v>
      </c>
      <c r="B25" s="18">
        <v>35453</v>
      </c>
      <c r="C25" s="4">
        <v>15656</v>
      </c>
      <c r="D25" s="9">
        <f t="shared" si="0"/>
        <v>0.44159873635517444</v>
      </c>
      <c r="E25" s="28">
        <f t="shared" si="23"/>
        <v>0.45525642923213866</v>
      </c>
      <c r="F25" s="28">
        <f t="shared" si="24"/>
        <v>0.46484077511070998</v>
      </c>
      <c r="G25" s="28">
        <f t="shared" si="25"/>
        <v>0.4906652626168605</v>
      </c>
      <c r="H25" s="16">
        <v>33</v>
      </c>
      <c r="I25" s="16">
        <v>39</v>
      </c>
      <c r="J25" s="5">
        <v>1351.85</v>
      </c>
      <c r="K25" s="30">
        <f t="shared" si="4"/>
        <v>33.0000187776971</v>
      </c>
      <c r="L25" s="5">
        <v>1597.64</v>
      </c>
      <c r="M25">
        <f t="shared" si="5"/>
        <v>52722.149999999994</v>
      </c>
      <c r="O25" s="28">
        <f t="shared" si="33"/>
        <v>0.603565258756666</v>
      </c>
      <c r="P25">
        <f t="shared" si="34"/>
        <v>1550.6506141868369</v>
      </c>
      <c r="Q25" s="28">
        <f t="shared" si="35"/>
        <v>0.62185510467531691</v>
      </c>
      <c r="R25" s="28">
        <f t="shared" si="36"/>
        <v>1.8289845918650904E-2</v>
      </c>
      <c r="S25" s="45">
        <v>575398</v>
      </c>
      <c r="T25" s="59">
        <f t="shared" si="37"/>
        <v>2.8595977833020675E-2</v>
      </c>
      <c r="U25" s="28">
        <v>0.96640000000000004</v>
      </c>
      <c r="V25" s="59">
        <f t="shared" si="27"/>
        <v>0.84615432763325893</v>
      </c>
      <c r="W25" s="59">
        <f t="shared" si="28"/>
        <v>0.52188911872654586</v>
      </c>
      <c r="X25" s="62">
        <f t="shared" si="38"/>
        <v>-1.726190473824275</v>
      </c>
      <c r="Y25" s="28">
        <v>0.13908838067134591</v>
      </c>
      <c r="Z25" s="28">
        <v>0.76198215646106759</v>
      </c>
      <c r="AA25" s="62">
        <f t="shared" si="39"/>
        <v>6.1614743186455287</v>
      </c>
      <c r="AB25" s="59">
        <f t="shared" si="40"/>
        <v>0.8132887632533794</v>
      </c>
      <c r="AC25" s="62">
        <f t="shared" si="29"/>
        <v>-0.17059403405044485</v>
      </c>
      <c r="AD25" s="28">
        <v>7.9297912441975649E-2</v>
      </c>
      <c r="AE25" s="28">
        <v>0.82681651402863499</v>
      </c>
      <c r="AF25">
        <v>166.07810000000001</v>
      </c>
      <c r="AG25" s="59">
        <f t="shared" si="41"/>
        <v>0.52667979221917816</v>
      </c>
      <c r="AH25" s="62">
        <f t="shared" si="42"/>
        <v>-0.64213094167601692</v>
      </c>
      <c r="AI25" s="28">
        <v>0.11584095694217872</v>
      </c>
      <c r="AJ25" s="28">
        <v>0.60106485498511031</v>
      </c>
      <c r="AK25" s="62">
        <f t="shared" si="32"/>
        <v>-0.84630514985024563</v>
      </c>
    </row>
    <row r="26" spans="1:37" x14ac:dyDescent="0.25">
      <c r="A26" s="4" t="s">
        <v>62</v>
      </c>
      <c r="B26" s="18">
        <v>15928</v>
      </c>
      <c r="C26" s="4">
        <v>9617</v>
      </c>
      <c r="D26" s="9">
        <f t="shared" si="0"/>
        <v>0.60377950778503264</v>
      </c>
      <c r="E26" s="28">
        <f t="shared" si="23"/>
        <v>0.62245310080931204</v>
      </c>
      <c r="F26" s="28">
        <f t="shared" si="24"/>
        <v>0.6355573766158239</v>
      </c>
      <c r="G26" s="28">
        <f t="shared" si="25"/>
        <v>0.67086611976114741</v>
      </c>
      <c r="H26" s="16">
        <v>20</v>
      </c>
      <c r="I26" s="16">
        <v>21</v>
      </c>
      <c r="J26" s="5">
        <v>1004.86</v>
      </c>
      <c r="K26" s="30">
        <f t="shared" si="4"/>
        <v>18.000102360256925</v>
      </c>
      <c r="L26" s="5">
        <v>1172.33</v>
      </c>
      <c r="M26">
        <f t="shared" si="5"/>
        <v>21102.06</v>
      </c>
      <c r="O26" s="28">
        <f t="shared" si="33"/>
        <v>0.82253290455759043</v>
      </c>
      <c r="P26">
        <f t="shared" si="34"/>
        <v>1110.6287534608132</v>
      </c>
      <c r="Q26" s="28">
        <f t="shared" si="35"/>
        <v>0.86822891717436801</v>
      </c>
      <c r="R26" s="28">
        <f t="shared" si="36"/>
        <v>4.5696012616777582E-2</v>
      </c>
      <c r="S26" s="45">
        <v>286225</v>
      </c>
      <c r="T26" s="59">
        <f t="shared" si="37"/>
        <v>1.4224734453815174E-2</v>
      </c>
      <c r="U26" s="28">
        <v>0.96640000000000004</v>
      </c>
      <c r="V26" s="59">
        <f t="shared" si="27"/>
        <v>0.85714773144080592</v>
      </c>
      <c r="W26" s="59">
        <f t="shared" si="28"/>
        <v>0.70440542002032858</v>
      </c>
      <c r="X26" s="62">
        <f t="shared" si="38"/>
        <v>-0.4139579177126807</v>
      </c>
      <c r="Y26" s="28">
        <v>0.13908838067134591</v>
      </c>
      <c r="Z26" s="28">
        <v>0.76198215646106759</v>
      </c>
      <c r="AA26" s="62">
        <f t="shared" si="39"/>
        <v>5.5648528255742864</v>
      </c>
      <c r="AB26" s="59">
        <f t="shared" si="40"/>
        <v>0.69084326776601412</v>
      </c>
      <c r="AC26" s="62">
        <f t="shared" si="29"/>
        <v>-1.7147140709677071</v>
      </c>
      <c r="AD26" s="28">
        <v>7.9297912441975649E-2</v>
      </c>
      <c r="AE26" s="28">
        <v>0.82681651402863499</v>
      </c>
      <c r="AF26">
        <v>176.34549999999999</v>
      </c>
      <c r="AG26" s="59">
        <f t="shared" si="41"/>
        <v>0.49949509260273972</v>
      </c>
      <c r="AH26" s="62">
        <f t="shared" si="42"/>
        <v>-0.87680355086386663</v>
      </c>
      <c r="AI26" s="28">
        <v>0.11584095694217872</v>
      </c>
      <c r="AJ26" s="28">
        <v>0.60106485498511031</v>
      </c>
      <c r="AK26" s="62">
        <f t="shared" si="32"/>
        <v>-1.0018251798480848</v>
      </c>
    </row>
    <row r="27" spans="1:37" x14ac:dyDescent="0.25">
      <c r="A27" s="4" t="s">
        <v>64</v>
      </c>
      <c r="B27" s="18">
        <v>17117</v>
      </c>
      <c r="C27" s="4">
        <v>10848</v>
      </c>
      <c r="D27" s="9">
        <f t="shared" si="0"/>
        <v>0.63375591517205121</v>
      </c>
      <c r="E27" s="28">
        <f t="shared" si="23"/>
        <v>0.65335661357943431</v>
      </c>
      <c r="F27" s="28">
        <f t="shared" si="24"/>
        <v>0.66711148965479072</v>
      </c>
      <c r="G27" s="28">
        <f t="shared" si="25"/>
        <v>0.7041732390800568</v>
      </c>
      <c r="H27" s="16">
        <v>24</v>
      </c>
      <c r="I27" s="16">
        <v>26</v>
      </c>
      <c r="J27" s="5">
        <v>1083.6199999999999</v>
      </c>
      <c r="K27" s="30">
        <f t="shared" si="4"/>
        <v>24.00003407387215</v>
      </c>
      <c r="L27" s="5">
        <v>1173.92</v>
      </c>
      <c r="M27">
        <f t="shared" si="5"/>
        <v>28174.119999999995</v>
      </c>
      <c r="O27" s="28">
        <f t="shared" si="33"/>
        <v>0.8214188360365271</v>
      </c>
      <c r="P27">
        <f t="shared" si="34"/>
        <v>1126.9632639999127</v>
      </c>
      <c r="Q27" s="28">
        <f t="shared" si="35"/>
        <v>0.8556445722795758</v>
      </c>
      <c r="R27" s="28">
        <f t="shared" si="36"/>
        <v>3.4225736243048699E-2</v>
      </c>
      <c r="S27" s="45">
        <v>412626</v>
      </c>
      <c r="T27" s="59">
        <f t="shared" si="37"/>
        <v>2.050657796747293E-2</v>
      </c>
      <c r="U27" s="28">
        <v>0.96640000000000004</v>
      </c>
      <c r="V27" s="59">
        <f t="shared" si="27"/>
        <v>0.92307823361046737</v>
      </c>
      <c r="W27" s="59">
        <f t="shared" si="28"/>
        <v>0.68656793335188948</v>
      </c>
      <c r="X27" s="62">
        <f t="shared" si="38"/>
        <v>-0.54220361719053689</v>
      </c>
      <c r="Y27" s="28">
        <v>0.13908838067134591</v>
      </c>
      <c r="Z27" s="28">
        <v>0.76198215646106759</v>
      </c>
      <c r="AA27" s="62">
        <f t="shared" si="39"/>
        <v>4.1483086378463794</v>
      </c>
      <c r="AB27" s="59">
        <f t="shared" si="40"/>
        <v>0.82715405215351456</v>
      </c>
      <c r="AC27" s="62">
        <f t="shared" si="29"/>
        <v>4.2565827332032569E-3</v>
      </c>
      <c r="AD27" s="28">
        <v>7.9297912441975649E-2</v>
      </c>
      <c r="AE27" s="28">
        <v>0.82681651402863499</v>
      </c>
      <c r="AF27">
        <v>168.75040000000001</v>
      </c>
      <c r="AG27" s="59">
        <f t="shared" si="41"/>
        <v>0.51960442038356158</v>
      </c>
      <c r="AH27" s="62">
        <f t="shared" si="42"/>
        <v>-0.70320926856819033</v>
      </c>
      <c r="AI27" s="28">
        <v>0.11584095694217872</v>
      </c>
      <c r="AJ27" s="28">
        <v>0.60106485498511031</v>
      </c>
      <c r="AK27" s="62">
        <f t="shared" si="32"/>
        <v>-0.41371876767517463</v>
      </c>
    </row>
    <row r="28" spans="1:37" x14ac:dyDescent="0.25">
      <c r="A28" s="15" t="s">
        <v>66</v>
      </c>
      <c r="B28" s="18">
        <v>25618</v>
      </c>
      <c r="C28" s="4">
        <v>16789</v>
      </c>
      <c r="D28" s="9">
        <f t="shared" si="0"/>
        <v>0.65535951284253258</v>
      </c>
      <c r="E28" s="28">
        <f t="shared" si="23"/>
        <v>0.67562836375518831</v>
      </c>
      <c r="F28" s="28">
        <f t="shared" si="24"/>
        <v>0.68985211878161334</v>
      </c>
      <c r="G28" s="28">
        <f t="shared" si="25"/>
        <v>0.72817723649170285</v>
      </c>
      <c r="H28" s="16">
        <v>42</v>
      </c>
      <c r="I28" s="16">
        <v>42</v>
      </c>
      <c r="J28" s="5">
        <v>890.98</v>
      </c>
      <c r="K28" s="30">
        <f t="shared" si="4"/>
        <v>42</v>
      </c>
      <c r="L28" s="5">
        <v>890.98</v>
      </c>
      <c r="M28">
        <f t="shared" si="5"/>
        <v>37421.160000000003</v>
      </c>
      <c r="O28" s="28">
        <f t="shared" si="33"/>
        <v>1.0822689622662685</v>
      </c>
      <c r="P28">
        <f t="shared" si="34"/>
        <v>870.25953488372102</v>
      </c>
      <c r="Q28" s="28">
        <f t="shared" si="35"/>
        <v>1.1080372708916557</v>
      </c>
      <c r="R28" s="28">
        <f t="shared" si="36"/>
        <v>2.576830862538726E-2</v>
      </c>
      <c r="S28" s="45">
        <v>549217</v>
      </c>
      <c r="T28" s="59">
        <f t="shared" si="37"/>
        <v>2.7294841409803504E-2</v>
      </c>
      <c r="U28" s="28">
        <v>0.96640000000000004</v>
      </c>
      <c r="V28" s="59">
        <f t="shared" si="27"/>
        <v>1</v>
      </c>
      <c r="W28" s="59">
        <f t="shared" si="28"/>
        <v>0.65535951284253258</v>
      </c>
      <c r="X28" s="62">
        <f t="shared" si="38"/>
        <v>-0.76658196108038179</v>
      </c>
      <c r="Y28" s="28">
        <v>0.13908838067134591</v>
      </c>
      <c r="Z28" s="28">
        <v>0.76198215646106759</v>
      </c>
      <c r="AA28" s="62">
        <f t="shared" si="39"/>
        <v>4.6644586748043126</v>
      </c>
      <c r="AB28" s="59">
        <f t="shared" si="40"/>
        <v>0.88894146012370689</v>
      </c>
      <c r="AC28" s="62">
        <f t="shared" si="29"/>
        <v>0.78343734635549644</v>
      </c>
      <c r="AD28" s="28">
        <v>7.9297912441975649E-2</v>
      </c>
      <c r="AE28" s="28">
        <v>0.82681651402863499</v>
      </c>
      <c r="AF28">
        <v>157.68770000000001</v>
      </c>
      <c r="AG28" s="59">
        <f t="shared" si="41"/>
        <v>0.54889481293150688</v>
      </c>
      <c r="AH28" s="62">
        <f t="shared" si="42"/>
        <v>-0.45035921172201449</v>
      </c>
      <c r="AI28" s="28">
        <v>0.11584095694217872</v>
      </c>
      <c r="AJ28" s="28">
        <v>0.60106485498511031</v>
      </c>
      <c r="AK28" s="62">
        <f t="shared" si="32"/>
        <v>-0.14450127548229993</v>
      </c>
    </row>
    <row r="29" spans="1:37" x14ac:dyDescent="0.25">
      <c r="A29" s="4" t="s">
        <v>68</v>
      </c>
      <c r="B29" s="18">
        <v>12107</v>
      </c>
      <c r="C29" s="4">
        <v>8228</v>
      </c>
      <c r="D29" s="9">
        <f t="shared" si="0"/>
        <v>0.67960683901874952</v>
      </c>
      <c r="E29" s="28">
        <f t="shared" si="23"/>
        <v>0.70062560723582423</v>
      </c>
      <c r="F29" s="28">
        <f t="shared" si="24"/>
        <v>0.71537562001973631</v>
      </c>
      <c r="G29" s="28">
        <f t="shared" si="25"/>
        <v>0.75511871002083264</v>
      </c>
      <c r="H29" s="16">
        <v>23</v>
      </c>
      <c r="I29" s="16">
        <v>24</v>
      </c>
      <c r="J29" s="5">
        <v>793.13</v>
      </c>
      <c r="K29" s="30">
        <f t="shared" si="4"/>
        <v>23.000108746873526</v>
      </c>
      <c r="L29" s="5">
        <v>827.61</v>
      </c>
      <c r="M29">
        <f t="shared" si="5"/>
        <v>19035.12</v>
      </c>
      <c r="O29" s="28">
        <f t="shared" si="33"/>
        <v>1.1651381689443094</v>
      </c>
      <c r="P29">
        <f t="shared" si="34"/>
        <v>793.12640624929202</v>
      </c>
      <c r="Q29" s="28">
        <f t="shared" si="35"/>
        <v>1.2157961106856803</v>
      </c>
      <c r="R29" s="28">
        <f t="shared" si="36"/>
        <v>5.0657941741370838E-2</v>
      </c>
      <c r="S29" s="45">
        <v>321212</v>
      </c>
      <c r="T29" s="59">
        <f t="shared" si="37"/>
        <v>1.5963509139239686E-2</v>
      </c>
      <c r="U29" s="28">
        <v>0.96640000000000004</v>
      </c>
      <c r="V29" s="59">
        <f t="shared" si="27"/>
        <v>0.95833786445306357</v>
      </c>
      <c r="W29" s="59">
        <f t="shared" si="28"/>
        <v>0.70915160949693912</v>
      </c>
      <c r="X29" s="62">
        <f t="shared" si="38"/>
        <v>-0.37983436653103753</v>
      </c>
      <c r="Y29" s="28">
        <v>0.13908838067134591</v>
      </c>
      <c r="Z29" s="28">
        <v>0.76198215646106759</v>
      </c>
      <c r="AA29" s="62">
        <f t="shared" si="39"/>
        <v>3.7691617996836979</v>
      </c>
      <c r="AB29" s="59">
        <f t="shared" si="40"/>
        <v>0.8361241748391276</v>
      </c>
      <c r="AC29" s="62">
        <f t="shared" si="29"/>
        <v>0.11737586178328807</v>
      </c>
      <c r="AD29" s="28">
        <v>7.9297912441975649E-2</v>
      </c>
      <c r="AE29" s="28">
        <v>0.82681651402863499</v>
      </c>
      <c r="AF29">
        <v>174.8244</v>
      </c>
      <c r="AG29" s="59">
        <f t="shared" si="41"/>
        <v>0.5035224653150685</v>
      </c>
      <c r="AH29" s="62">
        <f t="shared" si="42"/>
        <v>-0.84203715373941079</v>
      </c>
      <c r="AI29" s="28">
        <v>0.11584095694217872</v>
      </c>
      <c r="AJ29" s="28">
        <v>0.60106485498511031</v>
      </c>
      <c r="AK29" s="62">
        <f t="shared" si="32"/>
        <v>-0.36816521949572012</v>
      </c>
    </row>
    <row r="30" spans="1:37" x14ac:dyDescent="0.25">
      <c r="A30" s="15" t="s">
        <v>70</v>
      </c>
      <c r="B30" s="18">
        <v>143792</v>
      </c>
      <c r="C30" s="4">
        <v>72755</v>
      </c>
      <c r="D30" s="9">
        <f t="shared" si="0"/>
        <v>0.50597390675420051</v>
      </c>
      <c r="E30" s="28">
        <f t="shared" si="23"/>
        <v>0.52162258428268093</v>
      </c>
      <c r="F30" s="28">
        <f t="shared" si="24"/>
        <v>0.53260411237284266</v>
      </c>
      <c r="G30" s="28">
        <f t="shared" si="25"/>
        <v>0.56219322972688945</v>
      </c>
      <c r="H30" s="16">
        <v>221</v>
      </c>
      <c r="I30" s="16">
        <v>225</v>
      </c>
      <c r="J30" s="5">
        <v>1035.02</v>
      </c>
      <c r="K30" s="30">
        <f t="shared" si="4"/>
        <v>188.99948870691543</v>
      </c>
      <c r="L30" s="5">
        <v>1232.17</v>
      </c>
      <c r="M30">
        <f t="shared" si="5"/>
        <v>232879.5</v>
      </c>
      <c r="O30" s="28">
        <f t="shared" si="33"/>
        <v>0.78258681837733424</v>
      </c>
      <c r="P30">
        <f t="shared" si="34"/>
        <v>1225.6848772852716</v>
      </c>
      <c r="Q30" s="28">
        <f t="shared" si="35"/>
        <v>0.78672750057563856</v>
      </c>
      <c r="R30" s="28">
        <f t="shared" si="36"/>
        <v>4.140682198304324E-3</v>
      </c>
      <c r="S30" s="45">
        <v>1883425</v>
      </c>
      <c r="T30" s="59">
        <f t="shared" si="37"/>
        <v>9.3601958210068448E-2</v>
      </c>
      <c r="U30" s="28">
        <v>0.96640000000000004</v>
      </c>
      <c r="V30" s="59">
        <f t="shared" si="27"/>
        <v>0.83999772758629077</v>
      </c>
      <c r="W30" s="59">
        <f t="shared" si="28"/>
        <v>0.60235151850720114</v>
      </c>
      <c r="X30" s="62">
        <f t="shared" si="38"/>
        <v>-1.1476921162168114</v>
      </c>
      <c r="Y30" s="28">
        <v>0.13908838067134591</v>
      </c>
      <c r="Z30" s="28">
        <v>0.76198215646106759</v>
      </c>
      <c r="AA30" s="62">
        <f t="shared" si="39"/>
        <v>7.6346018556618924</v>
      </c>
      <c r="AB30" s="59">
        <f t="shared" si="40"/>
        <v>0.9596051719086871</v>
      </c>
      <c r="AC30" s="62">
        <f t="shared" si="29"/>
        <v>1.6745542699780027</v>
      </c>
      <c r="AD30" s="28">
        <v>7.9297912441975649E-2</v>
      </c>
      <c r="AE30" s="28">
        <v>0.82681651402863499</v>
      </c>
      <c r="AF30">
        <v>167.51310000000001</v>
      </c>
      <c r="AG30" s="59">
        <f t="shared" si="41"/>
        <v>0.52288038400000003</v>
      </c>
      <c r="AH30" s="62">
        <f t="shared" si="42"/>
        <v>-0.67492942952927748</v>
      </c>
      <c r="AI30" s="28">
        <v>0.11584095694217872</v>
      </c>
      <c r="AJ30" s="28">
        <v>0.60106485498511031</v>
      </c>
      <c r="AK30" s="62">
        <f t="shared" si="32"/>
        <v>-4.9355758589362066E-2</v>
      </c>
    </row>
    <row r="31" spans="1:37" x14ac:dyDescent="0.25">
      <c r="A31" s="15" t="s">
        <v>72</v>
      </c>
      <c r="B31" s="18">
        <v>15724</v>
      </c>
      <c r="C31" s="4">
        <v>11258</v>
      </c>
      <c r="D31" s="9">
        <f t="shared" si="0"/>
        <v>0.71597557873314677</v>
      </c>
      <c r="E31" s="28">
        <f t="shared" si="23"/>
        <v>0.73811915333314104</v>
      </c>
      <c r="F31" s="28">
        <f t="shared" si="24"/>
        <v>0.75365850392962819</v>
      </c>
      <c r="G31" s="28">
        <f t="shared" si="25"/>
        <v>0.79552842081460751</v>
      </c>
      <c r="H31" s="16">
        <v>27</v>
      </c>
      <c r="I31" s="16">
        <v>27</v>
      </c>
      <c r="J31" s="5">
        <v>958.93</v>
      </c>
      <c r="K31" s="30">
        <f t="shared" si="4"/>
        <v>25.000106214514691</v>
      </c>
      <c r="L31" s="5">
        <v>1035.6400000000001</v>
      </c>
      <c r="M31">
        <f t="shared" si="5"/>
        <v>25891.109999999997</v>
      </c>
      <c r="O31" s="28">
        <f t="shared" si="33"/>
        <v>0.93109574755706603</v>
      </c>
      <c r="P31">
        <f t="shared" si="34"/>
        <v>995.80785502892115</v>
      </c>
      <c r="Q31" s="28">
        <f t="shared" si="35"/>
        <v>0.96833941922660816</v>
      </c>
      <c r="R31" s="28">
        <f t="shared" si="36"/>
        <v>3.7243671669542122E-2</v>
      </c>
      <c r="S31" s="45">
        <v>451069</v>
      </c>
      <c r="T31" s="59">
        <f t="shared" si="37"/>
        <v>2.2417108028117586E-2</v>
      </c>
      <c r="U31" s="28">
        <v>0.96640000000000004</v>
      </c>
      <c r="V31" s="59">
        <f t="shared" si="27"/>
        <v>0.92592985979684039</v>
      </c>
      <c r="W31" s="59">
        <f t="shared" si="28"/>
        <v>0.77325033981541536</v>
      </c>
      <c r="X31" s="62">
        <f t="shared" si="38"/>
        <v>8.1014555636919269E-2</v>
      </c>
      <c r="Y31" s="28">
        <v>0.13908838067134591</v>
      </c>
      <c r="Z31" s="28">
        <v>0.76198215646106759</v>
      </c>
      <c r="AA31" s="62">
        <f t="shared" si="39"/>
        <v>3.4859411752969058</v>
      </c>
      <c r="AB31" s="59">
        <f t="shared" si="40"/>
        <v>0.86056294539768718</v>
      </c>
      <c r="AC31" s="62">
        <f t="shared" si="29"/>
        <v>0.4255651924474726</v>
      </c>
      <c r="AD31" s="28">
        <v>7.9297912441975649E-2</v>
      </c>
      <c r="AE31" s="28">
        <v>0.82681651402863499</v>
      </c>
      <c r="AF31">
        <v>135.06399999999999</v>
      </c>
      <c r="AG31" s="59">
        <f t="shared" si="41"/>
        <v>0.60879493260273976</v>
      </c>
      <c r="AH31" s="62">
        <f t="shared" si="42"/>
        <v>6.6730091167046118E-2</v>
      </c>
      <c r="AI31" s="28">
        <v>0.11584095694217872</v>
      </c>
      <c r="AJ31" s="28">
        <v>0.60106485498511031</v>
      </c>
      <c r="AK31" s="62">
        <f t="shared" si="32"/>
        <v>0.19110327975047933</v>
      </c>
    </row>
    <row r="32" spans="1:37" x14ac:dyDescent="0.25">
      <c r="A32" s="15" t="s">
        <v>74</v>
      </c>
      <c r="B32" s="18">
        <v>19300</v>
      </c>
      <c r="C32" s="4">
        <v>13185</v>
      </c>
      <c r="D32" s="9">
        <f t="shared" si="0"/>
        <v>0.68316062176165804</v>
      </c>
      <c r="E32" s="28">
        <f t="shared" si="23"/>
        <v>0.70428930078521446</v>
      </c>
      <c r="F32" s="28">
        <f t="shared" si="24"/>
        <v>0.71911644395964003</v>
      </c>
      <c r="G32" s="28">
        <f t="shared" si="25"/>
        <v>0.7590673575129534</v>
      </c>
      <c r="H32" s="16">
        <v>23</v>
      </c>
      <c r="I32" s="16">
        <v>23</v>
      </c>
      <c r="J32" s="5">
        <v>1058.0899999999999</v>
      </c>
      <c r="K32" s="30">
        <f t="shared" si="4"/>
        <v>19.000085881140503</v>
      </c>
      <c r="L32" s="5">
        <v>1280.8399999999999</v>
      </c>
      <c r="M32">
        <f t="shared" si="5"/>
        <v>24336.07</v>
      </c>
      <c r="O32" s="28">
        <f t="shared" si="33"/>
        <v>0.7528496923893695</v>
      </c>
      <c r="P32">
        <f t="shared" si="34"/>
        <v>1216.7982749988191</v>
      </c>
      <c r="Q32" s="28">
        <f t="shared" si="35"/>
        <v>0.79247318130931421</v>
      </c>
      <c r="R32" s="28">
        <f t="shared" si="36"/>
        <v>3.9623488919944716E-2</v>
      </c>
      <c r="S32" s="45">
        <v>295579</v>
      </c>
      <c r="T32" s="59">
        <f t="shared" si="37"/>
        <v>1.4689607075287747E-2</v>
      </c>
      <c r="U32" s="28">
        <v>0.96640000000000004</v>
      </c>
      <c r="V32" s="59">
        <f t="shared" si="27"/>
        <v>0.82609069048436967</v>
      </c>
      <c r="W32" s="59">
        <f t="shared" si="28"/>
        <v>0.82698017255356537</v>
      </c>
      <c r="X32" s="62">
        <f t="shared" si="38"/>
        <v>0.46731449297754496</v>
      </c>
      <c r="Y32" s="28">
        <v>0.13908838067134591</v>
      </c>
      <c r="Z32" s="28">
        <v>0.76198215646106759</v>
      </c>
      <c r="AA32" s="62">
        <f t="shared" si="39"/>
        <v>6.5295572418879555</v>
      </c>
      <c r="AB32" s="59">
        <f t="shared" si="40"/>
        <v>0.65634064589312202</v>
      </c>
      <c r="AC32" s="62">
        <f t="shared" si="29"/>
        <v>-2.1498153341710555</v>
      </c>
      <c r="AD32" s="28">
        <v>7.9297912441975649E-2</v>
      </c>
      <c r="AE32" s="28">
        <v>0.82681651402863499</v>
      </c>
      <c r="AF32">
        <v>98.507800000000003</v>
      </c>
      <c r="AG32" s="59">
        <f t="shared" si="41"/>
        <v>0.70558373172602751</v>
      </c>
      <c r="AH32" s="62">
        <f t="shared" si="42"/>
        <v>0.90226185539098347</v>
      </c>
      <c r="AI32" s="28">
        <v>0.11584095694217872</v>
      </c>
      <c r="AJ32" s="28">
        <v>0.60106485498511031</v>
      </c>
      <c r="AK32" s="62">
        <f t="shared" si="32"/>
        <v>-0.2600796619341757</v>
      </c>
    </row>
    <row r="33" spans="1:37" x14ac:dyDescent="0.25">
      <c r="A33" s="15" t="s">
        <v>76</v>
      </c>
      <c r="B33" s="18">
        <v>6112</v>
      </c>
      <c r="C33" s="4">
        <v>5001</v>
      </c>
      <c r="D33" s="9">
        <f t="shared" si="0"/>
        <v>0.81822643979057597</v>
      </c>
      <c r="E33" s="28">
        <f t="shared" si="23"/>
        <v>0.843532412155233</v>
      </c>
      <c r="F33" s="28">
        <f t="shared" si="24"/>
        <v>0.86129098925323788</v>
      </c>
      <c r="G33" s="28">
        <f t="shared" si="25"/>
        <v>0.90914048865619546</v>
      </c>
      <c r="H33" s="16">
        <v>18</v>
      </c>
      <c r="I33" s="16">
        <v>18</v>
      </c>
      <c r="J33" s="5">
        <v>518.33000000000004</v>
      </c>
      <c r="K33" s="30">
        <f t="shared" si="4"/>
        <v>18</v>
      </c>
      <c r="L33" s="5">
        <v>518.33000000000004</v>
      </c>
      <c r="M33">
        <f t="shared" si="5"/>
        <v>9329.94</v>
      </c>
      <c r="O33" s="28">
        <f t="shared" si="33"/>
        <v>1.8603592306059844</v>
      </c>
      <c r="P33">
        <f t="shared" si="34"/>
        <v>491.04947368421057</v>
      </c>
      <c r="Q33" s="28">
        <f t="shared" si="35"/>
        <v>1.9637125211952058</v>
      </c>
      <c r="R33" s="28">
        <f t="shared" si="36"/>
        <v>0.10335329058922138</v>
      </c>
      <c r="S33" s="45">
        <v>306691</v>
      </c>
      <c r="T33" s="59">
        <f t="shared" si="37"/>
        <v>1.5241848316446954E-2</v>
      </c>
      <c r="U33" s="28">
        <v>0.96640000000000004</v>
      </c>
      <c r="V33" s="59">
        <f t="shared" si="27"/>
        <v>1</v>
      </c>
      <c r="W33" s="59">
        <f t="shared" si="28"/>
        <v>0.81822643979057597</v>
      </c>
      <c r="X33" s="62">
        <f t="shared" si="38"/>
        <v>0.404378015316814</v>
      </c>
      <c r="Y33" s="28">
        <v>0.13908838067134591</v>
      </c>
      <c r="Z33" s="28">
        <v>0.76198215646106759</v>
      </c>
      <c r="AA33" s="62">
        <f t="shared" si="39"/>
        <v>1.9928853471409333</v>
      </c>
      <c r="AB33" s="59">
        <f t="shared" si="40"/>
        <v>0.88928414738105932</v>
      </c>
      <c r="AC33" s="62">
        <f t="shared" si="29"/>
        <v>0.78775886311173116</v>
      </c>
      <c r="AD33" s="28">
        <v>7.9297912441975649E-2</v>
      </c>
      <c r="AE33" s="28">
        <v>0.82681651402863499</v>
      </c>
      <c r="AF33">
        <v>101.2059</v>
      </c>
      <c r="AG33" s="59">
        <f t="shared" si="41"/>
        <v>0.69844004997260278</v>
      </c>
      <c r="AH33" s="62">
        <f t="shared" si="42"/>
        <v>0.84059384140012494</v>
      </c>
      <c r="AI33" s="28">
        <v>0.11584095694217872</v>
      </c>
      <c r="AJ33" s="28">
        <v>0.60106485498511031</v>
      </c>
      <c r="AK33" s="62">
        <f t="shared" si="32"/>
        <v>0.67757690660955661</v>
      </c>
    </row>
    <row r="34" spans="1:37" x14ac:dyDescent="0.25">
      <c r="A34" s="15" t="s">
        <v>78</v>
      </c>
      <c r="B34" s="18">
        <v>35960</v>
      </c>
      <c r="C34" s="4">
        <v>24617</v>
      </c>
      <c r="D34" s="9">
        <f t="shared" si="0"/>
        <v>0.68456618464961072</v>
      </c>
      <c r="E34" s="28">
        <f t="shared" si="23"/>
        <v>0.70573833469032032</v>
      </c>
      <c r="F34" s="28">
        <f t="shared" si="24"/>
        <v>0.72059598384169543</v>
      </c>
      <c r="G34" s="28">
        <f t="shared" si="25"/>
        <v>0.76062909405512302</v>
      </c>
      <c r="H34" s="16">
        <v>32</v>
      </c>
      <c r="I34" s="16">
        <v>34</v>
      </c>
      <c r="J34" s="5">
        <v>1496.03</v>
      </c>
      <c r="K34" s="30">
        <f t="shared" si="4"/>
        <v>28.999937285130301</v>
      </c>
      <c r="L34" s="5">
        <v>1753.97</v>
      </c>
      <c r="M34">
        <f t="shared" si="5"/>
        <v>50865.02</v>
      </c>
      <c r="O34" s="28">
        <f t="shared" si="33"/>
        <v>0.5497699504552529</v>
      </c>
      <c r="P34">
        <f t="shared" si="34"/>
        <v>1695.5042111108557</v>
      </c>
      <c r="Q34" s="28">
        <f t="shared" si="35"/>
        <v>0.56872757595112411</v>
      </c>
      <c r="R34" s="28">
        <f t="shared" si="36"/>
        <v>1.8957625495871211E-2</v>
      </c>
      <c r="S34" s="45">
        <v>691106</v>
      </c>
      <c r="T34" s="59">
        <f t="shared" si="37"/>
        <v>3.4346403456855232E-2</v>
      </c>
      <c r="U34" s="28">
        <v>0.96640000000000004</v>
      </c>
      <c r="V34" s="59">
        <f t="shared" si="27"/>
        <v>0.85293933191559712</v>
      </c>
      <c r="W34" s="59">
        <f t="shared" si="28"/>
        <v>0.80259657285607766</v>
      </c>
      <c r="X34" s="62">
        <f t="shared" si="38"/>
        <v>0.29200438022913289</v>
      </c>
      <c r="Y34" s="28">
        <v>0.13908838067134591</v>
      </c>
      <c r="Z34" s="28">
        <v>0.76198215646106759</v>
      </c>
      <c r="AA34" s="62">
        <f t="shared" si="39"/>
        <v>5.2032539147395624</v>
      </c>
      <c r="AB34" s="59">
        <f t="shared" si="40"/>
        <v>0.82057706319911494</v>
      </c>
      <c r="AC34" s="62">
        <f t="shared" si="29"/>
        <v>-7.8683670696698516E-2</v>
      </c>
      <c r="AD34" s="28">
        <v>7.9297912441975649E-2</v>
      </c>
      <c r="AE34" s="28">
        <v>0.82681651402863499</v>
      </c>
      <c r="AF34">
        <v>192.0171</v>
      </c>
      <c r="AG34" s="59">
        <f t="shared" si="41"/>
        <v>0.45800184810958899</v>
      </c>
      <c r="AH34" s="62">
        <f t="shared" si="42"/>
        <v>-1.2349950367462028</v>
      </c>
      <c r="AI34" s="28">
        <v>0.11584095694217872</v>
      </c>
      <c r="AJ34" s="28">
        <v>0.60106485498511031</v>
      </c>
      <c r="AK34" s="62">
        <f t="shared" si="32"/>
        <v>-0.34055810907125617</v>
      </c>
    </row>
    <row r="35" spans="1:37" x14ac:dyDescent="0.25">
      <c r="A35" s="15" t="s">
        <v>80</v>
      </c>
      <c r="B35" s="18">
        <v>4231</v>
      </c>
      <c r="C35" s="4">
        <v>2147</v>
      </c>
      <c r="D35" s="9">
        <f t="shared" si="0"/>
        <v>0.50744504845190264</v>
      </c>
      <c r="E35" s="28">
        <f t="shared" si="23"/>
        <v>0.52313922520814704</v>
      </c>
      <c r="F35" s="28">
        <f t="shared" si="24"/>
        <v>0.53415268258095017</v>
      </c>
      <c r="G35" s="28">
        <f t="shared" si="25"/>
        <v>0.56382783161322514</v>
      </c>
      <c r="H35" s="16">
        <v>9</v>
      </c>
      <c r="I35" s="16">
        <v>9</v>
      </c>
      <c r="J35" s="5">
        <v>495.44</v>
      </c>
      <c r="K35" s="30">
        <f t="shared" si="4"/>
        <v>7.9998564713480933</v>
      </c>
      <c r="L35" s="5">
        <v>557.38</v>
      </c>
      <c r="M35">
        <f t="shared" si="5"/>
        <v>4458.96</v>
      </c>
      <c r="O35" s="28">
        <f t="shared" si="33"/>
        <v>1.7300226057626753</v>
      </c>
      <c r="P35">
        <f t="shared" si="34"/>
        <v>495.44790121881692</v>
      </c>
      <c r="Q35" s="28">
        <f t="shared" si="35"/>
        <v>1.9462793113621872</v>
      </c>
      <c r="R35" s="28">
        <f t="shared" si="36"/>
        <v>0.21625670559951193</v>
      </c>
      <c r="S35" s="45">
        <v>612431</v>
      </c>
      <c r="T35" s="59">
        <f t="shared" si="37"/>
        <v>3.0436434086066836E-2</v>
      </c>
      <c r="U35" s="28">
        <v>0.96640000000000004</v>
      </c>
      <c r="V35" s="59">
        <f t="shared" si="27"/>
        <v>0.88887294126089922</v>
      </c>
      <c r="W35" s="59">
        <f t="shared" si="28"/>
        <v>0.57088592181923437</v>
      </c>
      <c r="X35" s="62">
        <f t="shared" si="38"/>
        <v>-1.3739194727802424</v>
      </c>
      <c r="Y35" s="28">
        <v>0.13908838067134591</v>
      </c>
      <c r="Z35" s="28">
        <v>0.76198215646106759</v>
      </c>
      <c r="AA35" s="62">
        <f t="shared" si="39"/>
        <v>0.69085333694734585</v>
      </c>
      <c r="AB35" s="59">
        <f t="shared" si="40"/>
        <v>0.91364178352178271</v>
      </c>
      <c r="AC35" s="62">
        <f t="shared" si="29"/>
        <v>1.0949250342079313</v>
      </c>
      <c r="AD35" s="28">
        <v>7.9297912441975649E-2</v>
      </c>
      <c r="AE35" s="28">
        <v>0.82681651402863499</v>
      </c>
      <c r="AF35">
        <v>153.9316</v>
      </c>
      <c r="AG35" s="59">
        <f t="shared" si="41"/>
        <v>0.55883973084931504</v>
      </c>
      <c r="AH35" s="62">
        <f t="shared" si="42"/>
        <v>-0.36450945546722019</v>
      </c>
      <c r="AI35" s="28">
        <v>0.11584095694217872</v>
      </c>
      <c r="AJ35" s="28">
        <v>0.60106485498511031</v>
      </c>
      <c r="AK35" s="62">
        <f t="shared" si="32"/>
        <v>-0.21450129801317708</v>
      </c>
    </row>
    <row r="36" spans="1:37" x14ac:dyDescent="0.25">
      <c r="A36" s="15" t="s">
        <v>82</v>
      </c>
      <c r="B36" s="18">
        <v>7224</v>
      </c>
      <c r="C36" s="4">
        <v>4375</v>
      </c>
      <c r="D36" s="9">
        <f t="shared" si="0"/>
        <v>0.60562015503875966</v>
      </c>
      <c r="E36" s="28">
        <f t="shared" si="23"/>
        <v>0.62435067529769039</v>
      </c>
      <c r="F36" s="28">
        <f t="shared" si="24"/>
        <v>0.63749490004079978</v>
      </c>
      <c r="G36" s="28">
        <f t="shared" si="25"/>
        <v>0.6729112833763996</v>
      </c>
      <c r="H36" s="16">
        <v>13</v>
      </c>
      <c r="I36" s="16">
        <v>13</v>
      </c>
      <c r="J36" s="5">
        <v>821.23</v>
      </c>
      <c r="K36" s="30">
        <f t="shared" si="4"/>
        <v>10.999938179382825</v>
      </c>
      <c r="L36" s="5">
        <v>970.55</v>
      </c>
      <c r="M36">
        <f t="shared" si="5"/>
        <v>10675.99</v>
      </c>
      <c r="O36" s="28">
        <f t="shared" si="33"/>
        <v>0.99353974550512603</v>
      </c>
      <c r="P36">
        <f t="shared" si="34"/>
        <v>889.67041666451996</v>
      </c>
      <c r="Q36" s="28">
        <f t="shared" si="35"/>
        <v>1.0838620481674552</v>
      </c>
      <c r="R36" s="28">
        <f t="shared" si="36"/>
        <v>9.0322302662329212E-2</v>
      </c>
      <c r="S36" s="45">
        <v>691106</v>
      </c>
      <c r="T36" s="59">
        <f t="shared" si="37"/>
        <v>3.4346403456855232E-2</v>
      </c>
      <c r="U36" s="28">
        <v>0.96640000000000004</v>
      </c>
      <c r="V36" s="59">
        <f t="shared" si="27"/>
        <v>0.84614909072175581</v>
      </c>
      <c r="W36" s="59">
        <f t="shared" si="28"/>
        <v>0.71573693298207341</v>
      </c>
      <c r="X36" s="62">
        <f t="shared" si="38"/>
        <v>-0.33248804289603268</v>
      </c>
      <c r="Y36" s="28">
        <v>0.13908838067134591</v>
      </c>
      <c r="Z36" s="28">
        <v>0.76198215646106759</v>
      </c>
      <c r="AA36" s="62">
        <f t="shared" si="39"/>
        <v>1.0452810422713736</v>
      </c>
      <c r="AB36" s="59">
        <f t="shared" si="40"/>
        <v>0.90497391665068239</v>
      </c>
      <c r="AC36" s="62">
        <f t="shared" si="29"/>
        <v>0.98561740423163358</v>
      </c>
      <c r="AD36" s="28">
        <v>7.9297912441975649E-2</v>
      </c>
      <c r="AE36" s="28">
        <v>0.82681651402863499</v>
      </c>
      <c r="AF36">
        <v>103.3416</v>
      </c>
      <c r="AG36" s="59">
        <f t="shared" si="41"/>
        <v>0.69278541852054798</v>
      </c>
      <c r="AH36" s="62">
        <f t="shared" si="42"/>
        <v>0.79178009191705323</v>
      </c>
      <c r="AI36" s="28">
        <v>0.11584095694217872</v>
      </c>
      <c r="AJ36" s="28">
        <v>0.60106485498511031</v>
      </c>
      <c r="AK36" s="62">
        <f t="shared" si="32"/>
        <v>0.48163648441755136</v>
      </c>
    </row>
    <row r="37" spans="1:37" x14ac:dyDescent="0.25">
      <c r="A37" s="15" t="s">
        <v>84</v>
      </c>
      <c r="B37" s="18">
        <v>4867</v>
      </c>
      <c r="C37" s="4">
        <v>2111</v>
      </c>
      <c r="D37" s="9">
        <f t="shared" si="0"/>
        <v>0.43373741524553111</v>
      </c>
      <c r="E37" s="28">
        <f t="shared" si="23"/>
        <v>0.44715197447992899</v>
      </c>
      <c r="F37" s="28">
        <f t="shared" si="24"/>
        <v>0.45656570025845383</v>
      </c>
      <c r="G37" s="28">
        <f t="shared" si="25"/>
        <v>0.48193046138392348</v>
      </c>
      <c r="H37" s="16">
        <v>9</v>
      </c>
      <c r="I37" s="16">
        <v>10</v>
      </c>
      <c r="J37" s="5">
        <v>606.20000000000005</v>
      </c>
      <c r="K37" s="30">
        <f t="shared" si="4"/>
        <v>8</v>
      </c>
      <c r="L37" s="5">
        <v>757.75</v>
      </c>
      <c r="M37">
        <f t="shared" si="5"/>
        <v>6062</v>
      </c>
      <c r="O37" s="28">
        <f t="shared" si="33"/>
        <v>1.2725569119102607</v>
      </c>
      <c r="P37">
        <f t="shared" si="34"/>
        <v>673.55555555555554</v>
      </c>
      <c r="Q37" s="28">
        <f t="shared" si="35"/>
        <v>1.4316265258990433</v>
      </c>
      <c r="R37" s="28">
        <f t="shared" si="36"/>
        <v>0.15906961398878261</v>
      </c>
      <c r="S37" s="45">
        <v>550846</v>
      </c>
      <c r="T37" s="59">
        <f t="shared" si="37"/>
        <v>2.7375799021560916E-2</v>
      </c>
      <c r="U37" s="28">
        <v>0.96640000000000004</v>
      </c>
      <c r="V37" s="59">
        <f t="shared" si="27"/>
        <v>0.8</v>
      </c>
      <c r="W37" s="59">
        <f t="shared" si="28"/>
        <v>0.54217176905691389</v>
      </c>
      <c r="X37" s="62">
        <f t="shared" si="38"/>
        <v>-1.5803648467483928</v>
      </c>
      <c r="Y37" s="28">
        <v>0.13908838067134591</v>
      </c>
      <c r="Z37" s="28">
        <v>0.76198215646106759</v>
      </c>
      <c r="AA37" s="62">
        <f t="shared" si="39"/>
        <v>0.8835500303170033</v>
      </c>
      <c r="AB37" s="59">
        <f t="shared" si="40"/>
        <v>0.88955624621037455</v>
      </c>
      <c r="AC37" s="62">
        <f t="shared" si="29"/>
        <v>0.79119021232302811</v>
      </c>
      <c r="AD37" s="28">
        <v>7.9297912441975593E-2</v>
      </c>
      <c r="AE37" s="28">
        <v>0.82681651402863499</v>
      </c>
      <c r="AF37">
        <v>113.5603</v>
      </c>
      <c r="AG37" s="59">
        <f t="shared" si="41"/>
        <v>0.66572966049315063</v>
      </c>
      <c r="AH37" s="62">
        <f t="shared" si="42"/>
        <v>0.5582205742681956</v>
      </c>
      <c r="AI37" s="28">
        <v>0.11584095694217872</v>
      </c>
      <c r="AJ37" s="28">
        <v>0.60106485498511031</v>
      </c>
      <c r="AK37" s="62">
        <f t="shared" si="32"/>
        <v>-7.698468671905638E-2</v>
      </c>
    </row>
    <row r="38" spans="1:37" x14ac:dyDescent="0.25">
      <c r="A38" s="15" t="s">
        <v>86</v>
      </c>
      <c r="B38" s="18">
        <v>35539</v>
      </c>
      <c r="C38" s="4">
        <v>25203</v>
      </c>
      <c r="D38" s="9">
        <f t="shared" si="0"/>
        <v>0.70916457975744951</v>
      </c>
      <c r="E38" s="28">
        <f t="shared" si="23"/>
        <v>0.73109750490458714</v>
      </c>
      <c r="F38" s="28">
        <f t="shared" si="24"/>
        <v>0.7464890313236312</v>
      </c>
      <c r="G38" s="28">
        <f t="shared" si="25"/>
        <v>0.78796064417494394</v>
      </c>
      <c r="H38" s="16">
        <v>55</v>
      </c>
      <c r="I38" s="16">
        <v>57</v>
      </c>
      <c r="J38" s="5">
        <v>972.44</v>
      </c>
      <c r="K38" s="30">
        <f t="shared" si="4"/>
        <v>50.000072164390488</v>
      </c>
      <c r="L38" s="5">
        <v>1108.58</v>
      </c>
      <c r="M38">
        <f t="shared" si="5"/>
        <v>55429.08</v>
      </c>
      <c r="O38" s="28">
        <f t="shared" si="33"/>
        <v>0.86983348066896393</v>
      </c>
      <c r="P38">
        <f t="shared" si="34"/>
        <v>1086.8431680122594</v>
      </c>
      <c r="Q38" s="28">
        <f t="shared" si="35"/>
        <v>0.88723012517397826</v>
      </c>
      <c r="R38" s="28">
        <f t="shared" si="36"/>
        <v>1.7396644505014325E-2</v>
      </c>
      <c r="S38" s="45">
        <v>684082</v>
      </c>
      <c r="T38" s="59">
        <f t="shared" si="37"/>
        <v>3.399732655999578E-2</v>
      </c>
      <c r="U38" s="28">
        <v>0.96640000000000004</v>
      </c>
      <c r="V38" s="59">
        <f t="shared" si="27"/>
        <v>0.8771942484980787</v>
      </c>
      <c r="W38" s="59">
        <f t="shared" si="28"/>
        <v>0.80844645410258043</v>
      </c>
      <c r="X38" s="62">
        <f t="shared" si="38"/>
        <v>0.3340631145264682</v>
      </c>
      <c r="Y38" s="28">
        <v>0.13908838067134591</v>
      </c>
      <c r="Z38" s="28">
        <v>0.76198215646106759</v>
      </c>
      <c r="AA38" s="62">
        <f t="shared" si="39"/>
        <v>5.1951374250455356</v>
      </c>
      <c r="AB38" s="59">
        <f t="shared" si="40"/>
        <v>0.89609740146044314</v>
      </c>
      <c r="AC38" s="62">
        <f t="shared" si="29"/>
        <v>0.87367857864483933</v>
      </c>
      <c r="AD38" s="28">
        <v>7.9297912441975593E-2</v>
      </c>
      <c r="AE38" s="28">
        <v>0.82681651402863499</v>
      </c>
      <c r="AF38">
        <v>130.81649999999999</v>
      </c>
      <c r="AG38" s="59">
        <f t="shared" si="41"/>
        <v>0.6200409161643835</v>
      </c>
      <c r="AH38" s="62">
        <f t="shared" si="42"/>
        <v>0.1638113296037858</v>
      </c>
      <c r="AI38" s="28">
        <v>0.11584095694217872</v>
      </c>
      <c r="AJ38" s="28">
        <v>0.60106485498511031</v>
      </c>
      <c r="AK38" s="62">
        <f t="shared" si="32"/>
        <v>0.45718434092503107</v>
      </c>
    </row>
    <row r="39" spans="1:37" x14ac:dyDescent="0.25">
      <c r="A39" s="15" t="s">
        <v>88</v>
      </c>
      <c r="B39" s="18">
        <v>6101</v>
      </c>
      <c r="C39" s="4">
        <v>4522</v>
      </c>
      <c r="D39" s="9">
        <f t="shared" si="0"/>
        <v>0.74118996885756439</v>
      </c>
      <c r="E39" s="28">
        <f t="shared" si="23"/>
        <v>0.7641133699562519</v>
      </c>
      <c r="F39" s="28">
        <f t="shared" si="24"/>
        <v>0.78019996721848883</v>
      </c>
      <c r="G39" s="28">
        <f t="shared" si="25"/>
        <v>0.82354440984173805</v>
      </c>
      <c r="H39" s="16">
        <v>14</v>
      </c>
      <c r="I39" s="16">
        <v>14</v>
      </c>
      <c r="J39" s="5">
        <v>585</v>
      </c>
      <c r="K39" s="30">
        <f t="shared" si="4"/>
        <v>14</v>
      </c>
      <c r="L39" s="5">
        <v>585</v>
      </c>
      <c r="M39">
        <f t="shared" si="5"/>
        <v>8190</v>
      </c>
      <c r="O39" s="28">
        <f t="shared" si="33"/>
        <v>1.6483418803418803</v>
      </c>
      <c r="P39">
        <f t="shared" si="34"/>
        <v>546</v>
      </c>
      <c r="Q39" s="28">
        <f t="shared" si="35"/>
        <v>1.7660805860805859</v>
      </c>
      <c r="R39" s="28">
        <f t="shared" si="36"/>
        <v>0.1177387057387056</v>
      </c>
      <c r="S39" s="45">
        <v>210177</v>
      </c>
      <c r="T39" s="59">
        <f t="shared" si="37"/>
        <v>1.0445321035197875E-2</v>
      </c>
      <c r="U39" s="28">
        <v>0.96640000000000004</v>
      </c>
      <c r="V39" s="59">
        <f t="shared" si="27"/>
        <v>1</v>
      </c>
      <c r="W39" s="59">
        <f t="shared" si="28"/>
        <v>0.74118996885756439</v>
      </c>
      <c r="X39" s="62">
        <f t="shared" si="38"/>
        <v>-0.14948903354215756</v>
      </c>
      <c r="Y39" s="28">
        <v>0.13908838067134591</v>
      </c>
      <c r="Z39" s="28">
        <v>0.76198215646106759</v>
      </c>
      <c r="AA39" s="62">
        <f t="shared" si="39"/>
        <v>2.9027914567245703</v>
      </c>
      <c r="AB39" s="59">
        <f t="shared" si="40"/>
        <v>0.79265775309110209</v>
      </c>
      <c r="AC39" s="62">
        <f t="shared" si="29"/>
        <v>-0.43076494557820516</v>
      </c>
      <c r="AD39" s="28">
        <v>7.9297912441975593E-2</v>
      </c>
      <c r="AE39" s="28">
        <v>0.82681651402863499</v>
      </c>
      <c r="AF39">
        <v>114.1855</v>
      </c>
      <c r="AG39" s="59">
        <f t="shared" si="41"/>
        <v>0.66407433643835623</v>
      </c>
      <c r="AH39" s="62">
        <f t="shared" si="42"/>
        <v>0.54393094736515946</v>
      </c>
      <c r="AI39" s="28">
        <v>0.11584095694217872</v>
      </c>
      <c r="AJ39" s="28">
        <v>0.60106485498511031</v>
      </c>
      <c r="AK39" s="62">
        <f t="shared" si="32"/>
        <v>-1.2107677251734414E-2</v>
      </c>
    </row>
    <row r="40" spans="1:37" x14ac:dyDescent="0.25">
      <c r="A40" s="15" t="s">
        <v>90</v>
      </c>
      <c r="B40" s="18">
        <v>17941</v>
      </c>
      <c r="C40" s="4">
        <v>12717</v>
      </c>
      <c r="D40" s="9">
        <f t="shared" si="0"/>
        <v>0.708823365475726</v>
      </c>
      <c r="E40" s="28">
        <f t="shared" si="23"/>
        <v>0.73074573760384121</v>
      </c>
      <c r="F40" s="28">
        <f t="shared" si="24"/>
        <v>0.74612985839550106</v>
      </c>
      <c r="G40" s="28">
        <f t="shared" si="25"/>
        <v>0.78758151719525116</v>
      </c>
      <c r="H40" s="16">
        <v>34</v>
      </c>
      <c r="I40" s="16">
        <v>35</v>
      </c>
      <c r="J40" s="5">
        <v>775.11</v>
      </c>
      <c r="K40" s="30">
        <f t="shared" si="4"/>
        <v>31.999870249357148</v>
      </c>
      <c r="L40" s="5">
        <v>847.78</v>
      </c>
      <c r="M40">
        <f t="shared" si="5"/>
        <v>27128.850000000002</v>
      </c>
      <c r="O40" s="28">
        <f t="shared" si="33"/>
        <v>1.1374177262969167</v>
      </c>
      <c r="P40">
        <f t="shared" si="34"/>
        <v>822.08959595919885</v>
      </c>
      <c r="Q40" s="28">
        <f t="shared" si="35"/>
        <v>1.1729621743660386</v>
      </c>
      <c r="R40" s="28">
        <f t="shared" si="36"/>
        <v>3.5544448069121826E-2</v>
      </c>
      <c r="S40" s="45">
        <v>518745</v>
      </c>
      <c r="T40" s="59">
        <f t="shared" si="37"/>
        <v>2.5780452001901832E-2</v>
      </c>
      <c r="U40" s="28">
        <v>0.96640000000000004</v>
      </c>
      <c r="V40" s="59">
        <f t="shared" si="27"/>
        <v>0.91428200712448993</v>
      </c>
      <c r="W40" s="59">
        <f t="shared" si="28"/>
        <v>0.77527869951750195</v>
      </c>
      <c r="X40" s="62">
        <f t="shared" si="38"/>
        <v>9.5597798984035615E-2</v>
      </c>
      <c r="Y40" s="28">
        <v>0.13908838067134591</v>
      </c>
      <c r="Z40" s="28">
        <v>0.76198215646106759</v>
      </c>
      <c r="AA40" s="62">
        <f t="shared" si="39"/>
        <v>3.4585393594155125</v>
      </c>
      <c r="AB40" s="59">
        <f t="shared" si="40"/>
        <v>0.89192020678630746</v>
      </c>
      <c r="AC40" s="62">
        <f t="shared" si="29"/>
        <v>0.82100134483755283</v>
      </c>
      <c r="AD40" s="28">
        <v>7.9297912441975593E-2</v>
      </c>
      <c r="AE40" s="28">
        <v>0.82681651402863499</v>
      </c>
      <c r="AF40">
        <v>132.84379999999999</v>
      </c>
      <c r="AG40" s="59">
        <f t="shared" si="41"/>
        <v>0.6146732922739726</v>
      </c>
      <c r="AH40" s="62">
        <f t="shared" si="42"/>
        <v>0.1174751801787589</v>
      </c>
      <c r="AI40" s="28">
        <v>0.11584095694217872</v>
      </c>
      <c r="AJ40" s="28">
        <v>0.60106485498511031</v>
      </c>
      <c r="AK40" s="62">
        <f t="shared" si="32"/>
        <v>0.34469144133344914</v>
      </c>
    </row>
    <row r="41" spans="1:37" x14ac:dyDescent="0.25">
      <c r="A41" s="15" t="s">
        <v>92</v>
      </c>
      <c r="B41" s="18">
        <v>40065</v>
      </c>
      <c r="C41" s="4">
        <v>30964</v>
      </c>
      <c r="D41" s="9">
        <f t="shared" si="0"/>
        <v>0.77284412829152627</v>
      </c>
      <c r="E41" s="28">
        <f t="shared" si="23"/>
        <v>0.79674652401188284</v>
      </c>
      <c r="F41" s="28">
        <f t="shared" si="24"/>
        <v>0.8135201350437119</v>
      </c>
      <c r="G41" s="28">
        <f t="shared" si="25"/>
        <v>0.8587156981016959</v>
      </c>
      <c r="H41" s="16">
        <v>72</v>
      </c>
      <c r="I41" s="16">
        <v>72</v>
      </c>
      <c r="J41" s="5">
        <v>790.33</v>
      </c>
      <c r="K41" s="30">
        <f t="shared" si="4"/>
        <v>72</v>
      </c>
      <c r="L41" s="5">
        <v>790.33</v>
      </c>
      <c r="M41">
        <f t="shared" si="5"/>
        <v>56903.76</v>
      </c>
      <c r="O41" s="28">
        <f t="shared" si="33"/>
        <v>1.2200979337744993</v>
      </c>
      <c r="P41">
        <f t="shared" si="34"/>
        <v>779.50356164383561</v>
      </c>
      <c r="Q41" s="28">
        <f t="shared" si="35"/>
        <v>1.2370437384102562</v>
      </c>
      <c r="R41" s="28">
        <f t="shared" si="36"/>
        <v>1.69458046357569E-2</v>
      </c>
      <c r="S41" s="45">
        <v>660544</v>
      </c>
      <c r="T41" s="59">
        <f t="shared" si="37"/>
        <v>3.2827541252723871E-2</v>
      </c>
      <c r="U41" s="28">
        <v>0.96640000000000004</v>
      </c>
      <c r="V41" s="59">
        <f t="shared" si="27"/>
        <v>1</v>
      </c>
      <c r="W41" s="59">
        <f t="shared" si="28"/>
        <v>0.77284412829152627</v>
      </c>
      <c r="X41" s="62">
        <f t="shared" si="38"/>
        <v>7.8094027538681277E-2</v>
      </c>
      <c r="Y41" s="28">
        <v>0.13908838067134591</v>
      </c>
      <c r="Z41" s="28">
        <v>0.76198215646106759</v>
      </c>
      <c r="AA41" s="62">
        <f t="shared" si="39"/>
        <v>6.0654551400058132</v>
      </c>
      <c r="AB41" s="59">
        <f t="shared" si="40"/>
        <v>0.91575756749991921</v>
      </c>
      <c r="AC41" s="62">
        <f t="shared" si="29"/>
        <v>1.1216064929371852</v>
      </c>
      <c r="AD41" s="28">
        <v>7.9297912441975593E-2</v>
      </c>
      <c r="AE41" s="28">
        <v>0.82681651402863499</v>
      </c>
      <c r="AF41">
        <v>136.39500000000001</v>
      </c>
      <c r="AG41" s="59">
        <f t="shared" si="41"/>
        <v>0.60527088219178082</v>
      </c>
      <c r="AH41" s="62">
        <f t="shared" si="42"/>
        <v>3.6308636579805938E-2</v>
      </c>
      <c r="AI41" s="28">
        <v>0.11584095694217872</v>
      </c>
      <c r="AJ41" s="28">
        <v>0.60106485498511031</v>
      </c>
      <c r="AK41" s="62">
        <f t="shared" si="32"/>
        <v>0.41200305235189078</v>
      </c>
    </row>
    <row r="42" spans="1:37" x14ac:dyDescent="0.25">
      <c r="A42" s="15" t="s">
        <v>94</v>
      </c>
      <c r="B42" s="18">
        <v>26282</v>
      </c>
      <c r="C42" s="4">
        <v>16524</v>
      </c>
      <c r="D42" s="9">
        <f t="shared" si="0"/>
        <v>0.628719275549806</v>
      </c>
      <c r="E42" s="28">
        <f t="shared" si="23"/>
        <v>0.64816420159773802</v>
      </c>
      <c r="F42" s="28">
        <f t="shared" si="24"/>
        <v>0.66180976373663791</v>
      </c>
      <c r="G42" s="28">
        <f t="shared" si="25"/>
        <v>0.6985769728331177</v>
      </c>
      <c r="H42" s="16">
        <v>29</v>
      </c>
      <c r="I42" s="16">
        <v>38</v>
      </c>
      <c r="J42" s="5">
        <v>1009.79</v>
      </c>
      <c r="K42" s="30">
        <f t="shared" si="4"/>
        <v>27.999985406040437</v>
      </c>
      <c r="L42" s="5">
        <v>1370.43</v>
      </c>
      <c r="M42">
        <f t="shared" si="5"/>
        <v>38372.019999999997</v>
      </c>
      <c r="O42" s="28">
        <f t="shared" si="33"/>
        <v>0.70363316623249628</v>
      </c>
      <c r="P42">
        <f t="shared" si="34"/>
        <v>1323.1737693222235</v>
      </c>
      <c r="Q42" s="28">
        <f t="shared" si="35"/>
        <v>0.72876293526732949</v>
      </c>
      <c r="R42" s="28">
        <f t="shared" si="36"/>
        <v>2.5129769034833216E-2</v>
      </c>
      <c r="S42" s="45">
        <v>536167</v>
      </c>
      <c r="T42" s="59">
        <f t="shared" si="37"/>
        <v>2.6646285956498279E-2</v>
      </c>
      <c r="U42" s="28">
        <v>0.96640000000000004</v>
      </c>
      <c r="V42" s="59">
        <f t="shared" si="27"/>
        <v>0.73684172121159042</v>
      </c>
      <c r="W42" s="59">
        <f t="shared" si="28"/>
        <v>0.85326231869172875</v>
      </c>
      <c r="X42" s="62">
        <f t="shared" si="38"/>
        <v>0.65627453414925052</v>
      </c>
      <c r="Y42" s="28">
        <v>0.13908838067134591</v>
      </c>
      <c r="Z42" s="28">
        <v>0.76198215646106759</v>
      </c>
      <c r="AA42" s="62">
        <f t="shared" si="39"/>
        <v>4.9018309593839229</v>
      </c>
      <c r="AB42" s="59">
        <f t="shared" si="40"/>
        <v>0.8249345173470537</v>
      </c>
      <c r="AC42" s="62">
        <f t="shared" si="29"/>
        <v>-2.3733243708759618E-2</v>
      </c>
      <c r="AD42" s="28">
        <v>7.9297912441975593E-2</v>
      </c>
      <c r="AE42" s="28">
        <v>0.82681651402863499</v>
      </c>
      <c r="AF42">
        <v>143.30699999999999</v>
      </c>
      <c r="AG42" s="59">
        <f t="shared" si="41"/>
        <v>0.58697017863013712</v>
      </c>
      <c r="AH42" s="62">
        <f t="shared" si="42"/>
        <v>-0.12167265125415408</v>
      </c>
      <c r="AI42" s="28">
        <v>0.11584095694217872</v>
      </c>
      <c r="AJ42" s="28">
        <v>0.60106485498511031</v>
      </c>
      <c r="AK42" s="62">
        <f t="shared" si="32"/>
        <v>0.17028954639544561</v>
      </c>
    </row>
    <row r="43" spans="1:37" x14ac:dyDescent="0.25">
      <c r="A43" s="15" t="s">
        <v>96</v>
      </c>
      <c r="B43" s="18">
        <v>11618</v>
      </c>
      <c r="C43" s="4">
        <v>6738</v>
      </c>
      <c r="D43" s="9">
        <f t="shared" si="0"/>
        <v>0.5799621277328284</v>
      </c>
      <c r="E43" s="28">
        <f t="shared" si="23"/>
        <v>0.59789910075549324</v>
      </c>
      <c r="F43" s="28">
        <f t="shared" si="24"/>
        <v>0.61048645024508252</v>
      </c>
      <c r="G43" s="28">
        <f t="shared" si="25"/>
        <v>0.644402364147587</v>
      </c>
      <c r="H43" s="16">
        <v>16</v>
      </c>
      <c r="I43" s="16">
        <v>18</v>
      </c>
      <c r="J43" s="5">
        <v>1259.72</v>
      </c>
      <c r="K43" s="30">
        <f t="shared" si="4"/>
        <v>12.999982800433429</v>
      </c>
      <c r="L43" s="5">
        <v>1744.23</v>
      </c>
      <c r="M43">
        <f t="shared" si="5"/>
        <v>22674.959999999999</v>
      </c>
      <c r="O43" s="28">
        <f t="shared" si="33"/>
        <v>0.55283993510030216</v>
      </c>
      <c r="P43">
        <f t="shared" si="34"/>
        <v>1619.6419897957303</v>
      </c>
      <c r="Q43" s="28">
        <f t="shared" si="35"/>
        <v>0.59536614021819434</v>
      </c>
      <c r="R43" s="28">
        <f t="shared" si="36"/>
        <v>4.252620511789218E-2</v>
      </c>
      <c r="S43" s="45">
        <v>281422</v>
      </c>
      <c r="T43" s="59">
        <f t="shared" si="37"/>
        <v>1.3986036228357319E-2</v>
      </c>
      <c r="U43" s="28">
        <v>0.96640000000000004</v>
      </c>
      <c r="V43" s="59">
        <f t="shared" si="27"/>
        <v>0.72222126669074604</v>
      </c>
      <c r="W43" s="59">
        <f t="shared" si="28"/>
        <v>0.80302554699094342</v>
      </c>
      <c r="X43" s="62">
        <f t="shared" si="38"/>
        <v>0.29508856406099004</v>
      </c>
      <c r="Y43" s="28">
        <v>0.13908838067134591</v>
      </c>
      <c r="Z43" s="28">
        <v>0.76198215646106759</v>
      </c>
      <c r="AA43" s="62">
        <f t="shared" si="39"/>
        <v>4.1283197475677094</v>
      </c>
      <c r="AB43" s="59">
        <f t="shared" si="40"/>
        <v>0.6824365223444705</v>
      </c>
      <c r="AC43" s="62">
        <f t="shared" si="29"/>
        <v>-1.8207287838732349</v>
      </c>
      <c r="AD43" s="28">
        <v>7.9297912441975593E-2</v>
      </c>
      <c r="AE43" s="28">
        <v>0.82681651402863499</v>
      </c>
      <c r="AF43">
        <v>126.8676</v>
      </c>
      <c r="AG43" s="59">
        <f t="shared" si="41"/>
        <v>0.63049630509589039</v>
      </c>
      <c r="AH43" s="62">
        <f t="shared" si="42"/>
        <v>0.25406773983635683</v>
      </c>
      <c r="AI43" s="28">
        <v>0.11584095694217872</v>
      </c>
      <c r="AJ43" s="28">
        <v>0.60106485498511031</v>
      </c>
      <c r="AK43" s="62">
        <f t="shared" si="32"/>
        <v>-0.42385749332529604</v>
      </c>
    </row>
    <row r="44" spans="1:37" x14ac:dyDescent="0.25">
      <c r="A44" s="15" t="s">
        <v>98</v>
      </c>
      <c r="B44" s="18">
        <v>27963</v>
      </c>
      <c r="C44" s="4">
        <v>21602</v>
      </c>
      <c r="D44" s="9">
        <f t="shared" si="0"/>
        <v>0.77252083109823699</v>
      </c>
      <c r="E44" s="28">
        <f t="shared" si="23"/>
        <v>0.79641322793632674</v>
      </c>
      <c r="F44" s="28">
        <f t="shared" si="24"/>
        <v>0.81317982220867058</v>
      </c>
      <c r="G44" s="28">
        <f t="shared" si="25"/>
        <v>0.85835647899804102</v>
      </c>
      <c r="H44" s="16">
        <v>49</v>
      </c>
      <c r="I44" s="16">
        <v>51</v>
      </c>
      <c r="J44" s="5">
        <v>809.75</v>
      </c>
      <c r="K44" s="30">
        <f t="shared" si="4"/>
        <v>49.000059326056004</v>
      </c>
      <c r="L44" s="5">
        <v>842.8</v>
      </c>
      <c r="M44">
        <f t="shared" si="5"/>
        <v>41297.25</v>
      </c>
      <c r="O44" s="28">
        <f t="shared" si="33"/>
        <v>1.1441385856668249</v>
      </c>
      <c r="P44">
        <f t="shared" si="34"/>
        <v>825.94401999997626</v>
      </c>
      <c r="Q44" s="28">
        <f t="shared" si="35"/>
        <v>1.1674883244508842</v>
      </c>
      <c r="R44" s="28">
        <f t="shared" si="36"/>
        <v>2.3349738784059326E-2</v>
      </c>
      <c r="S44" s="45">
        <v>341594</v>
      </c>
      <c r="T44" s="59">
        <f t="shared" si="37"/>
        <v>1.697644839205709E-2</v>
      </c>
      <c r="U44" s="28">
        <v>0.96640000000000004</v>
      </c>
      <c r="V44" s="59">
        <f t="shared" si="27"/>
        <v>0.96078547698149031</v>
      </c>
      <c r="W44" s="59">
        <f t="shared" si="28"/>
        <v>0.80405132009829472</v>
      </c>
      <c r="X44" s="62">
        <f t="shared" si="38"/>
        <v>0.3024635374584812</v>
      </c>
      <c r="Y44" s="28">
        <v>0.13908838067134591</v>
      </c>
      <c r="Z44" s="28">
        <v>0.76198215646106759</v>
      </c>
      <c r="AA44" s="62">
        <f t="shared" si="39"/>
        <v>8.1860337125359344</v>
      </c>
      <c r="AB44" s="59">
        <f t="shared" si="40"/>
        <v>0.83293828976686624</v>
      </c>
      <c r="AC44" s="62">
        <f t="shared" si="29"/>
        <v>7.7199708664597161E-2</v>
      </c>
      <c r="AD44" s="28">
        <v>7.9297912441975593E-2</v>
      </c>
      <c r="AE44" s="28">
        <v>0.82681651402863499</v>
      </c>
      <c r="AF44">
        <v>127.4927</v>
      </c>
      <c r="AG44" s="59">
        <f t="shared" si="41"/>
        <v>0.62884124580821932</v>
      </c>
      <c r="AH44" s="62">
        <f t="shared" si="42"/>
        <v>0.23978039854223079</v>
      </c>
      <c r="AI44" s="28">
        <v>0.11584095694217872</v>
      </c>
      <c r="AJ44" s="28">
        <v>0.60106485498511031</v>
      </c>
      <c r="AK44" s="62">
        <f t="shared" si="32"/>
        <v>0.20648121488843638</v>
      </c>
    </row>
    <row r="45" spans="1:37" x14ac:dyDescent="0.25">
      <c r="A45" s="15" t="s">
        <v>100</v>
      </c>
      <c r="B45" s="18">
        <v>9812</v>
      </c>
      <c r="C45" s="4">
        <v>7012</v>
      </c>
      <c r="D45" s="9">
        <f t="shared" si="0"/>
        <v>0.71463514064410927</v>
      </c>
      <c r="E45" s="28">
        <f t="shared" si="23"/>
        <v>0.73673725839598891</v>
      </c>
      <c r="F45" s="28">
        <f t="shared" si="24"/>
        <v>0.75224751646748345</v>
      </c>
      <c r="G45" s="28">
        <f t="shared" si="25"/>
        <v>0.79403904516012125</v>
      </c>
      <c r="H45" s="16">
        <v>11</v>
      </c>
      <c r="I45" s="16">
        <v>16</v>
      </c>
      <c r="J45" s="5">
        <v>853.63</v>
      </c>
      <c r="K45" s="30">
        <f t="shared" si="4"/>
        <v>11.000032215456976</v>
      </c>
      <c r="L45" s="5">
        <v>1241.6400000000001</v>
      </c>
      <c r="M45">
        <f t="shared" si="5"/>
        <v>13658.08</v>
      </c>
      <c r="O45" s="28">
        <f t="shared" si="33"/>
        <v>0.77661802132663238</v>
      </c>
      <c r="P45">
        <f t="shared" si="34"/>
        <v>1138.1702777770322</v>
      </c>
      <c r="Q45" s="28">
        <f t="shared" si="35"/>
        <v>0.84721945286020084</v>
      </c>
      <c r="R45" s="28">
        <f t="shared" si="36"/>
        <v>7.0601431533568459E-2</v>
      </c>
      <c r="S45" s="45">
        <v>310867</v>
      </c>
      <c r="T45" s="59">
        <f t="shared" si="37"/>
        <v>1.5449386061504625E-2</v>
      </c>
      <c r="U45" s="28">
        <v>0.96640000000000004</v>
      </c>
      <c r="V45" s="59">
        <f t="shared" si="27"/>
        <v>0.68750201346606099</v>
      </c>
      <c r="W45" s="59">
        <f t="shared" si="28"/>
        <v>1.0394662512204957</v>
      </c>
      <c r="X45" s="62">
        <f t="shared" si="38"/>
        <v>1.9950199536444357</v>
      </c>
      <c r="Y45" s="28">
        <v>0.13908838067134591</v>
      </c>
      <c r="Z45" s="28">
        <v>0.76198215646106759</v>
      </c>
      <c r="AA45" s="62">
        <f t="shared" si="39"/>
        <v>3.1563337375790934</v>
      </c>
      <c r="AB45" s="59">
        <f t="shared" si="40"/>
        <v>0.71306140966170162</v>
      </c>
      <c r="AC45" s="62">
        <f t="shared" si="29"/>
        <v>-1.4345283610103989</v>
      </c>
      <c r="AD45" s="28">
        <v>7.9297912441975593E-2</v>
      </c>
      <c r="AE45" s="28">
        <v>0.82681651402863499</v>
      </c>
      <c r="AF45">
        <v>120.9228</v>
      </c>
      <c r="AG45" s="59">
        <f t="shared" si="41"/>
        <v>0.64623618104109593</v>
      </c>
      <c r="AH45" s="62">
        <f t="shared" si="42"/>
        <v>0.3899426182963302</v>
      </c>
      <c r="AI45" s="28">
        <v>0.11584095694217872</v>
      </c>
      <c r="AJ45" s="28">
        <v>0.60106485498511031</v>
      </c>
      <c r="AK45" s="62">
        <f t="shared" si="32"/>
        <v>0.31681140364345567</v>
      </c>
    </row>
    <row r="46" spans="1:37" x14ac:dyDescent="0.25">
      <c r="A46" s="15" t="s">
        <v>102</v>
      </c>
      <c r="B46" s="18">
        <v>24746</v>
      </c>
      <c r="C46" s="4">
        <v>15524</v>
      </c>
      <c r="D46" s="9">
        <f t="shared" si="0"/>
        <v>0.62733371049866649</v>
      </c>
      <c r="E46" s="28">
        <f t="shared" si="23"/>
        <v>0.64673578401924381</v>
      </c>
      <c r="F46" s="28">
        <f t="shared" si="24"/>
        <v>0.66035127420912265</v>
      </c>
      <c r="G46" s="28">
        <f t="shared" si="25"/>
        <v>0.69703745610962931</v>
      </c>
      <c r="H46" s="16">
        <v>27</v>
      </c>
      <c r="I46" s="16">
        <v>34</v>
      </c>
      <c r="J46" s="5">
        <v>1041.97</v>
      </c>
      <c r="K46" s="30">
        <f t="shared" si="4"/>
        <v>27.999984192847265</v>
      </c>
      <c r="L46" s="5">
        <v>1265.25</v>
      </c>
      <c r="M46">
        <f t="shared" si="5"/>
        <v>35426.980000000003</v>
      </c>
      <c r="O46" s="28">
        <f t="shared" si="33"/>
        <v>0.76212606204307443</v>
      </c>
      <c r="P46">
        <f t="shared" si="34"/>
        <v>1221.6206658739466</v>
      </c>
      <c r="Q46" s="28">
        <f t="shared" si="35"/>
        <v>0.78934486533931936</v>
      </c>
      <c r="R46" s="28">
        <f t="shared" si="36"/>
        <v>2.7218803296244931E-2</v>
      </c>
      <c r="S46" s="45">
        <v>418565</v>
      </c>
      <c r="T46" s="59">
        <f t="shared" si="37"/>
        <v>2.0801732820896666E-2</v>
      </c>
      <c r="U46" s="28">
        <v>0.96640000000000004</v>
      </c>
      <c r="V46" s="59">
        <f t="shared" si="27"/>
        <v>0.82352894684844902</v>
      </c>
      <c r="W46" s="59">
        <f t="shared" si="28"/>
        <v>0.76176279279483827</v>
      </c>
      <c r="X46" s="62">
        <f t="shared" si="38"/>
        <v>-1.5771530674992883E-3</v>
      </c>
      <c r="Y46" s="28">
        <v>0.13908838067134591</v>
      </c>
      <c r="Z46" s="28">
        <v>0.76198215646106759</v>
      </c>
      <c r="AA46" s="62">
        <f t="shared" si="39"/>
        <v>5.912104452116159</v>
      </c>
      <c r="AB46" s="59">
        <f t="shared" si="40"/>
        <v>0.78885329322341424</v>
      </c>
      <c r="AC46" s="62">
        <f t="shared" si="29"/>
        <v>-0.47874174282960413</v>
      </c>
      <c r="AD46" s="28">
        <v>7.9297912441975593E-2</v>
      </c>
      <c r="AE46" s="28">
        <v>0.82681651402863499</v>
      </c>
      <c r="AF46">
        <v>156.80549999999999</v>
      </c>
      <c r="AG46" s="59">
        <f t="shared" si="41"/>
        <v>0.55123058849315076</v>
      </c>
      <c r="AH46" s="62">
        <f t="shared" si="42"/>
        <v>-0.43019556992121538</v>
      </c>
      <c r="AI46" s="28">
        <v>0.11584095694217872</v>
      </c>
      <c r="AJ46" s="28">
        <v>0.60106485498511031</v>
      </c>
      <c r="AK46" s="62">
        <f t="shared" si="32"/>
        <v>-0.30350482193943962</v>
      </c>
    </row>
    <row r="47" spans="1:37" x14ac:dyDescent="0.25">
      <c r="A47" s="15" t="s">
        <v>104</v>
      </c>
      <c r="B47" s="18">
        <v>7435</v>
      </c>
      <c r="C47" s="4">
        <v>6044</v>
      </c>
      <c r="D47" s="9">
        <f t="shared" si="0"/>
        <v>0.81291190316072626</v>
      </c>
      <c r="E47" s="28">
        <f t="shared" si="23"/>
        <v>0.83805350841311987</v>
      </c>
      <c r="F47" s="28">
        <f t="shared" si="24"/>
        <v>0.85569674016918562</v>
      </c>
      <c r="G47" s="28">
        <f t="shared" si="25"/>
        <v>0.90323544795636257</v>
      </c>
      <c r="H47" s="16">
        <v>18</v>
      </c>
      <c r="I47" s="16">
        <v>18</v>
      </c>
      <c r="J47" s="5">
        <v>670.94</v>
      </c>
      <c r="K47" s="30">
        <f t="shared" si="4"/>
        <v>18</v>
      </c>
      <c r="L47" s="5">
        <v>670.94</v>
      </c>
      <c r="M47">
        <f t="shared" si="5"/>
        <v>12076.920000000002</v>
      </c>
      <c r="O47" s="28">
        <f t="shared" si="33"/>
        <v>1.4372074999254776</v>
      </c>
      <c r="P47">
        <f t="shared" si="34"/>
        <v>635.62736842105278</v>
      </c>
      <c r="Q47" s="28">
        <f t="shared" si="35"/>
        <v>1.5170523610324482</v>
      </c>
      <c r="R47" s="28">
        <f t="shared" si="36"/>
        <v>7.9844861106970644E-2</v>
      </c>
      <c r="S47" s="45">
        <v>274148</v>
      </c>
      <c r="T47" s="59">
        <f t="shared" si="37"/>
        <v>1.3624534897526498E-2</v>
      </c>
      <c r="U47" s="28">
        <v>0.96640000000000004</v>
      </c>
      <c r="V47" s="59">
        <f t="shared" si="27"/>
        <v>1</v>
      </c>
      <c r="W47" s="59">
        <f t="shared" si="28"/>
        <v>0.81291190316072626</v>
      </c>
      <c r="X47" s="62">
        <f t="shared" si="38"/>
        <v>0.36616823385126146</v>
      </c>
      <c r="Y47" s="28">
        <v>0.13908838067134591</v>
      </c>
      <c r="Z47" s="28">
        <v>0.76198215646106759</v>
      </c>
      <c r="AA47" s="62">
        <f t="shared" si="39"/>
        <v>2.7120387527904635</v>
      </c>
      <c r="AB47" s="59">
        <f t="shared" si="40"/>
        <v>0.84933118040052979</v>
      </c>
      <c r="AC47" s="62">
        <f t="shared" si="29"/>
        <v>0.28392508300101083</v>
      </c>
      <c r="AD47" s="28">
        <v>7.9297912441975593E-2</v>
      </c>
      <c r="AE47" s="28">
        <v>0.82681651402863499</v>
      </c>
      <c r="AF47">
        <v>98.2727</v>
      </c>
      <c r="AG47" s="59">
        <f t="shared" si="41"/>
        <v>0.70620619923287675</v>
      </c>
      <c r="AH47" s="62">
        <f t="shared" si="42"/>
        <v>0.90763532193753438</v>
      </c>
      <c r="AI47" s="28">
        <v>0.11584095694217872</v>
      </c>
      <c r="AJ47" s="28">
        <v>0.60106485498511031</v>
      </c>
      <c r="AK47" s="62">
        <f t="shared" si="32"/>
        <v>0.5192428795966022</v>
      </c>
    </row>
    <row r="48" spans="1:37" x14ac:dyDescent="0.25">
      <c r="A48" s="15" t="s">
        <v>106</v>
      </c>
      <c r="B48" s="18">
        <v>36545</v>
      </c>
      <c r="C48" s="4">
        <v>21853</v>
      </c>
      <c r="D48" s="9">
        <f t="shared" si="0"/>
        <v>0.59797509919277603</v>
      </c>
      <c r="E48" s="28">
        <f t="shared" si="23"/>
        <v>0.61646917442554228</v>
      </c>
      <c r="F48" s="28">
        <f t="shared" si="24"/>
        <v>0.62944747283450109</v>
      </c>
      <c r="G48" s="28">
        <f t="shared" si="25"/>
        <v>0.6644167768808622</v>
      </c>
      <c r="H48" s="16">
        <v>56</v>
      </c>
      <c r="I48" s="16">
        <v>56</v>
      </c>
      <c r="J48" s="5">
        <v>1061.6400000000001</v>
      </c>
      <c r="K48" s="30">
        <f t="shared" si="4"/>
        <v>51.999755097042801</v>
      </c>
      <c r="L48" s="5">
        <v>1143.31</v>
      </c>
      <c r="M48">
        <f t="shared" si="5"/>
        <v>59451.840000000004</v>
      </c>
      <c r="O48" s="28">
        <f t="shared" si="33"/>
        <v>0.84341079847110589</v>
      </c>
      <c r="P48">
        <f t="shared" si="34"/>
        <v>1121.7380135274852</v>
      </c>
      <c r="Q48" s="28">
        <f t="shared" si="35"/>
        <v>0.85963031329184136</v>
      </c>
      <c r="R48" s="28">
        <f t="shared" si="36"/>
        <v>1.621951482073547E-2</v>
      </c>
      <c r="S48" s="45">
        <v>772348</v>
      </c>
      <c r="T48" s="59">
        <f t="shared" si="37"/>
        <v>3.8383946915661597E-2</v>
      </c>
      <c r="U48" s="28">
        <v>0.96640000000000004</v>
      </c>
      <c r="V48" s="59">
        <f t="shared" si="27"/>
        <v>0.9285670553043357</v>
      </c>
      <c r="W48" s="59">
        <f t="shared" si="28"/>
        <v>0.64397621666298621</v>
      </c>
      <c r="X48" s="62">
        <f t="shared" si="38"/>
        <v>-0.84842414030917113</v>
      </c>
      <c r="Y48" s="28">
        <v>0.13908838067134591</v>
      </c>
      <c r="Z48" s="28">
        <v>0.76198215646106759</v>
      </c>
      <c r="AA48" s="62">
        <f t="shared" si="39"/>
        <v>4.731675358776096</v>
      </c>
      <c r="AB48" s="59">
        <f t="shared" si="40"/>
        <v>0.90900581454766916</v>
      </c>
      <c r="AC48" s="62">
        <f t="shared" si="29"/>
        <v>1.0364623479738422</v>
      </c>
      <c r="AD48" s="28">
        <v>7.9297912441975593E-2</v>
      </c>
      <c r="AE48" s="28">
        <v>0.82681651402863499</v>
      </c>
      <c r="AF48">
        <v>135.59710000000001</v>
      </c>
      <c r="AG48" s="59">
        <f t="shared" si="41"/>
        <v>0.60738345906849311</v>
      </c>
      <c r="AH48" s="62">
        <f t="shared" si="42"/>
        <v>5.4545510069782116E-2</v>
      </c>
      <c r="AI48" s="28">
        <v>0.11584095694217872</v>
      </c>
      <c r="AJ48" s="28">
        <v>0.60106485498511031</v>
      </c>
      <c r="AK48" s="62">
        <f t="shared" si="32"/>
        <v>8.0861239244817723E-2</v>
      </c>
    </row>
    <row r="49" spans="1:37" x14ac:dyDescent="0.25">
      <c r="A49" s="15" t="s">
        <v>108</v>
      </c>
      <c r="B49" s="18">
        <v>13123</v>
      </c>
      <c r="C49" s="4">
        <v>6288</v>
      </c>
      <c r="D49" s="9">
        <f t="shared" si="0"/>
        <v>0.47915872894917322</v>
      </c>
      <c r="E49" s="28">
        <f t="shared" si="23"/>
        <v>0.49397807108162189</v>
      </c>
      <c r="F49" s="28">
        <f t="shared" si="24"/>
        <v>0.50437760942018239</v>
      </c>
      <c r="G49" s="28">
        <f t="shared" si="25"/>
        <v>0.53239858772130355</v>
      </c>
      <c r="H49" s="16">
        <v>17</v>
      </c>
      <c r="I49" s="16">
        <v>18</v>
      </c>
      <c r="J49" s="5">
        <v>1349.28</v>
      </c>
      <c r="K49" s="30">
        <f t="shared" si="4"/>
        <v>16.999993000384979</v>
      </c>
      <c r="L49" s="5">
        <v>1428.65</v>
      </c>
      <c r="M49">
        <f t="shared" si="5"/>
        <v>24287.040000000001</v>
      </c>
      <c r="O49" s="28">
        <f t="shared" si="33"/>
        <v>0.67495887726175052</v>
      </c>
      <c r="P49">
        <f t="shared" si="34"/>
        <v>1349.280524691346</v>
      </c>
      <c r="Q49" s="28">
        <f t="shared" si="35"/>
        <v>0.71466235697768132</v>
      </c>
      <c r="R49" s="28">
        <f t="shared" si="36"/>
        <v>3.9703479715930801E-2</v>
      </c>
      <c r="S49" s="45">
        <v>388738</v>
      </c>
      <c r="T49" s="59">
        <f t="shared" si="37"/>
        <v>1.9319398452641114E-2</v>
      </c>
      <c r="U49" s="28">
        <v>0.96640000000000004</v>
      </c>
      <c r="V49" s="59">
        <f t="shared" si="27"/>
        <v>0.94444405557694333</v>
      </c>
      <c r="W49" s="59">
        <f t="shared" si="28"/>
        <v>0.50734474542958929</v>
      </c>
      <c r="X49" s="62">
        <f t="shared" si="38"/>
        <v>-1.8307597644203293</v>
      </c>
      <c r="Y49" s="28">
        <v>0.13908838067134591</v>
      </c>
      <c r="Z49" s="28">
        <v>0.76198215646106759</v>
      </c>
      <c r="AA49" s="62">
        <f t="shared" si="39"/>
        <v>3.3757955229486183</v>
      </c>
      <c r="AB49" s="59">
        <f t="shared" si="40"/>
        <v>0.80142371100551801</v>
      </c>
      <c r="AC49" s="62">
        <f t="shared" si="29"/>
        <v>-0.32022032158409675</v>
      </c>
      <c r="AD49" s="28">
        <v>7.9297912441975593E-2</v>
      </c>
      <c r="AE49" s="28">
        <v>0.82681651402863499</v>
      </c>
      <c r="AF49">
        <v>144.10890000000001</v>
      </c>
      <c r="AG49" s="59">
        <f t="shared" si="41"/>
        <v>0.58484701106849313</v>
      </c>
      <c r="AH49" s="62">
        <f t="shared" si="42"/>
        <v>-0.1400009491005173</v>
      </c>
      <c r="AI49" s="28">
        <v>0.11584095694217872</v>
      </c>
      <c r="AJ49" s="28">
        <v>0.60106485498511031</v>
      </c>
      <c r="AK49" s="62">
        <f t="shared" si="32"/>
        <v>-0.76366034503498115</v>
      </c>
    </row>
    <row r="50" spans="1:37" x14ac:dyDescent="0.25">
      <c r="A50" s="15" t="s">
        <v>110</v>
      </c>
      <c r="B50" s="18">
        <v>20280</v>
      </c>
      <c r="C50" s="4">
        <v>12866</v>
      </c>
      <c r="D50" s="9">
        <f t="shared" si="0"/>
        <v>0.6344181459566075</v>
      </c>
      <c r="E50" s="28">
        <f t="shared" si="23"/>
        <v>0.65403932572846135</v>
      </c>
      <c r="F50" s="28">
        <f t="shared" si="24"/>
        <v>0.66780857469116583</v>
      </c>
      <c r="G50" s="28">
        <f t="shared" si="25"/>
        <v>0.70490905106289725</v>
      </c>
      <c r="H50" s="16">
        <v>27</v>
      </c>
      <c r="I50" s="16">
        <v>29</v>
      </c>
      <c r="J50" s="5">
        <v>985.93</v>
      </c>
      <c r="K50" s="30">
        <f t="shared" si="4"/>
        <v>24.999973768886399</v>
      </c>
      <c r="L50" s="5">
        <v>1143.68</v>
      </c>
      <c r="M50">
        <f t="shared" si="5"/>
        <v>28591.969999999998</v>
      </c>
      <c r="O50" s="28">
        <f t="shared" si="33"/>
        <v>0.84313794068270842</v>
      </c>
      <c r="P50">
        <f t="shared" si="34"/>
        <v>1099.6922633135648</v>
      </c>
      <c r="Q50" s="28">
        <f t="shared" si="35"/>
        <v>0.87686349369636918</v>
      </c>
      <c r="R50" s="28">
        <f t="shared" si="36"/>
        <v>3.3725553013660758E-2</v>
      </c>
      <c r="S50" s="45">
        <v>478659</v>
      </c>
      <c r="T50" s="59">
        <f t="shared" si="37"/>
        <v>2.3788268561197371E-2</v>
      </c>
      <c r="U50" s="28">
        <v>0.96640000000000004</v>
      </c>
      <c r="V50" s="59">
        <f t="shared" si="27"/>
        <v>0.86206806099608269</v>
      </c>
      <c r="W50" s="59">
        <f t="shared" si="28"/>
        <v>0.73592582147581775</v>
      </c>
      <c r="X50" s="62">
        <f t="shared" si="38"/>
        <v>-0.1873365327821219</v>
      </c>
      <c r="Y50" s="28">
        <v>0.13908838067134591</v>
      </c>
      <c r="Z50" s="28">
        <v>0.76198215646106759</v>
      </c>
      <c r="AA50" s="62">
        <f t="shared" si="39"/>
        <v>4.2368366624256515</v>
      </c>
      <c r="AB50" s="59">
        <f t="shared" si="40"/>
        <v>0.83052635568367728</v>
      </c>
      <c r="AC50" s="62">
        <f t="shared" si="29"/>
        <v>4.6783597963652328E-2</v>
      </c>
      <c r="AD50" s="28">
        <v>7.9297912441975593E-2</v>
      </c>
      <c r="AE50" s="28">
        <v>0.82681651402863499</v>
      </c>
      <c r="AF50">
        <v>175.17339999999999</v>
      </c>
      <c r="AG50" s="59">
        <f t="shared" si="41"/>
        <v>0.5025984280547946</v>
      </c>
      <c r="AH50" s="62">
        <f t="shared" si="42"/>
        <v>-0.85001392883403581</v>
      </c>
      <c r="AI50" s="28">
        <v>0.11584095694217872</v>
      </c>
      <c r="AJ50" s="28">
        <v>0.60106485498511031</v>
      </c>
      <c r="AK50" s="62">
        <f t="shared" si="32"/>
        <v>-0.33018895455083513</v>
      </c>
    </row>
    <row r="51" spans="1:37" x14ac:dyDescent="0.25">
      <c r="A51" s="15" t="s">
        <v>112</v>
      </c>
      <c r="B51" s="18">
        <v>23943</v>
      </c>
      <c r="C51" s="4">
        <v>18509</v>
      </c>
      <c r="D51" s="9">
        <f t="shared" si="0"/>
        <v>0.77304431357808123</v>
      </c>
      <c r="E51" s="28">
        <f t="shared" si="23"/>
        <v>0.79695290059596013</v>
      </c>
      <c r="F51" s="28">
        <f t="shared" si="24"/>
        <v>0.81373085639798037</v>
      </c>
      <c r="G51" s="28">
        <f t="shared" si="25"/>
        <v>0.85893812619786802</v>
      </c>
      <c r="H51" s="16">
        <v>41</v>
      </c>
      <c r="I51" s="16">
        <v>41</v>
      </c>
      <c r="J51" s="5">
        <v>803.49</v>
      </c>
      <c r="K51" s="30">
        <f t="shared" si="4"/>
        <v>39.000213095928686</v>
      </c>
      <c r="L51" s="5">
        <v>844.69</v>
      </c>
      <c r="M51">
        <f t="shared" si="5"/>
        <v>32943.090000000004</v>
      </c>
      <c r="O51" s="28">
        <f t="shared" si="33"/>
        <v>1.1415785672850394</v>
      </c>
      <c r="P51">
        <f t="shared" si="34"/>
        <v>823.57286249940069</v>
      </c>
      <c r="Q51" s="28">
        <f t="shared" si="35"/>
        <v>1.1708496526628835</v>
      </c>
      <c r="R51" s="28">
        <f t="shared" si="36"/>
        <v>2.9271085377844175E-2</v>
      </c>
      <c r="S51" s="45">
        <v>265390</v>
      </c>
      <c r="T51" s="59">
        <f t="shared" si="37"/>
        <v>1.3189282126641659E-2</v>
      </c>
      <c r="U51" s="28">
        <v>0.96640000000000004</v>
      </c>
      <c r="V51" s="59">
        <f t="shared" si="27"/>
        <v>0.95122470965679717</v>
      </c>
      <c r="W51" s="59">
        <f t="shared" si="28"/>
        <v>0.81268317121092915</v>
      </c>
      <c r="X51" s="62">
        <f t="shared" si="38"/>
        <v>0.36452372588666315</v>
      </c>
      <c r="Y51" s="28">
        <v>0.13908838067134591</v>
      </c>
      <c r="Z51" s="28">
        <v>0.76198215646106759</v>
      </c>
      <c r="AA51" s="62">
        <f t="shared" si="39"/>
        <v>9.0218169486416215</v>
      </c>
      <c r="AB51" s="59">
        <f t="shared" si="40"/>
        <v>0.7686726242635985</v>
      </c>
      <c r="AC51" s="62">
        <f t="shared" si="29"/>
        <v>-0.73323354896110193</v>
      </c>
      <c r="AD51" s="28">
        <v>7.9297912441975593E-2</v>
      </c>
      <c r="AE51" s="28">
        <v>0.82681651402863499</v>
      </c>
      <c r="AF51">
        <v>89.256799999999998</v>
      </c>
      <c r="AG51" s="59">
        <f t="shared" si="41"/>
        <v>0.73007733830136989</v>
      </c>
      <c r="AH51" s="62">
        <f t="shared" si="42"/>
        <v>1.1137035356213032</v>
      </c>
      <c r="AI51" s="28">
        <v>0.11584095694217872</v>
      </c>
      <c r="AJ51" s="28">
        <v>0.60106485498511031</v>
      </c>
      <c r="AK51" s="62">
        <f t="shared" si="32"/>
        <v>0.24833123751562147</v>
      </c>
    </row>
    <row r="52" spans="1:37" x14ac:dyDescent="0.25">
      <c r="A52" s="15" t="s">
        <v>114</v>
      </c>
      <c r="B52" s="18">
        <v>20447</v>
      </c>
      <c r="C52" s="4">
        <v>11884</v>
      </c>
      <c r="D52" s="9">
        <f t="shared" si="0"/>
        <v>0.58120995745097082</v>
      </c>
      <c r="E52" s="28">
        <f t="shared" si="23"/>
        <v>0.59918552314533069</v>
      </c>
      <c r="F52" s="28">
        <f t="shared" si="24"/>
        <v>0.61179995521154829</v>
      </c>
      <c r="G52" s="28">
        <f t="shared" si="25"/>
        <v>0.64578884161218986</v>
      </c>
      <c r="H52" s="16">
        <v>26</v>
      </c>
      <c r="I52" s="16">
        <v>27</v>
      </c>
      <c r="J52" s="5">
        <v>1107.96</v>
      </c>
      <c r="K52" s="30">
        <f t="shared" si="4"/>
        <v>25.999860939699982</v>
      </c>
      <c r="L52" s="5">
        <v>1150.58</v>
      </c>
      <c r="M52">
        <f t="shared" si="5"/>
        <v>29914.920000000002</v>
      </c>
      <c r="O52" s="28">
        <f t="shared" si="33"/>
        <v>0.83808166316118826</v>
      </c>
      <c r="P52">
        <f t="shared" si="34"/>
        <v>1107.9657064460573</v>
      </c>
      <c r="Q52" s="28">
        <f t="shared" si="35"/>
        <v>0.87031574568589509</v>
      </c>
      <c r="R52" s="28">
        <f t="shared" si="36"/>
        <v>3.2234082524706831E-2</v>
      </c>
      <c r="S52" s="45">
        <v>550846</v>
      </c>
      <c r="T52" s="59">
        <f t="shared" si="37"/>
        <v>2.7375799021560916E-2</v>
      </c>
      <c r="U52" s="28">
        <v>0.96640000000000004</v>
      </c>
      <c r="V52" s="59">
        <f t="shared" si="27"/>
        <v>0.96295781258148083</v>
      </c>
      <c r="W52" s="59">
        <f t="shared" si="28"/>
        <v>0.60356741474776876</v>
      </c>
      <c r="X52" s="62">
        <f t="shared" si="38"/>
        <v>-1.1389502196277594</v>
      </c>
      <c r="Y52" s="28">
        <v>0.13908838067134591</v>
      </c>
      <c r="Z52" s="28">
        <v>0.76198215646106759</v>
      </c>
      <c r="AA52" s="62">
        <f t="shared" si="39"/>
        <v>3.7119267454061569</v>
      </c>
      <c r="AB52" s="59">
        <f t="shared" si="40"/>
        <v>0.85723282312874594</v>
      </c>
      <c r="AC52" s="62">
        <f t="shared" si="29"/>
        <v>0.38357011128593554</v>
      </c>
      <c r="AD52" s="28">
        <v>7.9297912441975593E-2</v>
      </c>
      <c r="AE52" s="28">
        <v>0.82681651402863499</v>
      </c>
      <c r="AF52">
        <v>26.184999999999999</v>
      </c>
      <c r="AG52" s="59">
        <f t="shared" si="41"/>
        <v>0.89707072876712324</v>
      </c>
      <c r="AH52" s="62">
        <f t="shared" si="42"/>
        <v>2.5552782158883787</v>
      </c>
      <c r="AI52" s="28">
        <v>0.11584095694217872</v>
      </c>
      <c r="AJ52" s="28">
        <v>0.60106485498511031</v>
      </c>
      <c r="AK52" s="62">
        <f t="shared" si="32"/>
        <v>0.59996603584885155</v>
      </c>
    </row>
    <row r="53" spans="1:37" x14ac:dyDescent="0.25">
      <c r="A53" s="15" t="s">
        <v>116</v>
      </c>
      <c r="B53" s="18">
        <v>16736</v>
      </c>
      <c r="C53" s="4">
        <v>8176</v>
      </c>
      <c r="D53" s="9">
        <f t="shared" si="0"/>
        <v>0.48852772466539196</v>
      </c>
      <c r="E53" s="28">
        <f t="shared" si="23"/>
        <v>0.50363682955195044</v>
      </c>
      <c r="F53" s="28">
        <f t="shared" si="24"/>
        <v>0.51423971017409686</v>
      </c>
      <c r="G53" s="28">
        <f t="shared" si="25"/>
        <v>0.54280858296154666</v>
      </c>
      <c r="H53" s="16">
        <v>31</v>
      </c>
      <c r="I53" s="16">
        <v>31</v>
      </c>
      <c r="J53" s="5">
        <v>813.55</v>
      </c>
      <c r="K53" s="30">
        <f t="shared" si="4"/>
        <v>29.999940523629963</v>
      </c>
      <c r="L53" s="5">
        <v>840.67</v>
      </c>
      <c r="M53">
        <f t="shared" si="5"/>
        <v>25220.05</v>
      </c>
      <c r="O53" s="28">
        <f t="shared" si="33"/>
        <v>1.1470374820083982</v>
      </c>
      <c r="P53">
        <f t="shared" si="34"/>
        <v>813.55156087398962</v>
      </c>
      <c r="Q53" s="28">
        <f t="shared" si="35"/>
        <v>1.1852721405439681</v>
      </c>
      <c r="R53" s="28">
        <f t="shared" si="36"/>
        <v>3.8234658535569954E-2</v>
      </c>
      <c r="S53" s="45">
        <v>470766</v>
      </c>
      <c r="T53" s="59">
        <f t="shared" si="37"/>
        <v>2.3396004331853449E-2</v>
      </c>
      <c r="U53" s="28">
        <v>0.96640000000000004</v>
      </c>
      <c r="V53" s="59">
        <f t="shared" si="27"/>
        <v>0.96774001689128908</v>
      </c>
      <c r="W53" s="59">
        <f t="shared" si="28"/>
        <v>0.50481298296903088</v>
      </c>
      <c r="X53" s="62">
        <f t="shared" si="38"/>
        <v>-1.8489623090781806</v>
      </c>
      <c r="Y53" s="28">
        <v>0.13908838067134591</v>
      </c>
      <c r="Z53" s="28">
        <v>0.76198215646106759</v>
      </c>
      <c r="AA53" s="62">
        <f t="shared" si="39"/>
        <v>3.5550570771890917</v>
      </c>
      <c r="AB53" s="59">
        <f t="shared" si="40"/>
        <v>0.88149786249113093</v>
      </c>
      <c r="AC53" s="62">
        <f t="shared" si="29"/>
        <v>0.68956857474032185</v>
      </c>
      <c r="AD53" s="28">
        <v>7.9297912441975593E-2</v>
      </c>
      <c r="AE53" s="28">
        <v>0.82681651402863499</v>
      </c>
      <c r="AF53">
        <v>100.1818</v>
      </c>
      <c r="AG53" s="59">
        <f t="shared" si="41"/>
        <v>0.70115153008219178</v>
      </c>
      <c r="AH53" s="62">
        <f t="shared" si="42"/>
        <v>0.86400076224369504</v>
      </c>
      <c r="AI53" s="28">
        <v>0.11584095694217872</v>
      </c>
      <c r="AJ53" s="28">
        <v>0.60106485498511031</v>
      </c>
      <c r="AK53" s="62">
        <f t="shared" si="32"/>
        <v>-9.846432403138787E-2</v>
      </c>
    </row>
    <row r="54" spans="1:37" x14ac:dyDescent="0.25">
      <c r="A54" s="15" t="s">
        <v>118</v>
      </c>
      <c r="B54" s="18">
        <v>13186</v>
      </c>
      <c r="C54" s="4">
        <v>10083</v>
      </c>
      <c r="D54" s="9">
        <f t="shared" si="0"/>
        <v>0.76467465493705444</v>
      </c>
      <c r="E54" s="28">
        <f t="shared" si="23"/>
        <v>0.78832438653304582</v>
      </c>
      <c r="F54" s="28">
        <f t="shared" si="24"/>
        <v>0.80492068940742578</v>
      </c>
      <c r="G54" s="28">
        <f t="shared" si="25"/>
        <v>0.84963850548561604</v>
      </c>
      <c r="H54" s="16">
        <v>25</v>
      </c>
      <c r="I54" s="16">
        <v>27</v>
      </c>
      <c r="J54" s="5">
        <v>727.22</v>
      </c>
      <c r="K54" s="30">
        <f t="shared" si="4"/>
        <v>22.999812580531803</v>
      </c>
      <c r="L54" s="5">
        <v>853.7</v>
      </c>
      <c r="M54">
        <f t="shared" si="5"/>
        <v>19634.940000000002</v>
      </c>
      <c r="O54" s="28">
        <f t="shared" si="33"/>
        <v>1.1295302799578306</v>
      </c>
      <c r="P54">
        <f t="shared" si="34"/>
        <v>818.12888888671978</v>
      </c>
      <c r="Q54" s="28">
        <f t="shared" si="35"/>
        <v>1.1786406923145782</v>
      </c>
      <c r="R54" s="28">
        <f t="shared" si="36"/>
        <v>4.9110412356747624E-2</v>
      </c>
      <c r="S54" s="45">
        <v>436400</v>
      </c>
      <c r="T54" s="59">
        <f t="shared" si="37"/>
        <v>2.1688091940413805E-2</v>
      </c>
      <c r="U54" s="28">
        <v>0.96640000000000004</v>
      </c>
      <c r="V54" s="59">
        <f t="shared" si="27"/>
        <v>0.85184491039006671</v>
      </c>
      <c r="W54" s="59">
        <f t="shared" si="28"/>
        <v>0.89766886625747833</v>
      </c>
      <c r="X54" s="62">
        <f t="shared" si="38"/>
        <v>0.97554309814726337</v>
      </c>
      <c r="Y54" s="28">
        <v>0.13908838067134591</v>
      </c>
      <c r="Z54" s="28">
        <v>0.76198215646106759</v>
      </c>
      <c r="AA54" s="62">
        <f>B54*100/S54</f>
        <v>3.0215398716773603</v>
      </c>
      <c r="AB54" s="59">
        <f t="shared" si="40"/>
        <v>0.86862763072100235</v>
      </c>
      <c r="AC54" s="62">
        <f t="shared" si="29"/>
        <v>0.52726629749505294</v>
      </c>
      <c r="AD54" s="28">
        <v>7.9297912441975593E-2</v>
      </c>
      <c r="AE54" s="28">
        <v>0.82681651402863499</v>
      </c>
      <c r="AF54">
        <v>82.25</v>
      </c>
      <c r="AG54" s="59">
        <f t="shared" si="41"/>
        <v>0.74862904109589046</v>
      </c>
      <c r="AH54" s="62">
        <f t="shared" si="42"/>
        <v>1.2738515807015982</v>
      </c>
      <c r="AI54" s="28">
        <v>0.11584095694217872</v>
      </c>
      <c r="AJ54" s="28">
        <v>0.60106485498511031</v>
      </c>
      <c r="AK54" s="62">
        <f t="shared" si="32"/>
        <v>0.92555365878130491</v>
      </c>
    </row>
    <row r="55" spans="1:37" x14ac:dyDescent="0.25">
      <c r="A55" s="15" t="s">
        <v>120</v>
      </c>
      <c r="B55" s="18">
        <v>1435</v>
      </c>
      <c r="C55" s="4">
        <v>1145</v>
      </c>
      <c r="D55" s="9">
        <f t="shared" si="0"/>
        <v>0.79790940766550522</v>
      </c>
      <c r="E55" s="28">
        <f t="shared" si="23"/>
        <v>0.82258701821186098</v>
      </c>
      <c r="F55" s="28">
        <f t="shared" si="24"/>
        <v>0.83990463964790019</v>
      </c>
      <c r="G55" s="28">
        <f t="shared" si="25"/>
        <v>0.886566008517228</v>
      </c>
      <c r="H55" s="16">
        <v>5</v>
      </c>
      <c r="I55" s="16">
        <v>6</v>
      </c>
      <c r="J55" s="5">
        <v>380.33</v>
      </c>
      <c r="K55" s="30">
        <f t="shared" si="4"/>
        <v>4.9999561787905353</v>
      </c>
      <c r="L55" s="5">
        <v>456.4</v>
      </c>
      <c r="M55">
        <f t="shared" si="5"/>
        <v>2281.98</v>
      </c>
      <c r="O55" s="28">
        <f t="shared" si="33"/>
        <v>2.1127957931638912</v>
      </c>
      <c r="P55">
        <f t="shared" si="34"/>
        <v>380.33277777372018</v>
      </c>
      <c r="Q55" s="28">
        <f t="shared" si="35"/>
        <v>2.5353586552398082</v>
      </c>
      <c r="R55" s="28">
        <f t="shared" si="36"/>
        <v>0.42256286207591698</v>
      </c>
      <c r="S55" s="45">
        <v>549217</v>
      </c>
      <c r="T55" s="59">
        <f t="shared" si="37"/>
        <v>2.7294841409803504E-2</v>
      </c>
      <c r="U55" s="28">
        <v>0.96640000000000004</v>
      </c>
      <c r="V55" s="59">
        <f t="shared" si="27"/>
        <v>0.83332602979842252</v>
      </c>
      <c r="W55" s="59">
        <f t="shared" si="28"/>
        <v>0.95749968095742266</v>
      </c>
      <c r="X55" s="62">
        <f t="shared" si="38"/>
        <v>1.4057071018631417</v>
      </c>
      <c r="Y55" s="28">
        <v>0.13908838067134591</v>
      </c>
      <c r="Z55" s="28">
        <v>0.76198215646106759</v>
      </c>
      <c r="AA55" s="62">
        <f t="shared" si="39"/>
        <v>0.26128106012741775</v>
      </c>
      <c r="AB55" s="59">
        <f t="shared" si="40"/>
        <v>0.9477433299844199</v>
      </c>
      <c r="AC55" s="62">
        <f t="shared" si="29"/>
        <v>1.524968466783666</v>
      </c>
      <c r="AD55" s="28">
        <v>7.9297912441975593E-2</v>
      </c>
      <c r="AE55" s="28">
        <v>0.82681651402863499</v>
      </c>
      <c r="AF55">
        <v>89.666700000000006</v>
      </c>
      <c r="AG55" s="59">
        <f t="shared" si="41"/>
        <v>0.72899205786301369</v>
      </c>
      <c r="AH55" s="62">
        <f t="shared" si="42"/>
        <v>1.1043348247007096</v>
      </c>
      <c r="AI55" s="28">
        <v>0.11584095694217872</v>
      </c>
      <c r="AJ55" s="28">
        <v>0.60106485498511031</v>
      </c>
      <c r="AK55" s="62">
        <f t="shared" si="32"/>
        <v>1.3450034644491726</v>
      </c>
    </row>
    <row r="56" spans="1:37" x14ac:dyDescent="0.25">
      <c r="A56" s="15" t="s">
        <v>122</v>
      </c>
      <c r="B56" s="18">
        <v>32164</v>
      </c>
      <c r="C56" s="4">
        <v>18333</v>
      </c>
      <c r="D56" s="9">
        <f t="shared" si="0"/>
        <v>0.56998507648302454</v>
      </c>
      <c r="E56" s="28">
        <f t="shared" si="23"/>
        <v>0.58761348091033461</v>
      </c>
      <c r="F56" s="28">
        <f t="shared" si="24"/>
        <v>0.5999842910347627</v>
      </c>
      <c r="G56" s="28">
        <f t="shared" si="25"/>
        <v>0.63331675164780499</v>
      </c>
      <c r="H56" s="16">
        <v>38</v>
      </c>
      <c r="I56" s="16">
        <v>42</v>
      </c>
      <c r="J56" s="5">
        <v>1248.3599999999999</v>
      </c>
      <c r="K56" s="30">
        <f t="shared" si="4"/>
        <v>31.000118250833665</v>
      </c>
      <c r="L56" s="5">
        <v>1691.32</v>
      </c>
      <c r="M56">
        <f t="shared" si="5"/>
        <v>52431.119999999995</v>
      </c>
      <c r="O56" s="28">
        <f t="shared" si="33"/>
        <v>0.57013456944871466</v>
      </c>
      <c r="P56">
        <f t="shared" si="34"/>
        <v>1638.4664453117782</v>
      </c>
      <c r="Q56" s="28">
        <f t="shared" si="35"/>
        <v>0.58852593701820388</v>
      </c>
      <c r="R56" s="28">
        <f t="shared" si="36"/>
        <v>1.8391367569489225E-2</v>
      </c>
      <c r="S56" s="45">
        <v>762886</v>
      </c>
      <c r="T56" s="59">
        <f t="shared" si="37"/>
        <v>3.7913706938713397E-2</v>
      </c>
      <c r="U56" s="28">
        <v>0.96640000000000004</v>
      </c>
      <c r="V56" s="59">
        <f t="shared" si="27"/>
        <v>0.73809805359127778</v>
      </c>
      <c r="W56" s="59">
        <f t="shared" si="28"/>
        <v>0.77223489983439808</v>
      </c>
      <c r="X56" s="62">
        <f t="shared" si="38"/>
        <v>7.3713874040685343E-2</v>
      </c>
      <c r="Y56" s="28">
        <v>0.13908838067134591</v>
      </c>
      <c r="Z56" s="28">
        <v>0.76198215646106759</v>
      </c>
      <c r="AA56" s="62">
        <f t="shared" si="39"/>
        <v>4.2160951963989381</v>
      </c>
      <c r="AB56" s="59">
        <f t="shared" si="40"/>
        <v>0.86399744793600719</v>
      </c>
      <c r="AC56" s="62">
        <f t="shared" si="29"/>
        <v>0.46887657899668533</v>
      </c>
      <c r="AD56" s="28">
        <v>7.9297912441975593E-2</v>
      </c>
      <c r="AE56" s="28">
        <v>0.82681651402863499</v>
      </c>
      <c r="AF56">
        <v>54.241399999999999</v>
      </c>
      <c r="AG56" s="59">
        <f t="shared" si="41"/>
        <v>0.82278660558904115</v>
      </c>
      <c r="AH56" s="62">
        <f t="shared" si="42"/>
        <v>1.9140186377655863</v>
      </c>
      <c r="AI56" s="28">
        <v>0.11584095694217872</v>
      </c>
      <c r="AJ56" s="28">
        <v>0.60106485498511031</v>
      </c>
      <c r="AK56" s="62">
        <f t="shared" si="32"/>
        <v>0.81886969693431899</v>
      </c>
    </row>
    <row r="57" spans="1:37" x14ac:dyDescent="0.25">
      <c r="A57" s="15" t="s">
        <v>124</v>
      </c>
      <c r="B57" s="18">
        <v>20202</v>
      </c>
      <c r="C57" s="4">
        <v>14282</v>
      </c>
      <c r="D57" s="9">
        <f t="shared" si="0"/>
        <v>0.706959706959707</v>
      </c>
      <c r="E57" s="28">
        <f t="shared" si="23"/>
        <v>0.72882444016464643</v>
      </c>
      <c r="F57" s="28">
        <f t="shared" si="24"/>
        <v>0.74416811258916526</v>
      </c>
      <c r="G57" s="28">
        <f t="shared" si="25"/>
        <v>0.78551078551078557</v>
      </c>
      <c r="H57" s="16">
        <v>22</v>
      </c>
      <c r="I57" s="16">
        <v>27</v>
      </c>
      <c r="J57" s="5">
        <v>995.3</v>
      </c>
      <c r="K57" s="30">
        <f t="shared" si="4"/>
        <v>22.000081866557512</v>
      </c>
      <c r="L57" s="5">
        <v>1221.5</v>
      </c>
      <c r="M57">
        <f t="shared" si="5"/>
        <v>26873.1</v>
      </c>
      <c r="O57" s="28">
        <f t="shared" si="33"/>
        <v>0.78942284076954561</v>
      </c>
      <c r="P57">
        <f t="shared" si="34"/>
        <v>1168.3914933830699</v>
      </c>
      <c r="Q57" s="28">
        <f t="shared" si="35"/>
        <v>0.82530556364111618</v>
      </c>
      <c r="R57" s="28">
        <f t="shared" si="36"/>
        <v>3.5882722871570571E-2</v>
      </c>
      <c r="S57" s="45">
        <v>344360</v>
      </c>
      <c r="T57" s="59">
        <f t="shared" si="37"/>
        <v>1.7113912329516267E-2</v>
      </c>
      <c r="U57" s="28">
        <v>0.96640000000000004</v>
      </c>
      <c r="V57" s="59">
        <f t="shared" si="27"/>
        <v>0.81481784690953751</v>
      </c>
      <c r="W57" s="59">
        <f t="shared" si="28"/>
        <v>0.8676291390046037</v>
      </c>
      <c r="X57" s="62">
        <f t="shared" si="38"/>
        <v>0.75956727681783143</v>
      </c>
      <c r="Y57" s="28">
        <v>0.13908838067134591</v>
      </c>
      <c r="Z57" s="28">
        <v>0.76198215646106759</v>
      </c>
      <c r="AA57" s="62">
        <f t="shared" si="39"/>
        <v>5.8665350214891392</v>
      </c>
      <c r="AB57" s="59">
        <f t="shared" si="40"/>
        <v>0.73334030950098861</v>
      </c>
      <c r="AC57" s="62">
        <f t="shared" si="29"/>
        <v>-1.1787977974331345</v>
      </c>
      <c r="AD57" s="28">
        <v>7.9297912441975593E-2</v>
      </c>
      <c r="AE57" s="28">
        <v>0.82681651402863499</v>
      </c>
      <c r="AF57">
        <v>200.46549999999999</v>
      </c>
      <c r="AG57" s="59">
        <f t="shared" si="41"/>
        <v>0.43563326246575346</v>
      </c>
      <c r="AH57" s="62">
        <f t="shared" si="42"/>
        <v>-1.4280924198677933</v>
      </c>
      <c r="AI57" s="28">
        <v>0.11584095694217872</v>
      </c>
      <c r="AJ57" s="28">
        <v>0.60106485498511031</v>
      </c>
      <c r="AK57" s="62">
        <f t="shared" si="32"/>
        <v>-0.61577431349436551</v>
      </c>
    </row>
    <row r="58" spans="1:37" x14ac:dyDescent="0.25">
      <c r="A58" s="15" t="s">
        <v>126</v>
      </c>
      <c r="B58" s="18">
        <v>11614</v>
      </c>
      <c r="C58" s="4">
        <v>8211</v>
      </c>
      <c r="D58" s="9">
        <f t="shared" si="0"/>
        <v>0.70699156190804202</v>
      </c>
      <c r="E58" s="28">
        <f t="shared" si="23"/>
        <v>0.72885728031756913</v>
      </c>
      <c r="F58" s="28">
        <f t="shared" si="24"/>
        <v>0.74420164411372847</v>
      </c>
      <c r="G58" s="28">
        <f t="shared" si="25"/>
        <v>0.78554617989782449</v>
      </c>
      <c r="H58" s="16">
        <v>13</v>
      </c>
      <c r="I58" s="16">
        <v>16</v>
      </c>
      <c r="J58" s="5">
        <v>969.63</v>
      </c>
      <c r="K58" s="30">
        <f t="shared" si="4"/>
        <v>12.000092819628257</v>
      </c>
      <c r="L58" s="5">
        <v>1292.83</v>
      </c>
      <c r="M58">
        <f t="shared" si="5"/>
        <v>15514.08</v>
      </c>
      <c r="O58" s="28">
        <f t="shared" si="33"/>
        <v>0.7458675928002908</v>
      </c>
      <c r="P58">
        <f t="shared" si="34"/>
        <v>1193.3822485156404</v>
      </c>
      <c r="Q58" s="28">
        <f t="shared" si="35"/>
        <v>0.80802274476547331</v>
      </c>
      <c r="R58" s="28">
        <f t="shared" si="36"/>
        <v>6.2155151965182509E-2</v>
      </c>
      <c r="S58" s="45">
        <v>224384</v>
      </c>
      <c r="T58" s="59">
        <f t="shared" si="37"/>
        <v>1.1151376768922574E-2</v>
      </c>
      <c r="U58" s="28">
        <v>0.96640000000000004</v>
      </c>
      <c r="V58" s="59">
        <f t="shared" si="27"/>
        <v>0.75000580122676608</v>
      </c>
      <c r="W58" s="59">
        <f t="shared" si="28"/>
        <v>0.94264812452334801</v>
      </c>
      <c r="X58" s="62">
        <f t="shared" si="38"/>
        <v>1.29892926490516</v>
      </c>
      <c r="Y58" s="28">
        <v>0.13908838067134591</v>
      </c>
      <c r="Z58" s="28">
        <v>0.76198215646106759</v>
      </c>
      <c r="AA58" s="62">
        <f t="shared" si="39"/>
        <v>5.17594837421563</v>
      </c>
      <c r="AB58" s="59">
        <f t="shared" si="40"/>
        <v>0.56867430510625239</v>
      </c>
      <c r="AC58" s="62">
        <f t="shared" si="29"/>
        <v>-3.255346842973605</v>
      </c>
      <c r="AD58" s="28">
        <v>7.9297912441975593E-2</v>
      </c>
      <c r="AE58" s="28">
        <v>0.82681651402863499</v>
      </c>
      <c r="AF58">
        <v>206.10769999999999</v>
      </c>
      <c r="AG58" s="59">
        <f t="shared" si="41"/>
        <v>0.42069457183561648</v>
      </c>
      <c r="AH58" s="62">
        <f t="shared" si="42"/>
        <v>-1.5570510457672109</v>
      </c>
      <c r="AI58" s="28">
        <v>0.11584095694217872</v>
      </c>
      <c r="AJ58" s="28">
        <v>0.60106485498511031</v>
      </c>
      <c r="AK58" s="62">
        <f t="shared" si="32"/>
        <v>-1.1711562079452185</v>
      </c>
    </row>
    <row r="59" spans="1:37" x14ac:dyDescent="0.25">
      <c r="A59" s="15" t="s">
        <v>128</v>
      </c>
      <c r="B59" s="18">
        <v>24965</v>
      </c>
      <c r="C59" s="4">
        <v>13879</v>
      </c>
      <c r="D59" s="9">
        <f t="shared" si="0"/>
        <v>0.55593831363909474</v>
      </c>
      <c r="E59" s="28">
        <f t="shared" si="23"/>
        <v>0.5731322821021595</v>
      </c>
      <c r="F59" s="28">
        <f t="shared" si="24"/>
        <v>0.58519822488325757</v>
      </c>
      <c r="G59" s="28">
        <f t="shared" si="25"/>
        <v>0.61770923737677197</v>
      </c>
      <c r="H59" s="16">
        <v>30</v>
      </c>
      <c r="I59" s="16">
        <v>31</v>
      </c>
      <c r="J59" s="5">
        <v>1072.06</v>
      </c>
      <c r="K59" s="30">
        <f t="shared" si="4"/>
        <v>28.999877835951136</v>
      </c>
      <c r="L59" s="5">
        <v>1146</v>
      </c>
      <c r="M59">
        <f t="shared" si="5"/>
        <v>33233.86</v>
      </c>
      <c r="O59" s="28">
        <f t="shared" si="33"/>
        <v>0.84143106457242578</v>
      </c>
      <c r="P59">
        <f t="shared" si="34"/>
        <v>1107.799844443811</v>
      </c>
      <c r="Q59" s="28">
        <f t="shared" si="35"/>
        <v>0.87044605109520712</v>
      </c>
      <c r="R59" s="28">
        <f t="shared" si="36"/>
        <v>2.9014986522781339E-2</v>
      </c>
      <c r="S59" s="45">
        <v>397322</v>
      </c>
      <c r="T59" s="59">
        <f t="shared" si="37"/>
        <v>1.9746003817481886E-2</v>
      </c>
      <c r="U59" s="28">
        <v>0.96640000000000004</v>
      </c>
      <c r="V59" s="59">
        <f t="shared" si="27"/>
        <v>0.93547993019197206</v>
      </c>
      <c r="W59" s="59">
        <f t="shared" si="28"/>
        <v>0.59428139043561234</v>
      </c>
      <c r="X59" s="62">
        <f t="shared" si="38"/>
        <v>-1.2057136995628557</v>
      </c>
      <c r="Y59" s="28">
        <v>0.13908838067134591</v>
      </c>
      <c r="Z59" s="28">
        <v>0.76198215646106759</v>
      </c>
      <c r="AA59" s="62">
        <f t="shared" si="39"/>
        <v>6.2833168060162787</v>
      </c>
      <c r="AB59" s="59">
        <f t="shared" si="40"/>
        <v>0.78333299051946859</v>
      </c>
      <c r="AC59" s="62">
        <f t="shared" si="29"/>
        <v>-0.54835647206960791</v>
      </c>
      <c r="AD59" s="28">
        <v>7.9297912441975593E-2</v>
      </c>
      <c r="AE59" s="28">
        <v>0.82681651402863499</v>
      </c>
      <c r="AF59">
        <v>119.7094</v>
      </c>
      <c r="AG59" s="59">
        <f t="shared" si="41"/>
        <v>0.64944886531506851</v>
      </c>
      <c r="AH59" s="62">
        <f t="shared" si="42"/>
        <v>0.41767619680583939</v>
      </c>
      <c r="AI59" s="28">
        <v>0.11584095694217872</v>
      </c>
      <c r="AJ59" s="28">
        <v>0.60106485498511031</v>
      </c>
      <c r="AK59" s="62">
        <f t="shared" si="32"/>
        <v>-0.44546465827554144</v>
      </c>
    </row>
    <row r="60" spans="1:37" x14ac:dyDescent="0.25">
      <c r="A60" s="15" t="s">
        <v>130</v>
      </c>
      <c r="B60" s="18">
        <v>30868</v>
      </c>
      <c r="C60" s="4">
        <v>19967</v>
      </c>
      <c r="D60" s="9">
        <f t="shared" si="0"/>
        <v>0.64685110794350131</v>
      </c>
      <c r="E60" s="28">
        <f t="shared" si="23"/>
        <v>0.66685681231288807</v>
      </c>
      <c r="F60" s="28">
        <f t="shared" si="24"/>
        <v>0.68089590309842252</v>
      </c>
      <c r="G60" s="28">
        <f t="shared" si="25"/>
        <v>0.71872345327055709</v>
      </c>
      <c r="H60" s="16">
        <v>39</v>
      </c>
      <c r="I60" s="16">
        <v>41</v>
      </c>
      <c r="J60" s="5">
        <v>1114.83</v>
      </c>
      <c r="K60" s="30">
        <f t="shared" si="4"/>
        <v>35.000099545155209</v>
      </c>
      <c r="L60" s="5">
        <v>1305.94</v>
      </c>
      <c r="M60">
        <f t="shared" si="5"/>
        <v>45708.03</v>
      </c>
      <c r="O60" s="28">
        <f t="shared" si="33"/>
        <v>0.73838001745868875</v>
      </c>
      <c r="P60">
        <f t="shared" si="34"/>
        <v>1269.6639891972536</v>
      </c>
      <c r="Q60" s="28">
        <f t="shared" si="35"/>
        <v>0.7594765293844925</v>
      </c>
      <c r="R60" s="28">
        <f t="shared" si="36"/>
        <v>2.1096511925803751E-2</v>
      </c>
      <c r="S60" s="45">
        <v>634810</v>
      </c>
      <c r="T60" s="59">
        <f t="shared" si="37"/>
        <v>3.1548619717447497E-2</v>
      </c>
      <c r="U60" s="28">
        <v>0.96640000000000004</v>
      </c>
      <c r="V60" s="59">
        <f t="shared" si="27"/>
        <v>0.85366096451598072</v>
      </c>
      <c r="W60" s="59">
        <f t="shared" si="28"/>
        <v>0.75773771418757674</v>
      </c>
      <c r="X60" s="62">
        <f t="shared" si="38"/>
        <v>-3.0516152772819424E-2</v>
      </c>
      <c r="Y60" s="28">
        <v>0.13908838067134591</v>
      </c>
      <c r="Z60" s="28">
        <v>0.76198215646106759</v>
      </c>
      <c r="AA60" s="62">
        <f t="shared" si="39"/>
        <v>4.8625573006096312</v>
      </c>
      <c r="AB60" s="59">
        <f t="shared" si="40"/>
        <v>0.86107018654800604</v>
      </c>
      <c r="AC60" s="62">
        <f t="shared" si="29"/>
        <v>0.43196184444874747</v>
      </c>
      <c r="AD60" s="28">
        <v>7.9297912441975593E-2</v>
      </c>
      <c r="AE60" s="28">
        <v>0.82681651402863499</v>
      </c>
      <c r="AF60">
        <v>59.395200000000003</v>
      </c>
      <c r="AG60" s="59">
        <f t="shared" si="41"/>
        <v>0.8091410375890411</v>
      </c>
      <c r="AH60" s="62">
        <f t="shared" si="42"/>
        <v>1.7962229257808247</v>
      </c>
      <c r="AI60" s="28">
        <v>0.11584095694217872</v>
      </c>
      <c r="AJ60" s="28">
        <v>0.60106485498511031</v>
      </c>
      <c r="AK60" s="62">
        <f t="shared" si="32"/>
        <v>0.73255620581891756</v>
      </c>
    </row>
    <row r="61" spans="1:37" x14ac:dyDescent="0.25">
      <c r="A61" s="15" t="s">
        <v>132</v>
      </c>
      <c r="B61" s="18">
        <v>9824</v>
      </c>
      <c r="C61" s="4">
        <v>7730</v>
      </c>
      <c r="D61" s="9">
        <f t="shared" si="0"/>
        <v>0.78684853420195444</v>
      </c>
      <c r="E61" s="28">
        <f t="shared" si="23"/>
        <v>0.81118405587830356</v>
      </c>
      <c r="F61" s="28">
        <f t="shared" si="24"/>
        <v>0.82826161494942574</v>
      </c>
      <c r="G61" s="28">
        <f t="shared" si="25"/>
        <v>0.87427614911328266</v>
      </c>
      <c r="H61" s="16">
        <v>19</v>
      </c>
      <c r="I61" s="16">
        <v>21</v>
      </c>
      <c r="J61" s="5">
        <v>677.52</v>
      </c>
      <c r="K61" s="30">
        <f t="shared" si="4"/>
        <v>18.999946584049997</v>
      </c>
      <c r="L61" s="5">
        <v>748.84</v>
      </c>
      <c r="M61">
        <f t="shared" si="5"/>
        <v>14227.92</v>
      </c>
      <c r="O61" s="28">
        <f t="shared" si="33"/>
        <v>1.2876983067143848</v>
      </c>
      <c r="P61">
        <f t="shared" si="34"/>
        <v>711.39789999973289</v>
      </c>
      <c r="Q61" s="28">
        <f t="shared" si="35"/>
        <v>1.355472092341518</v>
      </c>
      <c r="R61" s="28">
        <f t="shared" si="36"/>
        <v>6.777378562713321E-2</v>
      </c>
      <c r="S61" s="45">
        <v>380123</v>
      </c>
      <c r="T61" s="59">
        <f t="shared" si="37"/>
        <v>1.8891252457987895E-2</v>
      </c>
      <c r="U61" s="28">
        <v>0.96640000000000004</v>
      </c>
      <c r="V61" s="59">
        <f t="shared" si="27"/>
        <v>0.90475936114523792</v>
      </c>
      <c r="W61" s="59">
        <f t="shared" si="28"/>
        <v>0.86967714067745838</v>
      </c>
      <c r="X61" s="62">
        <f t="shared" si="38"/>
        <v>0.77429173951535846</v>
      </c>
      <c r="Y61" s="28">
        <v>0.13908838067134591</v>
      </c>
      <c r="Z61" s="28">
        <v>0.76198215646106759</v>
      </c>
      <c r="AA61" s="62">
        <f t="shared" si="39"/>
        <v>2.5844266198046424</v>
      </c>
      <c r="AB61" s="59">
        <f t="shared" si="40"/>
        <v>0.86397716391612345</v>
      </c>
      <c r="AC61" s="62">
        <f t="shared" si="29"/>
        <v>0.4686207838659045</v>
      </c>
      <c r="AD61" s="28">
        <v>7.9297912441975593E-2</v>
      </c>
      <c r="AE61" s="28">
        <v>0.82681651402863499</v>
      </c>
      <c r="AF61">
        <v>197.70599999999999</v>
      </c>
      <c r="AG61" s="59">
        <f t="shared" si="41"/>
        <v>0.44293951123287673</v>
      </c>
      <c r="AH61" s="62">
        <f t="shared" si="42"/>
        <v>-1.3650210420064197</v>
      </c>
      <c r="AI61" s="28">
        <v>0.11584095694217872</v>
      </c>
      <c r="AJ61" s="28">
        <v>0.60106485498511031</v>
      </c>
      <c r="AK61" s="62">
        <f t="shared" si="32"/>
        <v>-4.0702839541718903E-2</v>
      </c>
    </row>
    <row r="62" spans="1:37" x14ac:dyDescent="0.25">
      <c r="A62" s="15" t="s">
        <v>134</v>
      </c>
      <c r="B62" s="18">
        <v>31378</v>
      </c>
      <c r="C62" s="4">
        <v>19824</v>
      </c>
      <c r="D62" s="9">
        <f t="shared" si="0"/>
        <v>0.63178022818535284</v>
      </c>
      <c r="E62" s="28">
        <f t="shared" si="23"/>
        <v>0.6513198228714977</v>
      </c>
      <c r="F62" s="28">
        <f t="shared" si="24"/>
        <v>0.66503181914247667</v>
      </c>
      <c r="G62" s="28">
        <f t="shared" si="25"/>
        <v>0.7019780313170586</v>
      </c>
      <c r="H62" s="16">
        <v>43</v>
      </c>
      <c r="I62" s="16">
        <v>47</v>
      </c>
      <c r="J62" s="5">
        <v>1012.13</v>
      </c>
      <c r="K62" s="30">
        <f t="shared" si="4"/>
        <v>43.000063275120226</v>
      </c>
      <c r="L62" s="5">
        <v>1106.28</v>
      </c>
      <c r="M62">
        <f t="shared" si="5"/>
        <v>47570.11</v>
      </c>
      <c r="O62" s="28">
        <f t="shared" si="33"/>
        <v>0.87164189897675093</v>
      </c>
      <c r="P62">
        <f t="shared" si="34"/>
        <v>1081.1373088842454</v>
      </c>
      <c r="Q62" s="28">
        <f t="shared" si="35"/>
        <v>0.89191261098477448</v>
      </c>
      <c r="R62" s="28">
        <f t="shared" si="36"/>
        <v>2.027071200802355E-2</v>
      </c>
      <c r="S62" s="45">
        <v>683540</v>
      </c>
      <c r="T62" s="59">
        <f t="shared" si="37"/>
        <v>3.397039038714586E-2</v>
      </c>
      <c r="U62" s="28">
        <v>0.96640000000000004</v>
      </c>
      <c r="V62" s="59">
        <f t="shared" si="27"/>
        <v>0.9148949633004303</v>
      </c>
      <c r="W62" s="59">
        <f t="shared" si="28"/>
        <v>0.69054946581653753</v>
      </c>
      <c r="X62" s="62">
        <f t="shared" si="38"/>
        <v>-0.51357770001880654</v>
      </c>
      <c r="Y62" s="28">
        <v>0.13908838067134591</v>
      </c>
      <c r="Z62" s="28">
        <v>0.76198215646106759</v>
      </c>
      <c r="AA62" s="62">
        <f>B62*100/S62</f>
        <v>4.5905140884220383</v>
      </c>
      <c r="AB62" s="59">
        <f t="shared" si="40"/>
        <v>0.8932440155017608</v>
      </c>
      <c r="AC62" s="62">
        <f t="shared" si="29"/>
        <v>0.83769546293835417</v>
      </c>
      <c r="AD62" s="28">
        <v>7.9297912441975593E-2</v>
      </c>
      <c r="AE62" s="28">
        <v>0.82681651402863499</v>
      </c>
      <c r="AF62">
        <v>192.48560000000001</v>
      </c>
      <c r="AG62" s="59">
        <f t="shared" si="41"/>
        <v>0.45676141413698629</v>
      </c>
      <c r="AH62" s="62">
        <f t="shared" si="42"/>
        <v>-1.2457031144878419</v>
      </c>
      <c r="AI62" s="28">
        <v>0.11584095694217872</v>
      </c>
      <c r="AJ62" s="28">
        <v>0.60106485498511031</v>
      </c>
      <c r="AK62" s="62">
        <f t="shared" si="32"/>
        <v>-0.30719511718943143</v>
      </c>
    </row>
    <row r="63" spans="1:37" x14ac:dyDescent="0.25">
      <c r="A63" s="15" t="s">
        <v>136</v>
      </c>
      <c r="B63" s="18">
        <v>8173</v>
      </c>
      <c r="C63" s="4">
        <v>6376</v>
      </c>
      <c r="D63" s="9">
        <f t="shared" si="0"/>
        <v>0.78012969533830911</v>
      </c>
      <c r="E63" s="28">
        <f t="shared" si="23"/>
        <v>0.80425741787454552</v>
      </c>
      <c r="F63" s="28">
        <f t="shared" si="24"/>
        <v>0.82118915298769379</v>
      </c>
      <c r="G63" s="28">
        <f t="shared" si="25"/>
        <v>0.86681077259812123</v>
      </c>
      <c r="H63" s="16">
        <v>14</v>
      </c>
      <c r="I63" s="16">
        <v>15</v>
      </c>
      <c r="J63" s="5">
        <v>775.2</v>
      </c>
      <c r="K63" s="30">
        <f t="shared" si="4"/>
        <v>13.00002235985958</v>
      </c>
      <c r="L63" s="5">
        <v>894.46</v>
      </c>
      <c r="M63">
        <f t="shared" si="5"/>
        <v>11628</v>
      </c>
      <c r="O63" s="28">
        <f t="shared" si="33"/>
        <v>1.0780582697940657</v>
      </c>
      <c r="P63">
        <f t="shared" si="34"/>
        <v>830.57010204065341</v>
      </c>
      <c r="Q63" s="28">
        <f t="shared" si="35"/>
        <v>1.160985686374733</v>
      </c>
      <c r="R63" s="28">
        <f t="shared" si="36"/>
        <v>8.2927416580667268E-2</v>
      </c>
      <c r="S63" s="45">
        <v>213083</v>
      </c>
      <c r="T63" s="59">
        <f t="shared" si="37"/>
        <v>1.0589742655681016E-2</v>
      </c>
      <c r="U63" s="28">
        <v>0.96640000000000004</v>
      </c>
      <c r="V63" s="59">
        <f t="shared" si="27"/>
        <v>0.86666815732397195</v>
      </c>
      <c r="W63" s="59">
        <f t="shared" si="28"/>
        <v>0.90014810022227043</v>
      </c>
      <c r="X63" s="62">
        <f t="shared" si="38"/>
        <v>0.99336798008797933</v>
      </c>
      <c r="Y63" s="28">
        <v>0.13908838067134591</v>
      </c>
      <c r="Z63" s="28">
        <v>0.76198215646106759</v>
      </c>
      <c r="AA63" s="62">
        <f t="shared" si="39"/>
        <v>3.8355945805155738</v>
      </c>
      <c r="AB63" s="59">
        <f t="shared" si="40"/>
        <v>0.70495477051187128</v>
      </c>
      <c r="AC63" s="62">
        <f t="shared" si="29"/>
        <v>-1.5367585320223052</v>
      </c>
      <c r="AD63" s="28">
        <v>7.9297912441975593E-2</v>
      </c>
      <c r="AE63" s="28">
        <v>0.82681651402863499</v>
      </c>
      <c r="AF63">
        <v>188.92500000000001</v>
      </c>
      <c r="AG63" s="59">
        <f t="shared" si="41"/>
        <v>0.46618871232876707</v>
      </c>
      <c r="AH63" s="62">
        <f t="shared" si="42"/>
        <v>-1.1643217236513836</v>
      </c>
      <c r="AI63" s="28">
        <v>0.11584095694217872</v>
      </c>
      <c r="AJ63" s="28">
        <v>0.60106485498511031</v>
      </c>
      <c r="AK63" s="62">
        <f t="shared" si="32"/>
        <v>-0.56923742519523646</v>
      </c>
    </row>
    <row r="64" spans="1:37" x14ac:dyDescent="0.25">
      <c r="A64" s="15" t="s">
        <v>138</v>
      </c>
      <c r="B64" s="18">
        <v>24509</v>
      </c>
      <c r="C64" s="4">
        <v>15366</v>
      </c>
      <c r="D64" s="9">
        <f t="shared" si="0"/>
        <v>0.62695336407034152</v>
      </c>
      <c r="E64" s="28">
        <f t="shared" si="23"/>
        <v>0.64634367429932116</v>
      </c>
      <c r="F64" s="28">
        <f t="shared" si="24"/>
        <v>0.65995090954772795</v>
      </c>
      <c r="G64" s="28">
        <f t="shared" si="25"/>
        <v>0.69661484896704606</v>
      </c>
      <c r="H64" s="16">
        <v>29</v>
      </c>
      <c r="I64" s="16">
        <v>34</v>
      </c>
      <c r="J64" s="5">
        <v>1123.94</v>
      </c>
      <c r="K64" s="30">
        <f t="shared" si="4"/>
        <v>32.999965457685661</v>
      </c>
      <c r="L64" s="5">
        <v>1158</v>
      </c>
      <c r="M64">
        <f t="shared" si="5"/>
        <v>38213.96</v>
      </c>
      <c r="O64" s="28">
        <f t="shared" si="33"/>
        <v>0.83271157167530219</v>
      </c>
      <c r="P64">
        <f t="shared" si="34"/>
        <v>1123.941141868477</v>
      </c>
      <c r="Q64" s="28">
        <f t="shared" si="35"/>
        <v>0.85794528207851617</v>
      </c>
      <c r="R64" s="28">
        <f t="shared" si="36"/>
        <v>2.5233710403213983E-2</v>
      </c>
      <c r="S64" s="45">
        <v>371714</v>
      </c>
      <c r="T64" s="59">
        <f t="shared" si="37"/>
        <v>1.8473344196927078E-2</v>
      </c>
      <c r="U64" s="28">
        <v>0.96640000000000004</v>
      </c>
      <c r="V64" s="59">
        <f t="shared" si="27"/>
        <v>0.97058721934369596</v>
      </c>
      <c r="W64" s="59">
        <f t="shared" si="28"/>
        <v>0.64595262700273637</v>
      </c>
      <c r="X64" s="62">
        <f t="shared" si="38"/>
        <v>-0.83421439589910251</v>
      </c>
      <c r="Y64" s="28">
        <v>0.13908838067134591</v>
      </c>
      <c r="Z64" s="28">
        <v>0.76198215646106759</v>
      </c>
      <c r="AA64" s="62">
        <f t="shared" si="39"/>
        <v>6.5935100641891351</v>
      </c>
      <c r="AB64" s="59">
        <f t="shared" si="40"/>
        <v>0.800196455579819</v>
      </c>
      <c r="AC64" s="62">
        <f t="shared" si="29"/>
        <v>-0.3356968377735618</v>
      </c>
      <c r="AD64" s="28">
        <v>7.9297912441975593E-2</v>
      </c>
      <c r="AE64" s="28">
        <v>0.82681651402863499</v>
      </c>
      <c r="AF64">
        <v>188.31710000000001</v>
      </c>
      <c r="AG64" s="59">
        <f t="shared" si="41"/>
        <v>0.4677982316712328</v>
      </c>
      <c r="AH64" s="62">
        <f t="shared" si="42"/>
        <v>-1.1504275070897136</v>
      </c>
      <c r="AI64" s="28">
        <v>0.11584095694217872</v>
      </c>
      <c r="AJ64" s="28">
        <v>0.60106485498511031</v>
      </c>
      <c r="AK64" s="62">
        <f t="shared" si="32"/>
        <v>-0.77344624692079267</v>
      </c>
    </row>
    <row r="65" spans="1:37" x14ac:dyDescent="0.25">
      <c r="A65" s="15" t="s">
        <v>140</v>
      </c>
      <c r="B65" s="18">
        <v>9957</v>
      </c>
      <c r="C65" s="4">
        <v>7396</v>
      </c>
      <c r="D65" s="9">
        <f t="shared" si="0"/>
        <v>0.74279401426132374</v>
      </c>
      <c r="E65" s="28">
        <f t="shared" si="23"/>
        <v>0.76576702501167393</v>
      </c>
      <c r="F65" s="28">
        <f t="shared" si="24"/>
        <v>0.78188843606455127</v>
      </c>
      <c r="G65" s="28">
        <f t="shared" si="25"/>
        <v>0.82532668251258179</v>
      </c>
      <c r="H65" s="16">
        <v>16</v>
      </c>
      <c r="I65" s="16">
        <v>22</v>
      </c>
      <c r="J65" s="5">
        <v>688.36</v>
      </c>
      <c r="K65" s="30">
        <f t="shared" si="4"/>
        <v>13.999981510756117</v>
      </c>
      <c r="L65" s="5">
        <v>1081.71</v>
      </c>
      <c r="M65">
        <f t="shared" si="5"/>
        <v>15143.92</v>
      </c>
      <c r="O65" s="28">
        <f t="shared" si="33"/>
        <v>0.89144040454465612</v>
      </c>
      <c r="P65">
        <f t="shared" si="34"/>
        <v>1009.5959111110017</v>
      </c>
      <c r="Q65" s="28">
        <f t="shared" si="35"/>
        <v>0.95511480324723763</v>
      </c>
      <c r="R65" s="28">
        <f t="shared" si="36"/>
        <v>6.3674398702581514E-2</v>
      </c>
      <c r="S65" s="45">
        <v>395499</v>
      </c>
      <c r="T65" s="59">
        <f t="shared" si="37"/>
        <v>1.9655404844962695E-2</v>
      </c>
      <c r="U65" s="28">
        <v>0.96640000000000004</v>
      </c>
      <c r="V65" s="59">
        <f t="shared" si="27"/>
        <v>0.63636279594345979</v>
      </c>
      <c r="W65" s="59">
        <f t="shared" si="28"/>
        <v>1.1672492782361215</v>
      </c>
      <c r="X65" s="62">
        <f t="shared" si="38"/>
        <v>2.9137381556886899</v>
      </c>
      <c r="Y65" s="28">
        <v>0.13908838067134591</v>
      </c>
      <c r="Z65" s="28">
        <v>0.76198215646106759</v>
      </c>
      <c r="AA65" s="62">
        <f t="shared" si="39"/>
        <v>2.51757905835413</v>
      </c>
      <c r="AB65" s="59">
        <f t="shared" si="40"/>
        <v>0.82017268691248724</v>
      </c>
      <c r="AC65" s="62">
        <f t="shared" si="29"/>
        <v>-8.3783127595057627E-2</v>
      </c>
      <c r="AD65" s="28">
        <v>7.9297912441975593E-2</v>
      </c>
      <c r="AE65" s="28">
        <v>0.82681651402863499</v>
      </c>
      <c r="AF65">
        <v>211.6567</v>
      </c>
      <c r="AG65" s="59">
        <f t="shared" si="41"/>
        <v>0.40600264416438353</v>
      </c>
      <c r="AH65" s="62">
        <f t="shared" si="42"/>
        <v>-1.6838794841628497</v>
      </c>
      <c r="AI65" s="28">
        <v>0.11584095694217872</v>
      </c>
      <c r="AJ65" s="28">
        <v>0.60106485498511031</v>
      </c>
      <c r="AK65" s="62">
        <f t="shared" si="32"/>
        <v>0.38202518131026086</v>
      </c>
    </row>
    <row r="66" spans="1:37" x14ac:dyDescent="0.25">
      <c r="A66" s="15" t="s">
        <v>142</v>
      </c>
      <c r="B66" s="18">
        <v>14581</v>
      </c>
      <c r="C66" s="4">
        <v>11745</v>
      </c>
      <c r="D66" s="9">
        <f t="shared" si="0"/>
        <v>0.8055003086208079</v>
      </c>
      <c r="E66" s="28">
        <f t="shared" si="23"/>
        <v>0.83041268929980194</v>
      </c>
      <c r="F66" s="28">
        <f t="shared" si="24"/>
        <v>0.84789506170611362</v>
      </c>
      <c r="G66" s="28">
        <f t="shared" si="25"/>
        <v>0.89500034291200881</v>
      </c>
      <c r="H66" s="16">
        <v>27</v>
      </c>
      <c r="I66" s="16">
        <v>27</v>
      </c>
      <c r="J66" s="5">
        <v>771.15</v>
      </c>
      <c r="K66" s="30">
        <f t="shared" si="4"/>
        <v>25.00006003554104</v>
      </c>
      <c r="L66" s="5">
        <v>832.84</v>
      </c>
      <c r="M66">
        <f t="shared" si="5"/>
        <v>20821.05</v>
      </c>
      <c r="O66" s="28">
        <f t="shared" si="33"/>
        <v>1.1578214302867296</v>
      </c>
      <c r="P66">
        <f t="shared" si="34"/>
        <v>800.80776627201851</v>
      </c>
      <c r="Q66" s="28">
        <f t="shared" si="35"/>
        <v>1.2041341762817686</v>
      </c>
      <c r="R66" s="28">
        <f t="shared" si="36"/>
        <v>4.6312745995038984E-2</v>
      </c>
      <c r="S66" s="45">
        <v>340310</v>
      </c>
      <c r="T66" s="59">
        <f t="shared" si="37"/>
        <v>1.6912636499180161E-2</v>
      </c>
      <c r="U66" s="28">
        <v>0.96640000000000004</v>
      </c>
      <c r="V66" s="59">
        <f t="shared" si="27"/>
        <v>0.92592814946448299</v>
      </c>
      <c r="W66" s="59">
        <f t="shared" si="28"/>
        <v>0.86993824422194599</v>
      </c>
      <c r="X66" s="62">
        <f t="shared" si="38"/>
        <v>0.7761689886660591</v>
      </c>
      <c r="Y66" s="28">
        <v>0.13908838067134591</v>
      </c>
      <c r="Z66" s="28">
        <v>0.76198215646106759</v>
      </c>
      <c r="AA66" s="62">
        <f t="shared" si="39"/>
        <v>4.2846228438776413</v>
      </c>
      <c r="AB66" s="59">
        <f t="shared" si="40"/>
        <v>0.82861549781134691</v>
      </c>
      <c r="AC66" s="62">
        <f t="shared" si="29"/>
        <v>2.2686395231757098E-2</v>
      </c>
      <c r="AD66" s="28">
        <v>7.9297912441975593E-2</v>
      </c>
      <c r="AE66" s="28">
        <v>0.82681651402863499</v>
      </c>
      <c r="AF66">
        <v>137.42509999999999</v>
      </c>
      <c r="AG66" s="59">
        <f t="shared" si="41"/>
        <v>0.6025435160547945</v>
      </c>
      <c r="AH66" s="62">
        <f t="shared" si="42"/>
        <v>1.2764579201657142E-2</v>
      </c>
      <c r="AI66" s="28">
        <v>0.11584095694217872</v>
      </c>
      <c r="AJ66" s="28">
        <v>0.60106485498511031</v>
      </c>
      <c r="AK66" s="62">
        <f t="shared" si="32"/>
        <v>0.27053998769982446</v>
      </c>
    </row>
    <row r="67" spans="1:37" s="40" customFormat="1" x14ac:dyDescent="0.25">
      <c r="A67" s="33" t="s">
        <v>509</v>
      </c>
      <c r="B67" s="34"/>
      <c r="C67" s="32"/>
      <c r="D67" s="35"/>
      <c r="E67" s="36"/>
      <c r="F67" s="36"/>
      <c r="G67" s="36"/>
      <c r="H67" s="37"/>
      <c r="I67" s="37"/>
      <c r="J67" s="38">
        <f>MEDIAN(J21:J66)</f>
        <v>964.28</v>
      </c>
      <c r="K67" s="39"/>
      <c r="L67" s="38">
        <f>MEDIAN(L21:L66)</f>
        <v>1107.4299999999998</v>
      </c>
      <c r="N67" s="36"/>
      <c r="O67" s="36"/>
      <c r="AK67" s="62"/>
    </row>
    <row r="68" spans="1:37" x14ac:dyDescent="0.25">
      <c r="A68" s="32" t="s">
        <v>524</v>
      </c>
      <c r="B68" s="18"/>
      <c r="C68" s="4"/>
      <c r="D68" s="28"/>
      <c r="E68" s="28"/>
      <c r="F68" s="28"/>
      <c r="G68" s="28"/>
      <c r="H68" s="16"/>
      <c r="I68" s="16"/>
      <c r="J68" s="38"/>
      <c r="K68" s="30"/>
      <c r="L68" s="5"/>
      <c r="P68" s="56"/>
      <c r="W68" s="28">
        <f>SUM(W21:W66)/46</f>
        <v>0.76198215646106759</v>
      </c>
      <c r="X68" s="28"/>
      <c r="Y68" s="28"/>
      <c r="Z68" s="28"/>
      <c r="AB68" s="28">
        <f>SUM(AB21:AB66)/46</f>
        <v>0.82681651402863499</v>
      </c>
      <c r="AC68" s="28"/>
      <c r="AD68" s="28"/>
      <c r="AE68" s="28"/>
      <c r="AG68" s="28">
        <f>SUM(AG21:AG66)/46</f>
        <v>0.60106485498511031</v>
      </c>
      <c r="AH68" s="28"/>
      <c r="AI68" s="28"/>
      <c r="AK68" s="62"/>
    </row>
    <row r="69" spans="1:37" x14ac:dyDescent="0.25">
      <c r="A69" s="32" t="s">
        <v>525</v>
      </c>
      <c r="B69" s="18"/>
      <c r="C69" s="4"/>
      <c r="D69" s="28"/>
      <c r="E69" s="28"/>
      <c r="F69" s="28"/>
      <c r="G69" s="28"/>
      <c r="H69" s="16"/>
      <c r="I69" s="16"/>
      <c r="J69" s="38"/>
      <c r="K69" s="30"/>
      <c r="L69" s="5"/>
      <c r="P69" s="56"/>
      <c r="W69">
        <f>STDEV(W21:W66)</f>
        <v>0.13908838067134591</v>
      </c>
      <c r="AB69">
        <f>STDEV(AB21:AB66)</f>
        <v>7.9297912441975649E-2</v>
      </c>
      <c r="AG69">
        <f>STDEV(AG21:AG66)</f>
        <v>0.11584095694217872</v>
      </c>
      <c r="AK69" s="62"/>
    </row>
    <row r="70" spans="1:37" x14ac:dyDescent="0.25">
      <c r="A70" s="4" t="s">
        <v>144</v>
      </c>
      <c r="B70" s="18">
        <v>4803</v>
      </c>
      <c r="C70" s="4">
        <v>3733</v>
      </c>
      <c r="D70" s="9">
        <f t="shared" si="0"/>
        <v>0.77722256922756605</v>
      </c>
      <c r="E70" s="28">
        <f t="shared" si="23"/>
        <v>0.80126038064697536</v>
      </c>
      <c r="F70" s="28">
        <f t="shared" si="24"/>
        <v>0.81812902023954337</v>
      </c>
      <c r="G70" s="28">
        <f t="shared" si="25"/>
        <v>0.86358063247507344</v>
      </c>
      <c r="H70" s="16">
        <v>4</v>
      </c>
      <c r="I70" s="16">
        <v>4</v>
      </c>
      <c r="J70" s="5">
        <v>1200.75</v>
      </c>
      <c r="K70" s="30">
        <f t="shared" si="4"/>
        <v>4</v>
      </c>
      <c r="L70" s="5">
        <v>1200.75</v>
      </c>
      <c r="M70">
        <f t="shared" si="5"/>
        <v>4803</v>
      </c>
      <c r="O70" s="28">
        <f>$J$245/L70</f>
        <v>0.62072038309389965</v>
      </c>
      <c r="P70">
        <f t="shared" ref="P70" si="43">M70/(K70+1)</f>
        <v>960.6</v>
      </c>
      <c r="Q70" s="28">
        <f>$J$245/P70</f>
        <v>0.77590047886737457</v>
      </c>
      <c r="R70" s="28">
        <f t="shared" ref="R70" si="44">Q70-O70</f>
        <v>0.15518009577347491</v>
      </c>
      <c r="S70" s="46">
        <v>44270</v>
      </c>
      <c r="T70" s="59">
        <f>S70/20121641</f>
        <v>2.200118767649219E-3</v>
      </c>
      <c r="U70" s="28">
        <v>0.98960000000000004</v>
      </c>
      <c r="V70" s="59">
        <f t="shared" ref="V70:V133" si="45">K70/I70</f>
        <v>1</v>
      </c>
      <c r="W70" s="59">
        <f t="shared" ref="W70:W133" si="46">D70/V70</f>
        <v>0.77722256922756605</v>
      </c>
      <c r="X70" s="62">
        <f t="shared" ref="X70:X133" si="47">(W70-Z70)/Y70</f>
        <v>-0.76191719784672673</v>
      </c>
      <c r="Y70" s="28">
        <v>0.15378925368193108</v>
      </c>
      <c r="Z70" s="28">
        <v>0.89439724645184238</v>
      </c>
      <c r="AA70" s="62">
        <f>B70*10/S70</f>
        <v>1.0849333634515472</v>
      </c>
      <c r="AB70" s="59">
        <f t="shared" ref="AB70" si="48">(1-AA70/K70)</f>
        <v>0.72876665913711314</v>
      </c>
      <c r="AC70" s="62">
        <f t="shared" ref="AC70:AC133" si="49">(AB70-AE70)/AD70</f>
        <v>-2.0115601038431272</v>
      </c>
      <c r="AD70" s="28">
        <v>7.6642910197268058E-2</v>
      </c>
      <c r="AE70" s="28">
        <v>0.88293847953236915</v>
      </c>
      <c r="AF70">
        <v>82.193299999999994</v>
      </c>
      <c r="AG70" s="59">
        <f t="shared" ref="AG70" si="50">(1-AF70/365)*U70</f>
        <v>0.76675482279452056</v>
      </c>
      <c r="AH70" s="62">
        <f t="shared" ref="AH70" si="51">(AG70-AJ70)/AI70</f>
        <v>0.15548125067076096</v>
      </c>
      <c r="AI70">
        <v>6.5787674558349635E-2</v>
      </c>
      <c r="AJ70" s="28">
        <v>0.75652607287546736</v>
      </c>
      <c r="AK70" s="62">
        <f t="shared" si="32"/>
        <v>-0.87266535033969772</v>
      </c>
    </row>
    <row r="71" spans="1:37" x14ac:dyDescent="0.25">
      <c r="A71" s="4" t="s">
        <v>146</v>
      </c>
      <c r="B71" s="18">
        <v>1174</v>
      </c>
      <c r="C71" s="4">
        <v>966</v>
      </c>
      <c r="D71" s="9">
        <f t="shared" si="0"/>
        <v>0.82282793867120951</v>
      </c>
      <c r="E71" s="28">
        <f t="shared" si="23"/>
        <v>0.84827622543423664</v>
      </c>
      <c r="F71" s="28">
        <f t="shared" si="24"/>
        <v>0.8661346722854838</v>
      </c>
      <c r="G71" s="28">
        <f t="shared" si="25"/>
        <v>0.91425326519023276</v>
      </c>
      <c r="H71" s="16">
        <v>2</v>
      </c>
      <c r="I71" s="16">
        <v>3</v>
      </c>
      <c r="J71" s="5">
        <v>391.33</v>
      </c>
      <c r="K71" s="30">
        <f t="shared" si="4"/>
        <v>1.9999829642248723</v>
      </c>
      <c r="L71" s="5">
        <v>587</v>
      </c>
      <c r="M71">
        <f t="shared" si="5"/>
        <v>1173.99</v>
      </c>
      <c r="O71" s="28">
        <f t="shared" ref="O71:O134" si="52">$J$245/L71</f>
        <v>1.2697274275979558</v>
      </c>
      <c r="P71">
        <f t="shared" ref="P71:P134" si="53">M71/(K71+1)</f>
        <v>391.33222221591262</v>
      </c>
      <c r="Q71" s="28">
        <f t="shared" ref="Q71:Q134" si="54">$J$245/P71</f>
        <v>1.9045965491407288</v>
      </c>
      <c r="R71" s="28">
        <f t="shared" ref="R71:R134" si="55">Q71-O71</f>
        <v>0.63486912154277308</v>
      </c>
      <c r="S71" s="46">
        <v>24777</v>
      </c>
      <c r="T71" s="59">
        <f t="shared" ref="T71:T134" si="56">S71/20121641</f>
        <v>1.2313608020339893E-3</v>
      </c>
      <c r="U71" s="28">
        <v>0.98960000000000004</v>
      </c>
      <c r="V71" s="59">
        <f t="shared" si="45"/>
        <v>0.66666098807495744</v>
      </c>
      <c r="W71" s="59">
        <f t="shared" si="46"/>
        <v>1.2342524212301638</v>
      </c>
      <c r="X71" s="62">
        <f t="shared" si="47"/>
        <v>2.2098759610422083</v>
      </c>
      <c r="Y71" s="28">
        <v>0.15378925368193108</v>
      </c>
      <c r="Z71" s="28">
        <v>0.89439724645184238</v>
      </c>
      <c r="AA71" s="62">
        <f t="shared" ref="AA71:AA78" si="57">B71*10/S71</f>
        <v>0.47382653267142916</v>
      </c>
      <c r="AB71" s="59">
        <f t="shared" ref="AB71:AB78" si="58">(1-AA71/K71)</f>
        <v>0.76308471564653113</v>
      </c>
      <c r="AC71" s="62">
        <f t="shared" si="49"/>
        <v>-1.5637945320363136</v>
      </c>
      <c r="AD71" s="28">
        <v>7.6642910197268058E-2</v>
      </c>
      <c r="AE71" s="28">
        <v>0.88293847953236915</v>
      </c>
      <c r="AF71">
        <v>83.403099999999995</v>
      </c>
      <c r="AG71" s="59">
        <f t="shared" ref="AG71:AG134" si="59">(1-AF71/365)*U71</f>
        <v>0.76347477326027402</v>
      </c>
      <c r="AH71" s="62">
        <f t="shared" ref="AH71:AH134" si="60">(AG71-AJ71)/AI71</f>
        <v>0.10562313429461</v>
      </c>
      <c r="AI71">
        <v>6.5787674558349635E-2</v>
      </c>
      <c r="AJ71" s="28">
        <v>0.75652607287546736</v>
      </c>
      <c r="AK71" s="62">
        <f t="shared" si="32"/>
        <v>0.25056818776683493</v>
      </c>
    </row>
    <row r="72" spans="1:37" x14ac:dyDescent="0.25">
      <c r="A72" s="4" t="s">
        <v>148</v>
      </c>
      <c r="B72" s="18">
        <v>6633</v>
      </c>
      <c r="C72" s="4">
        <v>4933</v>
      </c>
      <c r="D72" s="9">
        <f t="shared" si="0"/>
        <v>0.74370571385496753</v>
      </c>
      <c r="E72" s="28">
        <f t="shared" si="23"/>
        <v>0.76670692149996655</v>
      </c>
      <c r="F72" s="28">
        <f t="shared" si="24"/>
        <v>0.78284811984733438</v>
      </c>
      <c r="G72" s="28">
        <f t="shared" si="25"/>
        <v>0.82633968206107511</v>
      </c>
      <c r="H72" s="16">
        <v>6</v>
      </c>
      <c r="I72" s="16">
        <v>9</v>
      </c>
      <c r="J72" s="5">
        <v>737</v>
      </c>
      <c r="K72" s="30">
        <f t="shared" si="4"/>
        <v>7.0000105533100454</v>
      </c>
      <c r="L72" s="5">
        <v>947.57</v>
      </c>
      <c r="M72">
        <f t="shared" si="5"/>
        <v>6633</v>
      </c>
      <c r="O72" s="28">
        <f t="shared" si="52"/>
        <v>0.78656985763584752</v>
      </c>
      <c r="P72">
        <f t="shared" si="53"/>
        <v>829.123906249794</v>
      </c>
      <c r="Q72" s="28">
        <f t="shared" si="54"/>
        <v>0.89893681074906917</v>
      </c>
      <c r="R72" s="28">
        <f t="shared" si="55"/>
        <v>0.11236695311322165</v>
      </c>
      <c r="S72" s="46">
        <v>65983</v>
      </c>
      <c r="T72" s="59">
        <f t="shared" si="56"/>
        <v>3.2792057069301653E-3</v>
      </c>
      <c r="U72" s="28">
        <v>0.98960000000000004</v>
      </c>
      <c r="V72" s="59">
        <f t="shared" si="45"/>
        <v>0.77777895036778277</v>
      </c>
      <c r="W72" s="59">
        <f t="shared" si="46"/>
        <v>0.95619161910115558</v>
      </c>
      <c r="X72" s="62">
        <f t="shared" si="47"/>
        <v>0.40181203282979133</v>
      </c>
      <c r="Y72" s="28">
        <v>0.15378925368193108</v>
      </c>
      <c r="Z72" s="28">
        <v>0.89439724645184238</v>
      </c>
      <c r="AA72" s="62">
        <f t="shared" si="57"/>
        <v>1.0052589303305397</v>
      </c>
      <c r="AB72" s="59">
        <f t="shared" si="58"/>
        <v>0.85639179788733455</v>
      </c>
      <c r="AC72" s="62">
        <f t="shared" si="49"/>
        <v>-0.34636839306737149</v>
      </c>
      <c r="AD72" s="28">
        <v>7.6642910197268058E-2</v>
      </c>
      <c r="AE72" s="28">
        <v>0.88293847953236915</v>
      </c>
      <c r="AF72">
        <v>105.6057</v>
      </c>
      <c r="AG72" s="59">
        <f t="shared" si="59"/>
        <v>0.70327835419178086</v>
      </c>
      <c r="AH72" s="62">
        <f t="shared" si="60"/>
        <v>-0.80938745807862589</v>
      </c>
      <c r="AI72">
        <v>6.5787674558349635E-2</v>
      </c>
      <c r="AJ72" s="28">
        <v>0.75652607287546736</v>
      </c>
      <c r="AK72" s="62">
        <f t="shared" si="32"/>
        <v>-0.25131460610540202</v>
      </c>
    </row>
    <row r="73" spans="1:37" x14ac:dyDescent="0.25">
      <c r="A73" s="4" t="s">
        <v>150</v>
      </c>
      <c r="B73" s="18">
        <v>12468</v>
      </c>
      <c r="C73" s="4">
        <v>10098</v>
      </c>
      <c r="D73" s="9">
        <f t="shared" ref="D73:D136" si="61">C73/B73</f>
        <v>0.80991337824831566</v>
      </c>
      <c r="E73" s="28">
        <f t="shared" si="23"/>
        <v>0.83496224561682031</v>
      </c>
      <c r="F73" s="28">
        <f t="shared" si="24"/>
        <v>0.85254039815612193</v>
      </c>
      <c r="G73" s="28">
        <f t="shared" si="25"/>
        <v>0.89990375360923958</v>
      </c>
      <c r="H73" s="16">
        <v>15</v>
      </c>
      <c r="I73" s="16">
        <v>16</v>
      </c>
      <c r="J73" s="5">
        <v>779.25</v>
      </c>
      <c r="K73" s="30">
        <f t="shared" ref="K73:K136" si="62">M73/L73</f>
        <v>15</v>
      </c>
      <c r="L73" s="5">
        <v>831.2</v>
      </c>
      <c r="M73">
        <f t="shared" ref="M73:M136" si="63">J73*I73</f>
        <v>12468</v>
      </c>
      <c r="O73" s="28">
        <f t="shared" si="52"/>
        <v>0.89669153031761306</v>
      </c>
      <c r="P73">
        <f t="shared" si="53"/>
        <v>779.25</v>
      </c>
      <c r="Q73" s="28">
        <f t="shared" si="54"/>
        <v>0.95647096567212064</v>
      </c>
      <c r="R73" s="28">
        <f t="shared" si="55"/>
        <v>5.9779435354507582E-2</v>
      </c>
      <c r="S73" s="46">
        <v>130980</v>
      </c>
      <c r="T73" s="59">
        <f t="shared" si="56"/>
        <v>6.5094094462772693E-3</v>
      </c>
      <c r="U73" s="28">
        <v>0.98960000000000004</v>
      </c>
      <c r="V73" s="59">
        <f t="shared" si="45"/>
        <v>0.9375</v>
      </c>
      <c r="W73" s="59">
        <f t="shared" si="46"/>
        <v>0.86390760346487006</v>
      </c>
      <c r="X73" s="62">
        <f t="shared" si="47"/>
        <v>-0.19825600461025317</v>
      </c>
      <c r="Y73" s="28">
        <v>0.15378925368193108</v>
      </c>
      <c r="Z73" s="28">
        <v>0.89439724645184238</v>
      </c>
      <c r="AA73" s="62">
        <f t="shared" si="57"/>
        <v>0.95190105359596888</v>
      </c>
      <c r="AB73" s="59">
        <f t="shared" si="58"/>
        <v>0.93653992976026879</v>
      </c>
      <c r="AC73" s="62">
        <f t="shared" si="49"/>
        <v>0.69936606125650835</v>
      </c>
      <c r="AD73" s="28">
        <v>7.6642910197268058E-2</v>
      </c>
      <c r="AE73" s="28">
        <v>0.88293847953236915</v>
      </c>
      <c r="AF73">
        <v>58.648699999999998</v>
      </c>
      <c r="AG73" s="59">
        <f t="shared" si="59"/>
        <v>0.8305897163835616</v>
      </c>
      <c r="AH73" s="62">
        <f t="shared" si="60"/>
        <v>1.1257981682025306</v>
      </c>
      <c r="AI73">
        <v>6.5787674558349635E-2</v>
      </c>
      <c r="AJ73" s="28">
        <v>0.75652607287546736</v>
      </c>
      <c r="AK73" s="62">
        <f t="shared" si="32"/>
        <v>0.54230274161626191</v>
      </c>
    </row>
    <row r="74" spans="1:37" x14ac:dyDescent="0.25">
      <c r="A74" s="4" t="s">
        <v>152</v>
      </c>
      <c r="B74" s="18">
        <v>3304</v>
      </c>
      <c r="C74" s="4">
        <v>2306</v>
      </c>
      <c r="D74" s="9">
        <f t="shared" si="61"/>
        <v>0.69794188861985473</v>
      </c>
      <c r="E74" s="28">
        <f t="shared" si="23"/>
        <v>0.71952772022665434</v>
      </c>
      <c r="F74" s="28">
        <f t="shared" si="24"/>
        <v>0.73467567223142605</v>
      </c>
      <c r="G74" s="28">
        <f t="shared" si="25"/>
        <v>0.77549098735539412</v>
      </c>
      <c r="H74" s="16">
        <v>5</v>
      </c>
      <c r="I74" s="16">
        <v>5</v>
      </c>
      <c r="J74" s="5">
        <v>660.8</v>
      </c>
      <c r="K74" s="30">
        <f t="shared" si="62"/>
        <v>5</v>
      </c>
      <c r="L74" s="5">
        <v>660.8</v>
      </c>
      <c r="M74">
        <f t="shared" si="63"/>
        <v>3304</v>
      </c>
      <c r="O74" s="28">
        <f t="shared" si="52"/>
        <v>1.1279207021791768</v>
      </c>
      <c r="P74">
        <f t="shared" si="53"/>
        <v>550.66666666666663</v>
      </c>
      <c r="Q74" s="28">
        <f t="shared" si="54"/>
        <v>1.3535048426150122</v>
      </c>
      <c r="R74" s="28">
        <f t="shared" si="55"/>
        <v>0.22558414043583541</v>
      </c>
      <c r="S74" s="47">
        <v>58233</v>
      </c>
      <c r="T74" s="59">
        <f t="shared" si="56"/>
        <v>2.8940482538178671E-3</v>
      </c>
      <c r="U74" s="28">
        <v>0.98960000000000004</v>
      </c>
      <c r="V74" s="59">
        <f t="shared" si="45"/>
        <v>1</v>
      </c>
      <c r="W74" s="59">
        <f t="shared" si="46"/>
        <v>0.69794188861985473</v>
      </c>
      <c r="X74" s="62">
        <f t="shared" si="47"/>
        <v>-1.2774322856023421</v>
      </c>
      <c r="Y74" s="28">
        <v>0.15378925368193108</v>
      </c>
      <c r="Z74" s="28">
        <v>0.89439724645184238</v>
      </c>
      <c r="AA74" s="62">
        <f t="shared" si="57"/>
        <v>0.56737588652482274</v>
      </c>
      <c r="AB74" s="59">
        <f t="shared" si="58"/>
        <v>0.88652482269503541</v>
      </c>
      <c r="AC74" s="62">
        <f t="shared" si="49"/>
        <v>4.6792888649915813E-2</v>
      </c>
      <c r="AD74" s="28">
        <v>7.6642910197268058E-2</v>
      </c>
      <c r="AE74" s="28">
        <v>0.88293847953236915</v>
      </c>
      <c r="AF74">
        <v>113.0608</v>
      </c>
      <c r="AG74" s="59">
        <f t="shared" si="59"/>
        <v>0.68306584197260278</v>
      </c>
      <c r="AH74" s="62">
        <f t="shared" si="60"/>
        <v>-1.1166260457756392</v>
      </c>
      <c r="AI74">
        <v>6.5787674558349635E-2</v>
      </c>
      <c r="AJ74" s="28">
        <v>0.75652607287546736</v>
      </c>
      <c r="AK74" s="62">
        <f t="shared" si="32"/>
        <v>-0.78242181424268853</v>
      </c>
    </row>
    <row r="75" spans="1:37" x14ac:dyDescent="0.25">
      <c r="A75" s="4" t="s">
        <v>154</v>
      </c>
      <c r="B75" s="18">
        <v>9257</v>
      </c>
      <c r="C75" s="4">
        <v>6767</v>
      </c>
      <c r="D75" s="9">
        <f t="shared" si="61"/>
        <v>0.73101436750567139</v>
      </c>
      <c r="E75" s="28">
        <f t="shared" si="23"/>
        <v>0.75362305928419737</v>
      </c>
      <c r="F75" s="28">
        <f t="shared" si="24"/>
        <v>0.76948880790070673</v>
      </c>
      <c r="G75" s="28">
        <f t="shared" si="25"/>
        <v>0.8122381861174125</v>
      </c>
      <c r="H75" s="16">
        <v>9</v>
      </c>
      <c r="I75" s="16">
        <v>12</v>
      </c>
      <c r="J75" s="5">
        <v>771.42</v>
      </c>
      <c r="K75" s="30">
        <f t="shared" si="62"/>
        <v>9</v>
      </c>
      <c r="L75" s="5">
        <v>1028.56</v>
      </c>
      <c r="M75">
        <f t="shared" si="63"/>
        <v>9257.0399999999991</v>
      </c>
      <c r="O75" s="28">
        <f t="shared" si="52"/>
        <v>0.724634440382671</v>
      </c>
      <c r="P75">
        <f t="shared" si="53"/>
        <v>925.70399999999995</v>
      </c>
      <c r="Q75" s="28">
        <f t="shared" si="54"/>
        <v>0.80514937820296772</v>
      </c>
      <c r="R75" s="28">
        <f t="shared" si="55"/>
        <v>8.0514937820296728E-2</v>
      </c>
      <c r="S75" s="46">
        <v>117419</v>
      </c>
      <c r="T75" s="59">
        <f t="shared" si="56"/>
        <v>5.8354584499345757E-3</v>
      </c>
      <c r="U75" s="28">
        <v>0.98960000000000004</v>
      </c>
      <c r="V75" s="59">
        <f t="shared" si="45"/>
        <v>0.75</v>
      </c>
      <c r="W75" s="59">
        <f t="shared" si="46"/>
        <v>0.97468582334089515</v>
      </c>
      <c r="X75" s="62">
        <f t="shared" si="47"/>
        <v>0.52206883749567212</v>
      </c>
      <c r="Y75" s="28">
        <v>0.15378925368193108</v>
      </c>
      <c r="Z75" s="28">
        <v>0.89439724645184238</v>
      </c>
      <c r="AA75" s="62">
        <f t="shared" si="57"/>
        <v>0.78837326156754872</v>
      </c>
      <c r="AB75" s="59">
        <f t="shared" si="58"/>
        <v>0.91240297093693901</v>
      </c>
      <c r="AC75" s="62">
        <f t="shared" si="49"/>
        <v>0.38443857792889657</v>
      </c>
      <c r="AD75" s="28">
        <v>7.6642910197268058E-2</v>
      </c>
      <c r="AE75" s="28">
        <v>0.88293847953236915</v>
      </c>
      <c r="AF75">
        <v>107.53019999999999</v>
      </c>
      <c r="AG75" s="59">
        <f t="shared" si="59"/>
        <v>0.69806058652054803</v>
      </c>
      <c r="AH75" s="62">
        <f t="shared" si="60"/>
        <v>-0.88869969561036888</v>
      </c>
      <c r="AI75">
        <v>6.5787674558349635E-2</v>
      </c>
      <c r="AJ75" s="28">
        <v>0.75652607287546736</v>
      </c>
      <c r="AK75" s="62">
        <f t="shared" si="32"/>
        <v>5.9359066047332725E-3</v>
      </c>
    </row>
    <row r="76" spans="1:37" x14ac:dyDescent="0.25">
      <c r="A76" s="4" t="s">
        <v>156</v>
      </c>
      <c r="B76" s="18">
        <v>23513</v>
      </c>
      <c r="C76" s="4">
        <v>20241</v>
      </c>
      <c r="D76" s="9">
        <f t="shared" si="61"/>
        <v>0.86084293794921962</v>
      </c>
      <c r="E76" s="28">
        <f t="shared" si="23"/>
        <v>0.8874669463394016</v>
      </c>
      <c r="F76" s="28">
        <f t="shared" si="24"/>
        <v>0.90615046099917862</v>
      </c>
      <c r="G76" s="28">
        <f t="shared" si="25"/>
        <v>0.95649215327691062</v>
      </c>
      <c r="H76" s="16">
        <v>31</v>
      </c>
      <c r="I76" s="16">
        <v>31</v>
      </c>
      <c r="J76" s="5">
        <v>758.48</v>
      </c>
      <c r="K76" s="30">
        <f t="shared" si="62"/>
        <v>31</v>
      </c>
      <c r="L76" s="5">
        <v>758.48</v>
      </c>
      <c r="M76">
        <f t="shared" si="63"/>
        <v>23512.880000000001</v>
      </c>
      <c r="O76" s="28">
        <f t="shared" si="52"/>
        <v>0.98266269380867</v>
      </c>
      <c r="P76">
        <f t="shared" si="53"/>
        <v>734.77750000000003</v>
      </c>
      <c r="Q76" s="28">
        <f t="shared" si="54"/>
        <v>1.0143614903831433</v>
      </c>
      <c r="R76" s="28">
        <f t="shared" si="55"/>
        <v>3.1698796574473276E-2</v>
      </c>
      <c r="S76" s="46">
        <v>256771</v>
      </c>
      <c r="T76" s="59">
        <f t="shared" si="56"/>
        <v>1.2760937341044897E-2</v>
      </c>
      <c r="U76" s="28">
        <v>0.98960000000000004</v>
      </c>
      <c r="V76" s="59">
        <f t="shared" si="45"/>
        <v>1</v>
      </c>
      <c r="W76" s="59">
        <f t="shared" si="46"/>
        <v>0.86084293794921962</v>
      </c>
      <c r="X76" s="62">
        <f t="shared" si="47"/>
        <v>-0.21818370074166696</v>
      </c>
      <c r="Y76" s="28">
        <v>0.15378925368193108</v>
      </c>
      <c r="Z76" s="28">
        <v>0.89439724645184238</v>
      </c>
      <c r="AA76" s="62">
        <f t="shared" si="57"/>
        <v>0.91571867539558593</v>
      </c>
      <c r="AB76" s="59">
        <f t="shared" si="58"/>
        <v>0.97046068789046502</v>
      </c>
      <c r="AC76" s="62">
        <f t="shared" si="49"/>
        <v>1.1419478740150399</v>
      </c>
      <c r="AD76" s="28">
        <v>7.6642910197268058E-2</v>
      </c>
      <c r="AE76" s="28">
        <v>0.88293847953236915</v>
      </c>
      <c r="AF76">
        <v>46.052900000000001</v>
      </c>
      <c r="AG76" s="59">
        <f t="shared" si="59"/>
        <v>0.86473986345205489</v>
      </c>
      <c r="AH76" s="62">
        <f t="shared" si="60"/>
        <v>1.6448945992247914</v>
      </c>
      <c r="AI76">
        <v>6.5787674558349635E-2</v>
      </c>
      <c r="AJ76" s="28">
        <v>0.75652607287546736</v>
      </c>
      <c r="AK76" s="62">
        <f t="shared" si="32"/>
        <v>0.85621959083272137</v>
      </c>
    </row>
    <row r="77" spans="1:37" x14ac:dyDescent="0.25">
      <c r="A77" s="4" t="s">
        <v>158</v>
      </c>
      <c r="B77" s="18">
        <v>1715</v>
      </c>
      <c r="C77" s="4">
        <v>1429</v>
      </c>
      <c r="D77" s="9">
        <f t="shared" si="61"/>
        <v>0.83323615160349851</v>
      </c>
      <c r="E77" s="28">
        <f t="shared" si="23"/>
        <v>0.85900634185927682</v>
      </c>
      <c r="F77" s="28">
        <f t="shared" si="24"/>
        <v>0.87709068589841954</v>
      </c>
      <c r="G77" s="28">
        <f t="shared" si="25"/>
        <v>0.92581794622610947</v>
      </c>
      <c r="H77" s="16">
        <v>4</v>
      </c>
      <c r="I77" s="16">
        <v>4</v>
      </c>
      <c r="J77" s="5">
        <v>428.75</v>
      </c>
      <c r="K77" s="30">
        <f t="shared" si="62"/>
        <v>2.9999825073906279</v>
      </c>
      <c r="L77" s="5">
        <v>571.66999999999996</v>
      </c>
      <c r="M77">
        <f t="shared" si="63"/>
        <v>1715</v>
      </c>
      <c r="O77" s="28">
        <f t="shared" si="52"/>
        <v>1.3037766543635316</v>
      </c>
      <c r="P77">
        <f t="shared" si="53"/>
        <v>428.75187499726673</v>
      </c>
      <c r="Q77" s="28">
        <f t="shared" si="54"/>
        <v>1.7383714065501206</v>
      </c>
      <c r="R77" s="28">
        <f t="shared" si="55"/>
        <v>0.43459475218658894</v>
      </c>
      <c r="S77" s="46">
        <v>34220</v>
      </c>
      <c r="T77" s="59">
        <f t="shared" si="56"/>
        <v>1.7006565220003677E-3</v>
      </c>
      <c r="U77" s="28">
        <v>0.98960000000000004</v>
      </c>
      <c r="V77" s="59">
        <f t="shared" si="45"/>
        <v>0.74999562684765697</v>
      </c>
      <c r="W77" s="59">
        <f t="shared" si="46"/>
        <v>1.110988013497777</v>
      </c>
      <c r="X77" s="62">
        <f t="shared" si="47"/>
        <v>1.4083608695695371</v>
      </c>
      <c r="Y77" s="28">
        <v>0.15378925368193108</v>
      </c>
      <c r="Z77" s="28">
        <v>0.89439724645184238</v>
      </c>
      <c r="AA77" s="62">
        <f t="shared" si="57"/>
        <v>0.50116890707188777</v>
      </c>
      <c r="AB77" s="59">
        <f t="shared" si="58"/>
        <v>0.83294272355347754</v>
      </c>
      <c r="AC77" s="62">
        <f t="shared" si="49"/>
        <v>-0.65232068889620154</v>
      </c>
      <c r="AD77" s="28">
        <v>7.6642910197268058E-2</v>
      </c>
      <c r="AE77" s="28">
        <v>0.88293847953236915</v>
      </c>
      <c r="AF77">
        <v>68.156000000000006</v>
      </c>
      <c r="AG77" s="59">
        <f t="shared" si="59"/>
        <v>0.8048132120547945</v>
      </c>
      <c r="AH77" s="62">
        <f t="shared" si="60"/>
        <v>0.73398458759169871</v>
      </c>
      <c r="AI77">
        <v>6.5787674558349635E-2</v>
      </c>
      <c r="AJ77" s="28">
        <v>0.75652607287546736</v>
      </c>
      <c r="AK77" s="62">
        <f t="shared" si="32"/>
        <v>0.49667492275501141</v>
      </c>
    </row>
    <row r="78" spans="1:37" x14ac:dyDescent="0.25">
      <c r="A78" s="4" t="s">
        <v>160</v>
      </c>
      <c r="B78" s="18">
        <v>1564</v>
      </c>
      <c r="C78" s="4">
        <v>1296</v>
      </c>
      <c r="D78" s="9">
        <f t="shared" si="61"/>
        <v>0.82864450127877243</v>
      </c>
      <c r="E78" s="28">
        <f t="shared" si="23"/>
        <v>0.85427268173069326</v>
      </c>
      <c r="F78" s="28">
        <f t="shared" si="24"/>
        <v>0.87225736976712887</v>
      </c>
      <c r="G78" s="28">
        <f t="shared" si="25"/>
        <v>0.92071611253196917</v>
      </c>
      <c r="H78" s="16">
        <v>3</v>
      </c>
      <c r="I78" s="16">
        <v>3</v>
      </c>
      <c r="J78" s="5">
        <v>521.33000000000004</v>
      </c>
      <c r="K78" s="30">
        <f t="shared" si="62"/>
        <v>3</v>
      </c>
      <c r="L78" s="5">
        <v>521.33000000000004</v>
      </c>
      <c r="M78">
        <f t="shared" si="63"/>
        <v>1563.9900000000002</v>
      </c>
      <c r="O78" s="28">
        <f t="shared" si="52"/>
        <v>1.4296702664339285</v>
      </c>
      <c r="P78">
        <f t="shared" si="53"/>
        <v>390.99750000000006</v>
      </c>
      <c r="Q78" s="28">
        <f t="shared" si="54"/>
        <v>1.9062270219119046</v>
      </c>
      <c r="R78" s="28">
        <f t="shared" si="55"/>
        <v>0.47655675547797616</v>
      </c>
      <c r="S78" s="46">
        <v>42882</v>
      </c>
      <c r="T78" s="59">
        <f t="shared" si="56"/>
        <v>2.1311383102402036E-3</v>
      </c>
      <c r="U78" s="28">
        <v>0.98960000000000004</v>
      </c>
      <c r="V78" s="59">
        <f t="shared" si="45"/>
        <v>1</v>
      </c>
      <c r="W78" s="59">
        <f t="shared" si="46"/>
        <v>0.82864450127877243</v>
      </c>
      <c r="X78" s="62">
        <f t="shared" si="47"/>
        <v>-0.42755097380900636</v>
      </c>
      <c r="Y78" s="28">
        <v>0.15378925368193108</v>
      </c>
      <c r="Z78" s="28">
        <v>0.89439724645184238</v>
      </c>
      <c r="AA78" s="62">
        <f t="shared" si="57"/>
        <v>0.36472179469241173</v>
      </c>
      <c r="AB78" s="59">
        <f t="shared" si="58"/>
        <v>0.87842606843586279</v>
      </c>
      <c r="AC78" s="62">
        <f t="shared" si="49"/>
        <v>-5.8875779702154338E-2</v>
      </c>
      <c r="AD78" s="28">
        <v>7.6642910197268058E-2</v>
      </c>
      <c r="AE78" s="28">
        <v>0.88293847953236915</v>
      </c>
      <c r="AF78">
        <v>78.766400000000004</v>
      </c>
      <c r="AG78" s="59">
        <f t="shared" si="59"/>
        <v>0.77604594673972604</v>
      </c>
      <c r="AH78" s="62">
        <f t="shared" si="60"/>
        <v>0.29671019678535304</v>
      </c>
      <c r="AI78">
        <v>6.5787674558349635E-2</v>
      </c>
      <c r="AJ78" s="28">
        <v>0.75652607287546736</v>
      </c>
      <c r="AK78" s="62">
        <f t="shared" si="32"/>
        <v>-6.3238852241935886E-2</v>
      </c>
    </row>
    <row r="79" spans="1:37" x14ac:dyDescent="0.25">
      <c r="A79" s="4" t="s">
        <v>162</v>
      </c>
      <c r="B79" s="18">
        <v>28080</v>
      </c>
      <c r="C79" s="4">
        <v>21591</v>
      </c>
      <c r="D79" s="9">
        <f t="shared" si="61"/>
        <v>0.76891025641025645</v>
      </c>
      <c r="E79" s="28">
        <f t="shared" si="23"/>
        <v>0.79269098598995513</v>
      </c>
      <c r="F79" s="28">
        <f t="shared" si="24"/>
        <v>0.80937921727395412</v>
      </c>
      <c r="G79" s="28">
        <f t="shared" si="25"/>
        <v>0.85434472934472938</v>
      </c>
      <c r="H79" s="16">
        <v>34</v>
      </c>
      <c r="I79" s="16">
        <v>36</v>
      </c>
      <c r="J79" s="5">
        <v>780</v>
      </c>
      <c r="K79" s="30">
        <f t="shared" si="62"/>
        <v>34.000096866372836</v>
      </c>
      <c r="L79" s="5">
        <v>825.88</v>
      </c>
      <c r="M79">
        <f t="shared" si="63"/>
        <v>28080</v>
      </c>
      <c r="O79" s="28">
        <f t="shared" si="52"/>
        <v>0.90246767084806512</v>
      </c>
      <c r="P79">
        <f t="shared" si="53"/>
        <v>802.28349387737035</v>
      </c>
      <c r="Q79" s="28">
        <f t="shared" si="54"/>
        <v>0.92901076201615629</v>
      </c>
      <c r="R79" s="28">
        <f t="shared" si="55"/>
        <v>2.6543091168091171E-2</v>
      </c>
      <c r="S79" s="46">
        <v>280580</v>
      </c>
      <c r="T79" s="59">
        <f t="shared" si="56"/>
        <v>1.3944190734741764E-2</v>
      </c>
      <c r="U79" s="28">
        <v>0.98960000000000004</v>
      </c>
      <c r="V79" s="59">
        <f t="shared" si="45"/>
        <v>0.94444713517702317</v>
      </c>
      <c r="W79" s="59">
        <f t="shared" si="46"/>
        <v>0.81413795200525985</v>
      </c>
      <c r="X79" s="62">
        <f t="shared" si="47"/>
        <v>-0.52187843119764299</v>
      </c>
      <c r="Y79" s="28">
        <v>0.15378925368193108</v>
      </c>
      <c r="Z79" s="28">
        <v>0.89439724645184238</v>
      </c>
      <c r="AA79" s="62">
        <f t="shared" ref="AA79:AA91" si="64">B79*10/S79</f>
        <v>1.0007840900990805</v>
      </c>
      <c r="AB79" s="59">
        <f t="shared" ref="AB79:AB100" si="65">(1-AA79/K79)</f>
        <v>0.97056525768051893</v>
      </c>
      <c r="AC79" s="62">
        <f t="shared" si="49"/>
        <v>1.1433122505736122</v>
      </c>
      <c r="AD79" s="28">
        <v>7.6642910197268058E-2</v>
      </c>
      <c r="AE79" s="28">
        <v>0.88293847953236915</v>
      </c>
      <c r="AF79">
        <v>106.4186</v>
      </c>
      <c r="AG79" s="59">
        <f t="shared" si="59"/>
        <v>0.70107439298630136</v>
      </c>
      <c r="AH79" s="62">
        <f t="shared" si="60"/>
        <v>-0.84288858454760784</v>
      </c>
      <c r="AI79">
        <v>6.5787674558349635E-2</v>
      </c>
      <c r="AJ79" s="28">
        <v>0.75652607287546736</v>
      </c>
      <c r="AK79" s="62">
        <f t="shared" si="32"/>
        <v>-7.3818255057212886E-2</v>
      </c>
    </row>
    <row r="80" spans="1:37" x14ac:dyDescent="0.25">
      <c r="A80" s="4" t="s">
        <v>164</v>
      </c>
      <c r="B80" s="18">
        <v>1330</v>
      </c>
      <c r="C80" s="4">
        <v>968</v>
      </c>
      <c r="D80" s="9">
        <f t="shared" si="61"/>
        <v>0.72781954887218048</v>
      </c>
      <c r="E80" s="28">
        <f t="shared" si="23"/>
        <v>0.75032943182699019</v>
      </c>
      <c r="F80" s="28">
        <f t="shared" si="24"/>
        <v>0.76612584091808467</v>
      </c>
      <c r="G80" s="28">
        <f t="shared" si="25"/>
        <v>0.80868838763575601</v>
      </c>
      <c r="H80" s="16">
        <v>3</v>
      </c>
      <c r="I80" s="16">
        <v>3</v>
      </c>
      <c r="J80" s="5">
        <v>443.33</v>
      </c>
      <c r="K80" s="30">
        <f t="shared" si="62"/>
        <v>3</v>
      </c>
      <c r="L80" s="5">
        <v>443.33</v>
      </c>
      <c r="M80">
        <f t="shared" si="63"/>
        <v>1329.99</v>
      </c>
      <c r="O80" s="28">
        <f t="shared" si="52"/>
        <v>1.6812081293844316</v>
      </c>
      <c r="P80">
        <f t="shared" si="53"/>
        <v>332.4975</v>
      </c>
      <c r="Q80" s="28">
        <f t="shared" si="54"/>
        <v>2.2416108391792422</v>
      </c>
      <c r="R80" s="28">
        <f t="shared" si="55"/>
        <v>0.56040270979481055</v>
      </c>
      <c r="S80" s="46">
        <v>15955</v>
      </c>
      <c r="T80" s="59">
        <f t="shared" si="56"/>
        <v>7.9292737605247997E-4</v>
      </c>
      <c r="U80" s="28">
        <v>0.98960000000000004</v>
      </c>
      <c r="V80" s="59">
        <f t="shared" si="45"/>
        <v>1</v>
      </c>
      <c r="W80" s="59">
        <f t="shared" si="46"/>
        <v>0.72781954887218048</v>
      </c>
      <c r="X80" s="62">
        <f t="shared" si="47"/>
        <v>-1.0831556405376674</v>
      </c>
      <c r="Y80" s="28">
        <v>0.15378925368193108</v>
      </c>
      <c r="Z80" s="28">
        <v>0.89439724645184238</v>
      </c>
      <c r="AA80" s="62">
        <f t="shared" si="64"/>
        <v>0.83359448448762141</v>
      </c>
      <c r="AB80" s="59">
        <f t="shared" si="65"/>
        <v>0.72213517183745957</v>
      </c>
      <c r="AC80" s="62">
        <f t="shared" si="49"/>
        <v>-2.0980845753511255</v>
      </c>
      <c r="AD80" s="28">
        <v>7.6642910197268058E-2</v>
      </c>
      <c r="AE80" s="28">
        <v>0.88293847953236915</v>
      </c>
      <c r="AF80">
        <v>107.09910000000001</v>
      </c>
      <c r="AG80" s="59">
        <f t="shared" si="59"/>
        <v>0.69922939901369863</v>
      </c>
      <c r="AH80" s="62">
        <f t="shared" si="60"/>
        <v>-0.87093325986085879</v>
      </c>
      <c r="AI80">
        <v>6.5787674558349635E-2</v>
      </c>
      <c r="AJ80" s="28">
        <v>0.75652607287546736</v>
      </c>
      <c r="AK80" s="62">
        <f t="shared" si="32"/>
        <v>-1.3507244919165506</v>
      </c>
    </row>
    <row r="81" spans="1:37" x14ac:dyDescent="0.25">
      <c r="A81" s="4" t="s">
        <v>166</v>
      </c>
      <c r="B81" s="18">
        <v>20883</v>
      </c>
      <c r="C81" s="4">
        <v>15607</v>
      </c>
      <c r="D81" s="9">
        <f t="shared" si="61"/>
        <v>0.74735430733132213</v>
      </c>
      <c r="E81" s="28">
        <f t="shared" si="23"/>
        <v>0.77046835807352798</v>
      </c>
      <c r="F81" s="28">
        <f t="shared" si="24"/>
        <v>0.7866887445592865</v>
      </c>
      <c r="G81" s="28">
        <f t="shared" si="25"/>
        <v>0.83039367481258008</v>
      </c>
      <c r="H81" s="16">
        <v>21</v>
      </c>
      <c r="I81" s="16">
        <v>23</v>
      </c>
      <c r="J81" s="5">
        <v>907.96</v>
      </c>
      <c r="K81" s="30">
        <f t="shared" si="62"/>
        <v>23</v>
      </c>
      <c r="L81" s="5">
        <v>907.96</v>
      </c>
      <c r="M81">
        <f t="shared" si="63"/>
        <v>20883.080000000002</v>
      </c>
      <c r="O81" s="28">
        <f t="shared" si="52"/>
        <v>0.82088417991982032</v>
      </c>
      <c r="P81">
        <f t="shared" si="53"/>
        <v>870.12833333333344</v>
      </c>
      <c r="Q81" s="28">
        <f t="shared" si="54"/>
        <v>0.85657479643807322</v>
      </c>
      <c r="R81" s="28">
        <f t="shared" si="55"/>
        <v>3.5690616518252893E-2</v>
      </c>
      <c r="S81" s="46">
        <v>237968</v>
      </c>
      <c r="T81" s="59">
        <f t="shared" si="56"/>
        <v>1.1826470813190633E-2</v>
      </c>
      <c r="U81" s="28">
        <v>0.98960000000000004</v>
      </c>
      <c r="V81" s="59">
        <f t="shared" si="45"/>
        <v>1</v>
      </c>
      <c r="W81" s="59">
        <f t="shared" si="46"/>
        <v>0.74735430733132213</v>
      </c>
      <c r="X81" s="62">
        <f t="shared" si="47"/>
        <v>-0.95613273099456186</v>
      </c>
      <c r="Y81" s="28">
        <v>0.15378925368193108</v>
      </c>
      <c r="Z81" s="28">
        <v>0.89439724645184238</v>
      </c>
      <c r="AA81" s="62">
        <f t="shared" si="64"/>
        <v>0.87755496537349564</v>
      </c>
      <c r="AB81" s="59">
        <f t="shared" si="65"/>
        <v>0.96184543628810892</v>
      </c>
      <c r="AC81" s="62">
        <f t="shared" si="49"/>
        <v>1.0295401955985812</v>
      </c>
      <c r="AD81" s="28">
        <v>7.6642910197268099E-2</v>
      </c>
      <c r="AE81" s="28">
        <v>0.88293847953236904</v>
      </c>
      <c r="AF81">
        <v>83.595200000000006</v>
      </c>
      <c r="AG81" s="59">
        <f t="shared" si="59"/>
        <v>0.76295394542465744</v>
      </c>
      <c r="AH81" s="62">
        <f t="shared" si="60"/>
        <v>9.7706334694790814E-2</v>
      </c>
      <c r="AI81">
        <v>6.5787674558349635E-2</v>
      </c>
      <c r="AJ81" s="28">
        <v>0.75652607287546736</v>
      </c>
      <c r="AK81" s="62">
        <f t="shared" si="32"/>
        <v>5.7037933099603394E-2</v>
      </c>
    </row>
    <row r="82" spans="1:37" x14ac:dyDescent="0.25">
      <c r="A82" s="4" t="s">
        <v>168</v>
      </c>
      <c r="B82" s="18">
        <v>5167</v>
      </c>
      <c r="C82" s="4">
        <v>3959</v>
      </c>
      <c r="D82" s="9">
        <f t="shared" si="61"/>
        <v>0.76620863170118059</v>
      </c>
      <c r="E82" s="28">
        <f t="shared" si="23"/>
        <v>0.78990580587750581</v>
      </c>
      <c r="F82" s="28">
        <f t="shared" si="24"/>
        <v>0.80653540179071648</v>
      </c>
      <c r="G82" s="28">
        <f t="shared" si="25"/>
        <v>0.85134292411242285</v>
      </c>
      <c r="H82" s="16">
        <v>7</v>
      </c>
      <c r="I82" s="16">
        <v>7</v>
      </c>
      <c r="J82" s="5">
        <v>738.14</v>
      </c>
      <c r="K82" s="30">
        <f t="shared" si="62"/>
        <v>5.9999535515635705</v>
      </c>
      <c r="L82" s="5">
        <v>861.17</v>
      </c>
      <c r="M82">
        <f t="shared" si="63"/>
        <v>5166.9799999999996</v>
      </c>
      <c r="O82" s="28">
        <f t="shared" si="52"/>
        <v>0.86548532810014289</v>
      </c>
      <c r="P82">
        <f t="shared" si="53"/>
        <v>738.14489795376687</v>
      </c>
      <c r="Q82" s="28">
        <f t="shared" si="54"/>
        <v>1.0097339994710404</v>
      </c>
      <c r="R82" s="28">
        <f t="shared" si="55"/>
        <v>0.14424867137089747</v>
      </c>
      <c r="S82" s="46">
        <v>65153</v>
      </c>
      <c r="T82" s="59">
        <f t="shared" si="56"/>
        <v>3.2379565861452354E-3</v>
      </c>
      <c r="U82" s="28">
        <v>0.98960000000000004</v>
      </c>
      <c r="V82" s="59">
        <f t="shared" si="45"/>
        <v>0.85713622165193859</v>
      </c>
      <c r="W82" s="59">
        <f t="shared" si="46"/>
        <v>0.89391699049246176</v>
      </c>
      <c r="X82" s="62">
        <f t="shared" si="47"/>
        <v>-3.1228187138087494E-3</v>
      </c>
      <c r="Y82" s="28">
        <v>0.15378925368193108</v>
      </c>
      <c r="Z82" s="28">
        <v>0.89439724645184238</v>
      </c>
      <c r="AA82" s="62">
        <f t="shared" si="64"/>
        <v>0.79305634429726946</v>
      </c>
      <c r="AB82" s="59">
        <f t="shared" si="65"/>
        <v>0.86782291938066736</v>
      </c>
      <c r="AC82" s="62">
        <f t="shared" si="49"/>
        <v>-0.19722059239134249</v>
      </c>
      <c r="AD82" s="28">
        <v>7.6642910197268099E-2</v>
      </c>
      <c r="AE82" s="28">
        <v>0.88293847953236904</v>
      </c>
      <c r="AF82">
        <v>92.031899999999993</v>
      </c>
      <c r="AG82" s="59">
        <f t="shared" si="59"/>
        <v>0.74008008701369865</v>
      </c>
      <c r="AH82" s="62">
        <f t="shared" si="60"/>
        <v>-0.24998582138941736</v>
      </c>
      <c r="AI82">
        <v>6.5787674558349635E-2</v>
      </c>
      <c r="AJ82" s="28">
        <v>0.75652607287546736</v>
      </c>
      <c r="AK82" s="62">
        <f t="shared" si="32"/>
        <v>-0.1501097441648562</v>
      </c>
    </row>
    <row r="83" spans="1:37" x14ac:dyDescent="0.25">
      <c r="A83" s="4" t="s">
        <v>170</v>
      </c>
      <c r="B83" s="18">
        <v>2785</v>
      </c>
      <c r="C83" s="4">
        <v>2067</v>
      </c>
      <c r="D83" s="9">
        <f t="shared" si="61"/>
        <v>0.74219030520646323</v>
      </c>
      <c r="E83" s="28">
        <f t="shared" si="23"/>
        <v>0.76514464454274567</v>
      </c>
      <c r="F83" s="28">
        <f t="shared" si="24"/>
        <v>0.78125295284890861</v>
      </c>
      <c r="G83" s="28">
        <f t="shared" si="25"/>
        <v>0.82465589467384803</v>
      </c>
      <c r="H83" s="16">
        <v>5</v>
      </c>
      <c r="I83" s="16">
        <v>5</v>
      </c>
      <c r="J83" s="5">
        <v>557</v>
      </c>
      <c r="K83" s="30">
        <f t="shared" si="62"/>
        <v>5</v>
      </c>
      <c r="L83" s="5">
        <v>557</v>
      </c>
      <c r="M83">
        <f t="shared" si="63"/>
        <v>2785</v>
      </c>
      <c r="O83" s="28">
        <f t="shared" si="52"/>
        <v>1.3381149012567326</v>
      </c>
      <c r="P83">
        <f t="shared" si="53"/>
        <v>464.16666666666669</v>
      </c>
      <c r="Q83" s="28">
        <f t="shared" si="54"/>
        <v>1.6057378815080789</v>
      </c>
      <c r="R83" s="28">
        <f t="shared" si="55"/>
        <v>0.26762298025134634</v>
      </c>
      <c r="S83" s="46">
        <v>36697</v>
      </c>
      <c r="T83" s="59">
        <f t="shared" si="56"/>
        <v>1.8237578137886468E-3</v>
      </c>
      <c r="U83" s="28">
        <v>0.98960000000000004</v>
      </c>
      <c r="V83" s="59">
        <f t="shared" si="45"/>
        <v>1</v>
      </c>
      <c r="W83" s="59">
        <f t="shared" si="46"/>
        <v>0.74219030520646323</v>
      </c>
      <c r="X83" s="62">
        <f t="shared" si="47"/>
        <v>-0.98971116382537039</v>
      </c>
      <c r="Y83" s="28">
        <v>0.15378925368193108</v>
      </c>
      <c r="Z83" s="28">
        <v>0.89439724645184238</v>
      </c>
      <c r="AA83" s="62">
        <f t="shared" si="64"/>
        <v>0.75891762269395313</v>
      </c>
      <c r="AB83" s="59">
        <f t="shared" si="65"/>
        <v>0.84821647546120937</v>
      </c>
      <c r="AC83" s="62">
        <f t="shared" si="49"/>
        <v>-0.45303608620536584</v>
      </c>
      <c r="AD83" s="28">
        <v>7.6642910197268099E-2</v>
      </c>
      <c r="AE83" s="28">
        <v>0.88293847953236904</v>
      </c>
      <c r="AF83">
        <v>85.697500000000005</v>
      </c>
      <c r="AG83" s="59">
        <f t="shared" si="59"/>
        <v>0.75725412054794528</v>
      </c>
      <c r="AH83" s="62">
        <f t="shared" si="60"/>
        <v>1.1066627257544762E-2</v>
      </c>
      <c r="AI83">
        <v>6.5787674558349635E-2</v>
      </c>
      <c r="AJ83" s="28">
        <v>0.75652607287546736</v>
      </c>
      <c r="AK83" s="62">
        <f t="shared" si="32"/>
        <v>-0.47722687425773053</v>
      </c>
    </row>
    <row r="84" spans="1:37" x14ac:dyDescent="0.25">
      <c r="A84" s="4" t="s">
        <v>172</v>
      </c>
      <c r="B84" s="18">
        <v>4129</v>
      </c>
      <c r="C84" s="4">
        <v>3421</v>
      </c>
      <c r="D84" s="9">
        <f t="shared" si="61"/>
        <v>0.82852991038992496</v>
      </c>
      <c r="E84" s="28">
        <f t="shared" si="23"/>
        <v>0.85415454679373704</v>
      </c>
      <c r="F84" s="28">
        <f t="shared" si="24"/>
        <v>0.8721367477788684</v>
      </c>
      <c r="G84" s="28">
        <f t="shared" si="25"/>
        <v>0.92058878932213883</v>
      </c>
      <c r="H84" s="16">
        <v>8</v>
      </c>
      <c r="I84" s="16">
        <v>8</v>
      </c>
      <c r="J84" s="5">
        <v>516.13</v>
      </c>
      <c r="K84" s="30">
        <f t="shared" si="62"/>
        <v>8</v>
      </c>
      <c r="L84" s="5">
        <v>516.13</v>
      </c>
      <c r="M84">
        <f t="shared" si="63"/>
        <v>4129.04</v>
      </c>
      <c r="O84" s="28">
        <f t="shared" si="52"/>
        <v>1.4440741673609363</v>
      </c>
      <c r="P84">
        <f t="shared" si="53"/>
        <v>458.78222222222223</v>
      </c>
      <c r="Q84" s="28">
        <f t="shared" si="54"/>
        <v>1.6245834382810533</v>
      </c>
      <c r="R84" s="28">
        <f t="shared" si="55"/>
        <v>0.18050927092011704</v>
      </c>
      <c r="S84" s="46">
        <v>47160</v>
      </c>
      <c r="T84" s="59">
        <f t="shared" si="56"/>
        <v>2.3437452243581921E-3</v>
      </c>
      <c r="U84" s="28">
        <v>0.98960000000000004</v>
      </c>
      <c r="V84" s="59">
        <f t="shared" si="45"/>
        <v>1</v>
      </c>
      <c r="W84" s="59">
        <f t="shared" si="46"/>
        <v>0.82852991038992496</v>
      </c>
      <c r="X84" s="62">
        <f t="shared" si="47"/>
        <v>-0.42829609016859582</v>
      </c>
      <c r="Y84" s="28">
        <v>0.15378925368193108</v>
      </c>
      <c r="Z84" s="28">
        <v>0.89439724645184238</v>
      </c>
      <c r="AA84" s="62">
        <f t="shared" si="64"/>
        <v>0.8755301102629347</v>
      </c>
      <c r="AB84" s="59">
        <f t="shared" si="65"/>
        <v>0.89055873621713322</v>
      </c>
      <c r="AC84" s="62">
        <f t="shared" si="49"/>
        <v>9.9425461078535643E-2</v>
      </c>
      <c r="AD84" s="28">
        <v>7.6642910197268099E-2</v>
      </c>
      <c r="AE84" s="28">
        <v>0.88293847953236904</v>
      </c>
      <c r="AF84">
        <v>53.682200000000002</v>
      </c>
      <c r="AG84" s="59">
        <f t="shared" si="59"/>
        <v>0.84405505446575346</v>
      </c>
      <c r="AH84" s="62">
        <f t="shared" si="60"/>
        <v>1.3304769043425189</v>
      </c>
      <c r="AI84">
        <v>6.5787674558349635E-2</v>
      </c>
      <c r="AJ84" s="28">
        <v>0.75652607287546736</v>
      </c>
      <c r="AK84" s="62">
        <f t="shared" si="32"/>
        <v>0.33386875841748626</v>
      </c>
    </row>
    <row r="85" spans="1:37" x14ac:dyDescent="0.25">
      <c r="A85" s="4" t="s">
        <v>174</v>
      </c>
      <c r="B85" s="18">
        <v>6845</v>
      </c>
      <c r="C85" s="4">
        <v>5581</v>
      </c>
      <c r="D85" s="9">
        <f t="shared" si="61"/>
        <v>0.81533966398831259</v>
      </c>
      <c r="E85" s="28">
        <f t="shared" si="23"/>
        <v>0.84055635462712652</v>
      </c>
      <c r="F85" s="28">
        <f t="shared" si="24"/>
        <v>0.8582522778824343</v>
      </c>
      <c r="G85" s="28">
        <f t="shared" si="25"/>
        <v>0.90593295998701406</v>
      </c>
      <c r="H85" s="16">
        <v>12</v>
      </c>
      <c r="I85" s="16">
        <v>14</v>
      </c>
      <c r="J85" s="5">
        <v>488.93</v>
      </c>
      <c r="K85" s="30">
        <f t="shared" si="62"/>
        <v>11.000080350973052</v>
      </c>
      <c r="L85" s="5">
        <v>622.27</v>
      </c>
      <c r="M85">
        <f t="shared" si="63"/>
        <v>6845.02</v>
      </c>
      <c r="O85" s="28">
        <f t="shared" si="52"/>
        <v>1.1977598148713582</v>
      </c>
      <c r="P85">
        <f t="shared" si="53"/>
        <v>570.4145138865639</v>
      </c>
      <c r="Q85" s="28">
        <f t="shared" si="54"/>
        <v>1.3066462753930221</v>
      </c>
      <c r="R85" s="28">
        <f t="shared" si="55"/>
        <v>0.10888646052166395</v>
      </c>
      <c r="S85" s="46">
        <v>153788</v>
      </c>
      <c r="T85" s="59">
        <f t="shared" si="56"/>
        <v>7.6429154063527918E-3</v>
      </c>
      <c r="U85" s="28">
        <v>0.98960000000000004</v>
      </c>
      <c r="V85" s="59">
        <f t="shared" si="45"/>
        <v>0.78572002506950367</v>
      </c>
      <c r="W85" s="59">
        <f t="shared" si="46"/>
        <v>1.0376974468942533</v>
      </c>
      <c r="X85" s="62">
        <f t="shared" si="47"/>
        <v>0.931795928594505</v>
      </c>
      <c r="Y85" s="28">
        <v>0.15378925368193108</v>
      </c>
      <c r="Z85" s="28">
        <v>0.89439724645184238</v>
      </c>
      <c r="AA85" s="62">
        <f t="shared" si="64"/>
        <v>0.44509324524670324</v>
      </c>
      <c r="AB85" s="59">
        <f t="shared" si="65"/>
        <v>0.95953727327025107</v>
      </c>
      <c r="AC85" s="62">
        <f t="shared" si="49"/>
        <v>0.99942438955837509</v>
      </c>
      <c r="AD85" s="28">
        <v>7.6642910197268099E-2</v>
      </c>
      <c r="AE85" s="28">
        <v>0.88293847953236904</v>
      </c>
      <c r="AF85">
        <v>71.589399999999998</v>
      </c>
      <c r="AG85" s="59">
        <f t="shared" si="59"/>
        <v>0.79550446509589035</v>
      </c>
      <c r="AH85" s="62">
        <f t="shared" si="60"/>
        <v>0.59248776434332762</v>
      </c>
      <c r="AI85">
        <v>6.5787674558349635E-2</v>
      </c>
      <c r="AJ85" s="28">
        <v>0.75652607287546736</v>
      </c>
      <c r="AK85" s="62">
        <f t="shared" ref="AK85:AK148" si="66">(X85+AC85+AH85)/3</f>
        <v>0.84123602749873594</v>
      </c>
    </row>
    <row r="86" spans="1:37" x14ac:dyDescent="0.25">
      <c r="A86" s="4" t="s">
        <v>176</v>
      </c>
      <c r="B86" s="18">
        <v>3057</v>
      </c>
      <c r="C86" s="4">
        <v>2130</v>
      </c>
      <c r="D86" s="9">
        <f t="shared" si="61"/>
        <v>0.69676153091265947</v>
      </c>
      <c r="E86" s="28">
        <f t="shared" si="23"/>
        <v>0.71831085661098915</v>
      </c>
      <c r="F86" s="28">
        <f t="shared" si="24"/>
        <v>0.73343319043437838</v>
      </c>
      <c r="G86" s="28">
        <f t="shared" si="25"/>
        <v>0.77417947879184379</v>
      </c>
      <c r="H86" s="16">
        <v>4</v>
      </c>
      <c r="I86" s="16">
        <v>4</v>
      </c>
      <c r="J86" s="5">
        <v>764.25</v>
      </c>
      <c r="K86" s="30">
        <f t="shared" si="62"/>
        <v>4</v>
      </c>
      <c r="L86" s="5">
        <v>764.25</v>
      </c>
      <c r="M86">
        <f t="shared" si="63"/>
        <v>3057</v>
      </c>
      <c r="O86" s="28">
        <f t="shared" si="52"/>
        <v>0.97524370297677465</v>
      </c>
      <c r="P86">
        <f t="shared" si="53"/>
        <v>611.4</v>
      </c>
      <c r="Q86" s="28">
        <f t="shared" si="54"/>
        <v>1.2190546287209685</v>
      </c>
      <c r="R86" s="28">
        <f t="shared" si="55"/>
        <v>0.24381092574419383</v>
      </c>
      <c r="S86" s="46">
        <v>57133</v>
      </c>
      <c r="T86" s="59">
        <f t="shared" si="56"/>
        <v>2.8393807443438633E-3</v>
      </c>
      <c r="U86" s="28">
        <v>0.98960000000000004</v>
      </c>
      <c r="V86" s="59">
        <f t="shared" si="45"/>
        <v>1</v>
      </c>
      <c r="W86" s="59">
        <f t="shared" si="46"/>
        <v>0.69676153091265947</v>
      </c>
      <c r="X86" s="62">
        <f t="shared" si="47"/>
        <v>-1.285107449366621</v>
      </c>
      <c r="Y86" s="28">
        <v>0.153789253681931</v>
      </c>
      <c r="Z86" s="28">
        <v>0.89439724645184204</v>
      </c>
      <c r="AA86" s="62">
        <f t="shared" si="64"/>
        <v>0.53506729910909634</v>
      </c>
      <c r="AB86" s="59">
        <f t="shared" si="65"/>
        <v>0.86623317522272592</v>
      </c>
      <c r="AC86" s="62">
        <f t="shared" si="49"/>
        <v>-0.21796281308533316</v>
      </c>
      <c r="AD86" s="28">
        <v>7.6642910197268099E-2</v>
      </c>
      <c r="AE86" s="28">
        <v>0.88293847953236904</v>
      </c>
      <c r="AF86">
        <v>84.455600000000004</v>
      </c>
      <c r="AG86" s="59">
        <f t="shared" si="59"/>
        <v>0.76062120065753425</v>
      </c>
      <c r="AH86" s="62">
        <f t="shared" si="60"/>
        <v>6.2247644555892608E-2</v>
      </c>
      <c r="AI86">
        <v>6.5787674558349635E-2</v>
      </c>
      <c r="AJ86" s="28">
        <v>0.75652607287546736</v>
      </c>
      <c r="AK86" s="62">
        <f t="shared" si="66"/>
        <v>-0.48027420596535381</v>
      </c>
    </row>
    <row r="87" spans="1:37" x14ac:dyDescent="0.25">
      <c r="A87" s="4" t="s">
        <v>178</v>
      </c>
      <c r="B87" s="18">
        <v>3182</v>
      </c>
      <c r="C87" s="4">
        <v>2587</v>
      </c>
      <c r="D87" s="9">
        <f t="shared" si="61"/>
        <v>0.81301068510370833</v>
      </c>
      <c r="E87" s="28">
        <f t="shared" si="23"/>
        <v>0.83815534546774062</v>
      </c>
      <c r="F87" s="28">
        <f t="shared" si="24"/>
        <v>0.85580072116179839</v>
      </c>
      <c r="G87" s="28">
        <f t="shared" si="25"/>
        <v>0.90334520567078702</v>
      </c>
      <c r="H87" s="16">
        <v>7</v>
      </c>
      <c r="I87" s="16">
        <v>7</v>
      </c>
      <c r="J87" s="5">
        <v>454.57</v>
      </c>
      <c r="K87" s="30">
        <f t="shared" si="62"/>
        <v>7</v>
      </c>
      <c r="L87" s="5">
        <v>454.57</v>
      </c>
      <c r="M87">
        <f t="shared" si="63"/>
        <v>3181.99</v>
      </c>
      <c r="O87" s="28">
        <f t="shared" si="52"/>
        <v>1.639637459577183</v>
      </c>
      <c r="P87">
        <f t="shared" si="53"/>
        <v>397.74874999999997</v>
      </c>
      <c r="Q87" s="28">
        <f t="shared" si="54"/>
        <v>1.8738713823739235</v>
      </c>
      <c r="R87" s="28">
        <f t="shared" si="55"/>
        <v>0.23423392279674049</v>
      </c>
      <c r="S87" s="46">
        <v>89607</v>
      </c>
      <c r="T87" s="59">
        <f t="shared" si="56"/>
        <v>4.4532650194882215E-3</v>
      </c>
      <c r="U87" s="28">
        <v>0.98960000000000004</v>
      </c>
      <c r="V87" s="59">
        <f t="shared" si="45"/>
        <v>1</v>
      </c>
      <c r="W87" s="59">
        <f t="shared" si="46"/>
        <v>0.81301068510370833</v>
      </c>
      <c r="X87" s="62">
        <f t="shared" si="47"/>
        <v>-0.5292083770460223</v>
      </c>
      <c r="Y87" s="28">
        <v>0.153789253681931</v>
      </c>
      <c r="Z87" s="28">
        <v>0.89439724645184204</v>
      </c>
      <c r="AA87" s="62">
        <f t="shared" si="64"/>
        <v>0.35510618590065507</v>
      </c>
      <c r="AB87" s="59">
        <f t="shared" si="65"/>
        <v>0.949270544871335</v>
      </c>
      <c r="AC87" s="62">
        <f t="shared" si="49"/>
        <v>0.86546903253329666</v>
      </c>
      <c r="AD87" s="28">
        <v>7.6642910197268099E-2</v>
      </c>
      <c r="AE87" s="28">
        <v>0.88293847953236904</v>
      </c>
      <c r="AF87">
        <v>73.159000000000006</v>
      </c>
      <c r="AG87" s="59">
        <f t="shared" si="59"/>
        <v>0.79124891397260277</v>
      </c>
      <c r="AH87" s="62">
        <f t="shared" si="60"/>
        <v>0.52780161831588046</v>
      </c>
      <c r="AI87">
        <v>6.5787674558349635E-2</v>
      </c>
      <c r="AJ87" s="28">
        <v>0.75652607287546736</v>
      </c>
      <c r="AK87" s="62">
        <f t="shared" si="66"/>
        <v>0.28802075793438492</v>
      </c>
    </row>
    <row r="88" spans="1:37" x14ac:dyDescent="0.25">
      <c r="A88" s="4" t="s">
        <v>180</v>
      </c>
      <c r="B88" s="18">
        <v>2741</v>
      </c>
      <c r="C88" s="4">
        <v>1470</v>
      </c>
      <c r="D88" s="9">
        <f t="shared" si="61"/>
        <v>0.53630062021160163</v>
      </c>
      <c r="E88" s="28">
        <f t="shared" ref="E88:E151" si="67">C88/(B88*0.97)</f>
        <v>0.5528872373315481</v>
      </c>
      <c r="F88" s="28">
        <f t="shared" ref="F88:F151" si="68">C88/(B88*0.95)</f>
        <v>0.56452696864379115</v>
      </c>
      <c r="G88" s="28">
        <f t="shared" ref="G88:G151" si="69">C88/(B88*0.9)</f>
        <v>0.59588957801289066</v>
      </c>
      <c r="H88" s="16">
        <v>5</v>
      </c>
      <c r="I88" s="16">
        <v>5</v>
      </c>
      <c r="J88" s="5">
        <v>548.20000000000005</v>
      </c>
      <c r="K88" s="30">
        <f t="shared" si="62"/>
        <v>2.9999890551293138</v>
      </c>
      <c r="L88" s="5">
        <v>913.67</v>
      </c>
      <c r="M88">
        <f t="shared" si="63"/>
        <v>2741</v>
      </c>
      <c r="O88" s="28">
        <f t="shared" si="52"/>
        <v>0.81575404686593633</v>
      </c>
      <c r="P88">
        <f t="shared" si="53"/>
        <v>685.25187499828985</v>
      </c>
      <c r="Q88" s="28">
        <f t="shared" si="54"/>
        <v>1.0876730545273738</v>
      </c>
      <c r="R88" s="28">
        <f t="shared" si="55"/>
        <v>0.27191900766143751</v>
      </c>
      <c r="S88" s="46">
        <v>44197</v>
      </c>
      <c r="T88" s="59">
        <f t="shared" si="56"/>
        <v>2.1964908329295805E-3</v>
      </c>
      <c r="U88" s="28">
        <v>0.98960000000000004</v>
      </c>
      <c r="V88" s="59">
        <f t="shared" si="45"/>
        <v>0.5999978110258628</v>
      </c>
      <c r="W88" s="59">
        <f t="shared" si="46"/>
        <v>0.89383762799842026</v>
      </c>
      <c r="X88" s="62">
        <f t="shared" si="47"/>
        <v>-3.6388657856367161E-3</v>
      </c>
      <c r="Y88" s="28">
        <v>0.153789253681931</v>
      </c>
      <c r="Z88" s="28">
        <v>0.89439724645184204</v>
      </c>
      <c r="AA88" s="62">
        <f t="shared" si="64"/>
        <v>0.62017784012489541</v>
      </c>
      <c r="AB88" s="59">
        <f t="shared" si="65"/>
        <v>0.79327329909269861</v>
      </c>
      <c r="AC88" s="62">
        <f t="shared" si="49"/>
        <v>-1.1699083478026191</v>
      </c>
      <c r="AD88" s="28">
        <v>7.6642910197268099E-2</v>
      </c>
      <c r="AE88" s="28">
        <v>0.88293847953236904</v>
      </c>
      <c r="AF88">
        <v>151.8604</v>
      </c>
      <c r="AG88" s="59">
        <f t="shared" si="59"/>
        <v>0.57787109084931509</v>
      </c>
      <c r="AH88" s="62">
        <f t="shared" si="60"/>
        <v>-2.7156299903517072</v>
      </c>
      <c r="AI88">
        <v>6.5787674558349635E-2</v>
      </c>
      <c r="AJ88" s="28">
        <v>0.75652607287546736</v>
      </c>
      <c r="AK88" s="62">
        <f t="shared" si="66"/>
        <v>-1.296392401313321</v>
      </c>
    </row>
    <row r="89" spans="1:37" x14ac:dyDescent="0.25">
      <c r="A89" s="4" t="s">
        <v>182</v>
      </c>
      <c r="B89" s="18">
        <v>17162</v>
      </c>
      <c r="C89" s="4">
        <v>12839</v>
      </c>
      <c r="D89" s="9">
        <f t="shared" si="61"/>
        <v>0.74810628131919354</v>
      </c>
      <c r="E89" s="28">
        <f t="shared" si="67"/>
        <v>0.77124358898885936</v>
      </c>
      <c r="F89" s="28">
        <f t="shared" si="68"/>
        <v>0.78748029612546688</v>
      </c>
      <c r="G89" s="28">
        <f t="shared" si="69"/>
        <v>0.83122920146577062</v>
      </c>
      <c r="H89" s="16">
        <v>19</v>
      </c>
      <c r="I89" s="16">
        <v>20</v>
      </c>
      <c r="J89" s="5">
        <v>858.1</v>
      </c>
      <c r="K89" s="30">
        <f t="shared" si="62"/>
        <v>19.00006642605673</v>
      </c>
      <c r="L89" s="5">
        <v>903.26</v>
      </c>
      <c r="M89">
        <f t="shared" si="63"/>
        <v>17162</v>
      </c>
      <c r="O89" s="28">
        <f t="shared" si="52"/>
        <v>0.82515554768283772</v>
      </c>
      <c r="P89">
        <f t="shared" si="53"/>
        <v>858.09714999950177</v>
      </c>
      <c r="Q89" s="28">
        <f t="shared" si="54"/>
        <v>0.86858463520177498</v>
      </c>
      <c r="R89" s="28">
        <f t="shared" si="55"/>
        <v>4.3429087518937259E-2</v>
      </c>
      <c r="S89" s="46">
        <v>136054</v>
      </c>
      <c r="T89" s="59">
        <f t="shared" si="56"/>
        <v>6.7615757581600822E-3</v>
      </c>
      <c r="U89" s="28">
        <v>0.98960000000000004</v>
      </c>
      <c r="V89" s="59">
        <f t="shared" si="45"/>
        <v>0.95000332130283649</v>
      </c>
      <c r="W89" s="59">
        <f t="shared" si="46"/>
        <v>0.78747754301873285</v>
      </c>
      <c r="X89" s="62">
        <f t="shared" si="47"/>
        <v>-0.69523520579820197</v>
      </c>
      <c r="Y89" s="28">
        <v>0.153789253681931</v>
      </c>
      <c r="Z89" s="28">
        <v>0.89439724645184204</v>
      </c>
      <c r="AA89" s="62">
        <f t="shared" si="64"/>
        <v>1.2614109103738222</v>
      </c>
      <c r="AB89" s="59">
        <f t="shared" si="65"/>
        <v>0.93361018419157094</v>
      </c>
      <c r="AC89" s="62">
        <f t="shared" si="49"/>
        <v>0.66114014367121554</v>
      </c>
      <c r="AD89" s="28">
        <v>7.6642910197268099E-2</v>
      </c>
      <c r="AE89" s="28">
        <v>0.88293847953236904</v>
      </c>
      <c r="AF89">
        <v>69.691299999999998</v>
      </c>
      <c r="AG89" s="59">
        <f t="shared" si="59"/>
        <v>0.80065065621917808</v>
      </c>
      <c r="AH89" s="62">
        <f t="shared" si="60"/>
        <v>0.67071200859326496</v>
      </c>
      <c r="AI89">
        <v>6.5787674558349635E-2</v>
      </c>
      <c r="AJ89" s="28">
        <v>0.75652607287546736</v>
      </c>
      <c r="AK89" s="62">
        <f t="shared" si="66"/>
        <v>0.21220564882209283</v>
      </c>
    </row>
    <row r="90" spans="1:37" x14ac:dyDescent="0.25">
      <c r="A90" s="4" t="s">
        <v>184</v>
      </c>
      <c r="B90" s="18">
        <v>2336</v>
      </c>
      <c r="C90" s="4">
        <v>1547</v>
      </c>
      <c r="D90" s="9">
        <f t="shared" si="61"/>
        <v>0.66224315068493156</v>
      </c>
      <c r="E90" s="28">
        <f t="shared" si="67"/>
        <v>0.68272489761333144</v>
      </c>
      <c r="F90" s="28">
        <f t="shared" si="68"/>
        <v>0.69709805335255959</v>
      </c>
      <c r="G90" s="28">
        <f t="shared" si="69"/>
        <v>0.73582572298325721</v>
      </c>
      <c r="H90" s="16">
        <v>4</v>
      </c>
      <c r="I90" s="16">
        <v>4</v>
      </c>
      <c r="J90" s="5">
        <v>584</v>
      </c>
      <c r="K90" s="30">
        <f t="shared" si="62"/>
        <v>2.999987157589223</v>
      </c>
      <c r="L90" s="5">
        <v>778.67</v>
      </c>
      <c r="M90">
        <f t="shared" si="63"/>
        <v>2336</v>
      </c>
      <c r="O90" s="28">
        <f t="shared" si="52"/>
        <v>0.95718340246831146</v>
      </c>
      <c r="P90">
        <f t="shared" si="53"/>
        <v>584.00187499799335</v>
      </c>
      <c r="Q90" s="28">
        <f t="shared" si="54"/>
        <v>1.2762459024683115</v>
      </c>
      <c r="R90" s="28">
        <f t="shared" si="55"/>
        <v>0.31906250000000003</v>
      </c>
      <c r="S90" s="48">
        <v>45726</v>
      </c>
      <c r="T90" s="59">
        <f t="shared" si="56"/>
        <v>2.2724786710984456E-3</v>
      </c>
      <c r="U90" s="28">
        <v>0.98960000000000004</v>
      </c>
      <c r="V90" s="59">
        <f t="shared" si="45"/>
        <v>0.74999678939730574</v>
      </c>
      <c r="W90" s="59">
        <f t="shared" si="46"/>
        <v>0.88299464750656786</v>
      </c>
      <c r="X90" s="62">
        <f t="shared" si="47"/>
        <v>-7.4144315498514524E-2</v>
      </c>
      <c r="Y90" s="28">
        <v>0.153789253681931</v>
      </c>
      <c r="Z90" s="28">
        <v>0.89439724645184204</v>
      </c>
      <c r="AA90" s="62">
        <f t="shared" si="64"/>
        <v>0.51086908979573986</v>
      </c>
      <c r="AB90" s="59">
        <f t="shared" si="65"/>
        <v>0.82970957442155446</v>
      </c>
      <c r="AC90" s="62">
        <f t="shared" si="49"/>
        <v>-0.69450527092213532</v>
      </c>
      <c r="AD90" s="28">
        <v>7.6642910197268099E-2</v>
      </c>
      <c r="AE90" s="28">
        <v>0.88293847953236904</v>
      </c>
      <c r="AF90">
        <v>98.764700000000005</v>
      </c>
      <c r="AG90" s="59">
        <f t="shared" si="59"/>
        <v>0.72182589830136989</v>
      </c>
      <c r="AH90" s="62">
        <f t="shared" si="60"/>
        <v>-0.52745707774365147</v>
      </c>
      <c r="AI90">
        <v>6.5787674558349635E-2</v>
      </c>
      <c r="AJ90" s="28">
        <v>0.75652607287546736</v>
      </c>
      <c r="AK90" s="62">
        <f t="shared" si="66"/>
        <v>-0.43203555472143379</v>
      </c>
    </row>
    <row r="91" spans="1:37" x14ac:dyDescent="0.25">
      <c r="A91" s="4" t="s">
        <v>186</v>
      </c>
      <c r="B91" s="18">
        <v>4453</v>
      </c>
      <c r="C91" s="4">
        <v>3163</v>
      </c>
      <c r="D91" s="9">
        <f t="shared" si="61"/>
        <v>0.71030765775881433</v>
      </c>
      <c r="E91" s="28">
        <f t="shared" si="67"/>
        <v>0.73227593583382922</v>
      </c>
      <c r="F91" s="28">
        <f t="shared" si="68"/>
        <v>0.74769227132506777</v>
      </c>
      <c r="G91" s="28">
        <f t="shared" si="69"/>
        <v>0.78923073084312689</v>
      </c>
      <c r="H91" s="16">
        <v>8</v>
      </c>
      <c r="I91" s="16">
        <v>8</v>
      </c>
      <c r="J91" s="5">
        <v>556.63</v>
      </c>
      <c r="K91" s="30">
        <f t="shared" si="62"/>
        <v>6.0000269480038266</v>
      </c>
      <c r="L91" s="5">
        <v>742.17</v>
      </c>
      <c r="M91">
        <f t="shared" si="63"/>
        <v>4453.04</v>
      </c>
      <c r="O91" s="28">
        <f t="shared" si="52"/>
        <v>1.0042577846046055</v>
      </c>
      <c r="P91">
        <f t="shared" si="53"/>
        <v>636.14612244740829</v>
      </c>
      <c r="Q91" s="28">
        <f t="shared" si="54"/>
        <v>1.1716333302992321</v>
      </c>
      <c r="R91" s="28">
        <f t="shared" si="55"/>
        <v>0.16737554569462665</v>
      </c>
      <c r="S91" s="46">
        <v>105495</v>
      </c>
      <c r="T91" s="59">
        <f t="shared" si="56"/>
        <v>5.2428626472363756E-3</v>
      </c>
      <c r="U91" s="28">
        <v>0.98960000000000004</v>
      </c>
      <c r="V91" s="59">
        <f t="shared" si="45"/>
        <v>0.75000336850047833</v>
      </c>
      <c r="W91" s="59">
        <f t="shared" si="46"/>
        <v>0.94707262339230591</v>
      </c>
      <c r="X91" s="62">
        <f t="shared" si="47"/>
        <v>0.3425166302543336</v>
      </c>
      <c r="Y91" s="28">
        <v>0.153789253681931</v>
      </c>
      <c r="Z91" s="28">
        <v>0.89439724645184204</v>
      </c>
      <c r="AA91" s="62">
        <f t="shared" si="64"/>
        <v>0.42210531304801174</v>
      </c>
      <c r="AB91" s="59">
        <f t="shared" si="65"/>
        <v>0.92964943045990089</v>
      </c>
      <c r="AC91" s="62">
        <f t="shared" si="49"/>
        <v>0.60946212516336373</v>
      </c>
      <c r="AD91" s="28">
        <v>7.6642910197268099E-2</v>
      </c>
      <c r="AE91" s="28">
        <v>0.88293847953236904</v>
      </c>
      <c r="AF91">
        <v>91.127099999999999</v>
      </c>
      <c r="AG91" s="59">
        <f t="shared" si="59"/>
        <v>0.74253321052054788</v>
      </c>
      <c r="AH91" s="62">
        <f t="shared" si="60"/>
        <v>-0.2126973243674796</v>
      </c>
      <c r="AI91">
        <v>6.5787674558349635E-2</v>
      </c>
      <c r="AJ91" s="28">
        <v>0.75652607287546736</v>
      </c>
      <c r="AK91" s="62">
        <f t="shared" si="66"/>
        <v>0.2464271436834059</v>
      </c>
    </row>
    <row r="92" spans="1:37" x14ac:dyDescent="0.25">
      <c r="A92" s="4" t="s">
        <v>188</v>
      </c>
      <c r="B92" s="18">
        <v>39411</v>
      </c>
      <c r="C92" s="4">
        <v>23825</v>
      </c>
      <c r="D92" s="9">
        <f t="shared" si="61"/>
        <v>0.60452665499479841</v>
      </c>
      <c r="E92" s="28">
        <f t="shared" si="67"/>
        <v>0.62322335566474063</v>
      </c>
      <c r="F92" s="28">
        <f t="shared" si="68"/>
        <v>0.63634384736294569</v>
      </c>
      <c r="G92" s="28">
        <f t="shared" si="69"/>
        <v>0.67169628332755371</v>
      </c>
      <c r="H92" s="16">
        <v>28</v>
      </c>
      <c r="I92" s="16">
        <v>28</v>
      </c>
      <c r="J92" s="5">
        <v>1407.54</v>
      </c>
      <c r="K92" s="30">
        <f t="shared" si="62"/>
        <v>23.000093375040848</v>
      </c>
      <c r="L92" s="5">
        <v>1713.52</v>
      </c>
      <c r="M92">
        <f t="shared" si="63"/>
        <v>39411.119999999995</v>
      </c>
      <c r="O92" s="28">
        <f t="shared" si="52"/>
        <v>0.43497011998692753</v>
      </c>
      <c r="P92">
        <f t="shared" si="53"/>
        <v>1642.1236111100304</v>
      </c>
      <c r="Q92" s="28">
        <f t="shared" si="54"/>
        <v>0.45388178755689251</v>
      </c>
      <c r="R92" s="28">
        <f t="shared" si="55"/>
        <v>1.8911667569964985E-2</v>
      </c>
      <c r="S92" s="46">
        <v>240507</v>
      </c>
      <c r="T92" s="59">
        <f t="shared" si="56"/>
        <v>1.1952653364603811E-2</v>
      </c>
      <c r="U92" s="28">
        <v>0.98960000000000004</v>
      </c>
      <c r="V92" s="59">
        <f t="shared" si="45"/>
        <v>0.8214319062514589</v>
      </c>
      <c r="W92" s="59">
        <f t="shared" si="46"/>
        <v>0.73594250526925498</v>
      </c>
      <c r="X92" s="62">
        <f t="shared" si="47"/>
        <v>-1.0303368888850015</v>
      </c>
      <c r="Y92" s="28">
        <v>0.153789253681931</v>
      </c>
      <c r="Z92" s="28">
        <v>0.89439724645184204</v>
      </c>
      <c r="AA92" s="62">
        <f>B92*10/S92</f>
        <v>1.6386633237286232</v>
      </c>
      <c r="AB92" s="59">
        <f t="shared" si="65"/>
        <v>0.92875405777670184</v>
      </c>
      <c r="AC92" s="62">
        <f t="shared" si="49"/>
        <v>0.59777973104635418</v>
      </c>
      <c r="AD92" s="28">
        <v>7.6642910197268099E-2</v>
      </c>
      <c r="AE92" s="28">
        <v>0.88293847953236904</v>
      </c>
      <c r="AF92">
        <v>160.88589999999999</v>
      </c>
      <c r="AG92" s="59">
        <f t="shared" si="59"/>
        <v>0.55340085852054799</v>
      </c>
      <c r="AH92" s="62">
        <f t="shared" si="60"/>
        <v>-3.087587693569557</v>
      </c>
      <c r="AI92">
        <v>6.5787674558349635E-2</v>
      </c>
      <c r="AJ92" s="28">
        <v>0.75652607287546736</v>
      </c>
      <c r="AK92" s="62">
        <f t="shared" si="66"/>
        <v>-1.1733816171360683</v>
      </c>
    </row>
    <row r="93" spans="1:37" x14ac:dyDescent="0.25">
      <c r="A93" s="4" t="s">
        <v>190</v>
      </c>
      <c r="B93" s="18">
        <v>2732</v>
      </c>
      <c r="C93" s="4">
        <v>1849</v>
      </c>
      <c r="D93" s="9">
        <f t="shared" si="61"/>
        <v>0.67679355783308937</v>
      </c>
      <c r="E93" s="28">
        <f t="shared" si="67"/>
        <v>0.69772531735370036</v>
      </c>
      <c r="F93" s="28">
        <f t="shared" si="68"/>
        <v>0.71241427140325186</v>
      </c>
      <c r="G93" s="28">
        <f t="shared" si="69"/>
        <v>0.75199284203676586</v>
      </c>
      <c r="H93" s="16">
        <v>3</v>
      </c>
      <c r="I93" s="16">
        <v>3</v>
      </c>
      <c r="J93" s="5">
        <v>910.67</v>
      </c>
      <c r="K93" s="30">
        <f t="shared" si="62"/>
        <v>3</v>
      </c>
      <c r="L93" s="5">
        <v>910.67</v>
      </c>
      <c r="M93">
        <f t="shared" si="63"/>
        <v>2732.0099999999998</v>
      </c>
      <c r="O93" s="28">
        <f t="shared" si="52"/>
        <v>0.8184413673449219</v>
      </c>
      <c r="P93">
        <f t="shared" si="53"/>
        <v>683.00249999999994</v>
      </c>
      <c r="Q93" s="28">
        <f t="shared" si="54"/>
        <v>1.091255156459896</v>
      </c>
      <c r="R93" s="28">
        <f t="shared" si="55"/>
        <v>0.27281378911497411</v>
      </c>
      <c r="S93" s="46">
        <v>36892</v>
      </c>
      <c r="T93" s="59">
        <f t="shared" si="56"/>
        <v>1.833448872286311E-3</v>
      </c>
      <c r="U93" s="28">
        <v>0.98960000000000004</v>
      </c>
      <c r="V93" s="59">
        <f t="shared" si="45"/>
        <v>1</v>
      </c>
      <c r="W93" s="59">
        <f t="shared" si="46"/>
        <v>0.67679355783308937</v>
      </c>
      <c r="X93" s="62">
        <f t="shared" si="47"/>
        <v>-1.4149472957896236</v>
      </c>
      <c r="Y93" s="28">
        <v>0.153789253681931</v>
      </c>
      <c r="Z93" s="28">
        <v>0.89439724645184204</v>
      </c>
      <c r="AA93" s="62">
        <f t="shared" ref="AA93:AA124" si="70">B93*10/S93</f>
        <v>0.74053995446167187</v>
      </c>
      <c r="AB93" s="59">
        <f t="shared" si="65"/>
        <v>0.75315334851277604</v>
      </c>
      <c r="AC93" s="62">
        <f t="shared" si="49"/>
        <v>-1.6933742558254152</v>
      </c>
      <c r="AD93" s="28">
        <v>7.6642910197268099E-2</v>
      </c>
      <c r="AE93" s="28">
        <v>0.88293847953236904</v>
      </c>
      <c r="AF93">
        <v>101.30110000000001</v>
      </c>
      <c r="AG93" s="59">
        <f t="shared" si="59"/>
        <v>0.71494912723287674</v>
      </c>
      <c r="AH93" s="62">
        <f t="shared" si="60"/>
        <v>-0.63198685653061681</v>
      </c>
      <c r="AI93">
        <v>6.5787674558349635E-2</v>
      </c>
      <c r="AJ93" s="28">
        <v>0.75652607287546736</v>
      </c>
      <c r="AK93" s="62">
        <f t="shared" si="66"/>
        <v>-1.2467694693818852</v>
      </c>
    </row>
    <row r="94" spans="1:37" x14ac:dyDescent="0.25">
      <c r="A94" s="4" t="s">
        <v>192</v>
      </c>
      <c r="B94" s="18">
        <v>27763</v>
      </c>
      <c r="C94" s="4">
        <v>21943</v>
      </c>
      <c r="D94" s="9">
        <f t="shared" si="61"/>
        <v>0.79036847602924754</v>
      </c>
      <c r="E94" s="28">
        <f t="shared" si="67"/>
        <v>0.81481286188582225</v>
      </c>
      <c r="F94" s="28">
        <f t="shared" si="68"/>
        <v>0.8319668168728922</v>
      </c>
      <c r="G94" s="28">
        <f t="shared" si="69"/>
        <v>0.8781871955880528</v>
      </c>
      <c r="H94" s="16">
        <v>24</v>
      </c>
      <c r="I94" s="16">
        <v>27</v>
      </c>
      <c r="J94" s="5">
        <v>1028.26</v>
      </c>
      <c r="K94" s="30">
        <f t="shared" si="62"/>
        <v>20.999977307968685</v>
      </c>
      <c r="L94" s="5">
        <v>1322.05</v>
      </c>
      <c r="M94">
        <f t="shared" si="63"/>
        <v>27763.02</v>
      </c>
      <c r="O94" s="28">
        <f t="shared" si="52"/>
        <v>0.56376839000037826</v>
      </c>
      <c r="P94">
        <f t="shared" si="53"/>
        <v>1261.9567561982833</v>
      </c>
      <c r="Q94" s="28">
        <f t="shared" si="54"/>
        <v>0.5906145328191349</v>
      </c>
      <c r="R94" s="28">
        <f t="shared" si="55"/>
        <v>2.6846142818756635E-2</v>
      </c>
      <c r="S94" s="46">
        <v>230468</v>
      </c>
      <c r="T94" s="59">
        <f t="shared" si="56"/>
        <v>1.14537377940497E-2</v>
      </c>
      <c r="U94" s="28">
        <v>0.98960000000000004</v>
      </c>
      <c r="V94" s="59">
        <f t="shared" si="45"/>
        <v>0.77777693733217346</v>
      </c>
      <c r="W94" s="59">
        <f t="shared" si="46"/>
        <v>1.0161891386754973</v>
      </c>
      <c r="X94" s="62">
        <f t="shared" si="47"/>
        <v>0.791940199381856</v>
      </c>
      <c r="Y94" s="28">
        <v>0.153789253681931</v>
      </c>
      <c r="Z94" s="28">
        <v>0.89439724645184204</v>
      </c>
      <c r="AA94" s="62">
        <f t="shared" si="70"/>
        <v>1.2046357845774684</v>
      </c>
      <c r="AB94" s="59">
        <f t="shared" si="65"/>
        <v>0.94263632922496754</v>
      </c>
      <c r="AC94" s="62">
        <f t="shared" si="49"/>
        <v>0.77890896286355271</v>
      </c>
      <c r="AD94" s="28">
        <v>7.6642910197268099E-2</v>
      </c>
      <c r="AE94" s="28">
        <v>0.88293847953236904</v>
      </c>
      <c r="AF94">
        <v>69.104200000000006</v>
      </c>
      <c r="AG94" s="59">
        <f t="shared" si="59"/>
        <v>0.80224242104109589</v>
      </c>
      <c r="AH94" s="62">
        <f t="shared" si="60"/>
        <v>0.69490749555345555</v>
      </c>
      <c r="AI94">
        <v>6.5787674558349635E-2</v>
      </c>
      <c r="AJ94" s="28">
        <v>0.75652607287546736</v>
      </c>
      <c r="AK94" s="62">
        <f t="shared" si="66"/>
        <v>0.75525221926628794</v>
      </c>
    </row>
    <row r="95" spans="1:37" x14ac:dyDescent="0.25">
      <c r="A95" s="4" t="s">
        <v>194</v>
      </c>
      <c r="B95" s="18">
        <v>49668</v>
      </c>
      <c r="C95" s="4">
        <v>37323</v>
      </c>
      <c r="D95" s="9">
        <f t="shared" si="61"/>
        <v>0.75144962551340899</v>
      </c>
      <c r="E95" s="28">
        <f t="shared" si="67"/>
        <v>0.77469033558083411</v>
      </c>
      <c r="F95" s="28">
        <f t="shared" si="68"/>
        <v>0.79099960580358852</v>
      </c>
      <c r="G95" s="28">
        <f t="shared" si="69"/>
        <v>0.83494402834823223</v>
      </c>
      <c r="H95" s="16">
        <v>41</v>
      </c>
      <c r="I95" s="16">
        <v>42</v>
      </c>
      <c r="J95" s="5">
        <v>1182.57</v>
      </c>
      <c r="K95" s="30">
        <f t="shared" si="62"/>
        <v>36.999910606534655</v>
      </c>
      <c r="L95" s="5">
        <v>1342.38</v>
      </c>
      <c r="M95">
        <f t="shared" si="63"/>
        <v>49667.939999999995</v>
      </c>
      <c r="O95" s="28">
        <f t="shared" si="52"/>
        <v>0.55523026266779896</v>
      </c>
      <c r="P95">
        <f t="shared" si="53"/>
        <v>1307.0541274236273</v>
      </c>
      <c r="Q95" s="28">
        <f t="shared" si="54"/>
        <v>0.57023652223886234</v>
      </c>
      <c r="R95" s="28">
        <f t="shared" si="55"/>
        <v>1.5006259571063385E-2</v>
      </c>
      <c r="S95" s="46">
        <v>384014</v>
      </c>
      <c r="T95" s="59">
        <f t="shared" si="56"/>
        <v>1.9084626348318211E-2</v>
      </c>
      <c r="U95" s="28">
        <v>0.98960000000000004</v>
      </c>
      <c r="V95" s="59">
        <f t="shared" si="45"/>
        <v>0.88095025253653936</v>
      </c>
      <c r="W95" s="59">
        <f t="shared" si="46"/>
        <v>0.85299893308361463</v>
      </c>
      <c r="X95" s="62">
        <f t="shared" si="47"/>
        <v>-0.26918859658326949</v>
      </c>
      <c r="Y95" s="28">
        <v>0.153789253681931</v>
      </c>
      <c r="Z95" s="28">
        <v>0.89439724645184204</v>
      </c>
      <c r="AA95" s="62">
        <f t="shared" si="70"/>
        <v>1.2933903451436666</v>
      </c>
      <c r="AB95" s="59">
        <f t="shared" si="65"/>
        <v>0.96504341972882401</v>
      </c>
      <c r="AC95" s="62">
        <f t="shared" si="49"/>
        <v>1.0712659525209622</v>
      </c>
      <c r="AD95" s="28">
        <v>7.6642910197268099E-2</v>
      </c>
      <c r="AE95" s="28">
        <v>0.88293847953236904</v>
      </c>
      <c r="AF95">
        <v>69.870199999999997</v>
      </c>
      <c r="AG95" s="59">
        <f t="shared" si="59"/>
        <v>0.80016561665753427</v>
      </c>
      <c r="AH95" s="62">
        <f t="shared" si="60"/>
        <v>0.663339205634352</v>
      </c>
      <c r="AI95">
        <v>6.5787674558349635E-2</v>
      </c>
      <c r="AJ95" s="28">
        <v>0.75652607287546736</v>
      </c>
      <c r="AK95" s="62">
        <f t="shared" si="66"/>
        <v>0.48847218719068158</v>
      </c>
    </row>
    <row r="96" spans="1:37" s="54" customFormat="1" x14ac:dyDescent="0.25">
      <c r="A96" s="50" t="s">
        <v>196</v>
      </c>
      <c r="B96" s="50">
        <v>6160</v>
      </c>
      <c r="C96" s="50">
        <v>2909</v>
      </c>
      <c r="D96" s="63">
        <f t="shared" si="61"/>
        <v>0.47224025974025974</v>
      </c>
      <c r="E96" s="51">
        <f t="shared" si="67"/>
        <v>0.48684562859820596</v>
      </c>
      <c r="F96" s="51">
        <f t="shared" si="68"/>
        <v>0.49709501025290498</v>
      </c>
      <c r="G96" s="51">
        <f t="shared" si="69"/>
        <v>0.52471139971139968</v>
      </c>
      <c r="H96" s="52">
        <v>7</v>
      </c>
      <c r="I96" s="52">
        <v>7</v>
      </c>
      <c r="J96" s="52">
        <v>880</v>
      </c>
      <c r="K96" s="53">
        <f t="shared" si="62"/>
        <v>5.999980519543767</v>
      </c>
      <c r="L96" s="52">
        <v>1026.67</v>
      </c>
      <c r="M96" s="54">
        <f t="shared" si="63"/>
        <v>6160</v>
      </c>
      <c r="N96" s="51"/>
      <c r="O96" s="51">
        <f t="shared" si="52"/>
        <v>0.72596842218044744</v>
      </c>
      <c r="P96" s="54">
        <f t="shared" si="53"/>
        <v>880.00244897845607</v>
      </c>
      <c r="Q96" s="51">
        <f t="shared" si="54"/>
        <v>0.84696355205057727</v>
      </c>
      <c r="R96" s="51">
        <f t="shared" si="55"/>
        <v>0.12099512987012984</v>
      </c>
      <c r="S96" s="64">
        <v>30413</v>
      </c>
      <c r="T96" s="51">
        <f t="shared" si="56"/>
        <v>1.5114572414844296E-3</v>
      </c>
      <c r="U96" s="51">
        <v>0.98960000000000004</v>
      </c>
      <c r="V96" s="51">
        <f t="shared" si="45"/>
        <v>0.85714007422053817</v>
      </c>
      <c r="W96" s="51">
        <f t="shared" si="46"/>
        <v>0.55094875848583236</v>
      </c>
      <c r="X96" s="55">
        <f t="shared" si="47"/>
        <v>-2.2332411383979696</v>
      </c>
      <c r="Y96" s="51">
        <v>0.153789253681931</v>
      </c>
      <c r="Z96" s="51">
        <v>0.89439724645184204</v>
      </c>
      <c r="AA96" s="55">
        <f t="shared" si="70"/>
        <v>2.0254496432446651</v>
      </c>
      <c r="AB96" s="51">
        <f t="shared" si="65"/>
        <v>0.66242396343668819</v>
      </c>
      <c r="AC96" s="55">
        <f t="shared" si="49"/>
        <v>-2.8771678362435273</v>
      </c>
      <c r="AD96" s="51">
        <v>7.6642910197268099E-2</v>
      </c>
      <c r="AE96" s="51">
        <v>0.88293847953236904</v>
      </c>
      <c r="AF96" s="54">
        <v>123.6841</v>
      </c>
      <c r="AG96" s="51">
        <f t="shared" si="59"/>
        <v>0.65426360175342468</v>
      </c>
      <c r="AH96" s="55">
        <f t="shared" si="60"/>
        <v>-1.5544320696628686</v>
      </c>
      <c r="AI96" s="54">
        <v>6.5787674558349635E-2</v>
      </c>
      <c r="AJ96" s="51">
        <v>0.75652607287546736</v>
      </c>
      <c r="AK96" s="55">
        <f t="shared" si="66"/>
        <v>-2.2216136814347887</v>
      </c>
    </row>
    <row r="97" spans="1:37" x14ac:dyDescent="0.25">
      <c r="A97" s="4" t="s">
        <v>198</v>
      </c>
      <c r="B97" s="18">
        <v>23622</v>
      </c>
      <c r="C97" s="4">
        <v>14276</v>
      </c>
      <c r="D97" s="9">
        <f t="shared" si="61"/>
        <v>0.60435187537041746</v>
      </c>
      <c r="E97" s="28">
        <f t="shared" si="67"/>
        <v>0.62304317048496638</v>
      </c>
      <c r="F97" s="28">
        <f t="shared" si="68"/>
        <v>0.63615986881096576</v>
      </c>
      <c r="G97" s="28">
        <f t="shared" si="69"/>
        <v>0.67150208374490827</v>
      </c>
      <c r="H97" s="16">
        <v>14</v>
      </c>
      <c r="I97" s="16">
        <v>17</v>
      </c>
      <c r="J97" s="5">
        <v>1389.53</v>
      </c>
      <c r="K97" s="30">
        <f t="shared" si="62"/>
        <v>12.999983489994937</v>
      </c>
      <c r="L97" s="5">
        <v>1817.08</v>
      </c>
      <c r="M97">
        <f t="shared" si="63"/>
        <v>23622.01</v>
      </c>
      <c r="O97" s="28">
        <f t="shared" si="52"/>
        <v>0.41018006912188792</v>
      </c>
      <c r="P97">
        <f t="shared" si="53"/>
        <v>1687.2884183671663</v>
      </c>
      <c r="Q97" s="28">
        <f t="shared" si="54"/>
        <v>0.4417324222027646</v>
      </c>
      <c r="R97" s="28">
        <f t="shared" si="55"/>
        <v>3.1552353080876672E-2</v>
      </c>
      <c r="S97" s="46">
        <v>206050</v>
      </c>
      <c r="T97" s="59">
        <f t="shared" si="56"/>
        <v>1.0240218479198589E-2</v>
      </c>
      <c r="U97" s="28">
        <v>0.98960000000000004</v>
      </c>
      <c r="V97" s="59">
        <f t="shared" si="45"/>
        <v>0.76470491117617279</v>
      </c>
      <c r="W97" s="59">
        <f t="shared" si="46"/>
        <v>0.79030730225189672</v>
      </c>
      <c r="X97" s="62">
        <f t="shared" si="47"/>
        <v>-0.67683496543409694</v>
      </c>
      <c r="Y97" s="28">
        <v>0.153789253681931</v>
      </c>
      <c r="Z97" s="28">
        <v>0.89439724645184204</v>
      </c>
      <c r="AA97" s="62">
        <f t="shared" si="70"/>
        <v>1.1464207716573647</v>
      </c>
      <c r="AB97" s="59">
        <f t="shared" si="65"/>
        <v>0.91181367479891995</v>
      </c>
      <c r="AC97" s="62">
        <f t="shared" si="49"/>
        <v>0.37674972404140461</v>
      </c>
      <c r="AD97" s="28">
        <v>7.6642910197268099E-2</v>
      </c>
      <c r="AE97" s="28">
        <v>0.88293847953236904</v>
      </c>
      <c r="AF97">
        <v>121.22629999999999</v>
      </c>
      <c r="AG97" s="59">
        <f t="shared" si="59"/>
        <v>0.66092726991780837</v>
      </c>
      <c r="AH97" s="62">
        <f t="shared" si="60"/>
        <v>-1.4531415436012822</v>
      </c>
      <c r="AI97">
        <v>6.5787674558349635E-2</v>
      </c>
      <c r="AJ97" s="28">
        <v>0.75652607287546736</v>
      </c>
      <c r="AK97" s="62">
        <f t="shared" si="66"/>
        <v>-0.58440892833132485</v>
      </c>
    </row>
    <row r="98" spans="1:37" x14ac:dyDescent="0.25">
      <c r="A98" s="4" t="s">
        <v>200</v>
      </c>
      <c r="B98" s="18">
        <v>1925</v>
      </c>
      <c r="C98" s="4">
        <v>1502</v>
      </c>
      <c r="D98" s="9">
        <f t="shared" si="61"/>
        <v>0.78025974025974021</v>
      </c>
      <c r="E98" s="28">
        <f t="shared" si="67"/>
        <v>0.80439148480385592</v>
      </c>
      <c r="F98" s="28">
        <f t="shared" si="68"/>
        <v>0.8213260423786739</v>
      </c>
      <c r="G98" s="28">
        <f t="shared" si="69"/>
        <v>0.86695526695526692</v>
      </c>
      <c r="H98" s="16">
        <v>4</v>
      </c>
      <c r="I98" s="16">
        <v>4</v>
      </c>
      <c r="J98" s="5">
        <v>481.25</v>
      </c>
      <c r="K98" s="30">
        <f t="shared" si="62"/>
        <v>4</v>
      </c>
      <c r="L98" s="5">
        <v>481.25</v>
      </c>
      <c r="M98">
        <f t="shared" si="63"/>
        <v>1925</v>
      </c>
      <c r="O98" s="28">
        <f t="shared" si="52"/>
        <v>1.5487376623376625</v>
      </c>
      <c r="P98">
        <f t="shared" si="53"/>
        <v>385</v>
      </c>
      <c r="Q98" s="28">
        <f t="shared" si="54"/>
        <v>1.935922077922078</v>
      </c>
      <c r="R98" s="28">
        <f t="shared" si="55"/>
        <v>0.38718441558441552</v>
      </c>
      <c r="S98" s="46">
        <v>37213</v>
      </c>
      <c r="T98" s="59">
        <f t="shared" si="56"/>
        <v>1.849401845505543E-3</v>
      </c>
      <c r="U98" s="28">
        <v>0.98960000000000004</v>
      </c>
      <c r="V98" s="59">
        <f t="shared" si="45"/>
        <v>1</v>
      </c>
      <c r="W98" s="59">
        <f t="shared" si="46"/>
        <v>0.78025974025974021</v>
      </c>
      <c r="X98" s="62">
        <f t="shared" si="47"/>
        <v>-0.74216828197997864</v>
      </c>
      <c r="Y98" s="28">
        <v>0.153789253681931</v>
      </c>
      <c r="Z98" s="28">
        <v>0.89439724645184204</v>
      </c>
      <c r="AA98" s="62">
        <f t="shared" si="70"/>
        <v>0.51729234407330771</v>
      </c>
      <c r="AB98" s="59">
        <f t="shared" si="65"/>
        <v>0.87067691398167302</v>
      </c>
      <c r="AC98" s="62">
        <f t="shared" si="49"/>
        <v>-0.15998303716725354</v>
      </c>
      <c r="AD98" s="28">
        <v>7.6642910197268099E-2</v>
      </c>
      <c r="AE98" s="28">
        <v>0.88293847953236904</v>
      </c>
      <c r="AF98">
        <v>105.0458</v>
      </c>
      <c r="AG98" s="59">
        <f t="shared" si="59"/>
        <v>0.70479637347945212</v>
      </c>
      <c r="AH98" s="62">
        <f t="shared" si="60"/>
        <v>-0.78631293389363033</v>
      </c>
      <c r="AI98">
        <v>6.5787674558349635E-2</v>
      </c>
      <c r="AJ98" s="28">
        <v>0.75652607287546736</v>
      </c>
      <c r="AK98" s="62">
        <f t="shared" si="66"/>
        <v>-0.56282141768028748</v>
      </c>
    </row>
    <row r="99" spans="1:37" x14ac:dyDescent="0.25">
      <c r="A99" s="4" t="s">
        <v>202</v>
      </c>
      <c r="B99" s="18">
        <v>45254</v>
      </c>
      <c r="C99" s="4">
        <v>32646</v>
      </c>
      <c r="D99" s="9">
        <f t="shared" si="61"/>
        <v>0.72139479383037963</v>
      </c>
      <c r="E99" s="28">
        <f t="shared" si="67"/>
        <v>0.74370597302100994</v>
      </c>
      <c r="F99" s="28">
        <f t="shared" si="68"/>
        <v>0.75936294087408396</v>
      </c>
      <c r="G99" s="28">
        <f t="shared" si="69"/>
        <v>0.80154977092264412</v>
      </c>
      <c r="H99" s="16">
        <v>26</v>
      </c>
      <c r="I99" s="16">
        <v>28</v>
      </c>
      <c r="J99" s="5">
        <v>1616.21</v>
      </c>
      <c r="K99" s="30">
        <f t="shared" si="62"/>
        <v>18.999945419201527</v>
      </c>
      <c r="L99" s="5">
        <v>2381.79</v>
      </c>
      <c r="M99">
        <f t="shared" si="63"/>
        <v>45253.880000000005</v>
      </c>
      <c r="O99" s="28">
        <f t="shared" si="52"/>
        <v>0.31292851174956654</v>
      </c>
      <c r="P99">
        <f t="shared" si="53"/>
        <v>2262.7001749991132</v>
      </c>
      <c r="Q99" s="28">
        <f t="shared" si="54"/>
        <v>0.32939848073344147</v>
      </c>
      <c r="R99" s="28">
        <f t="shared" si="55"/>
        <v>1.6469968983874927E-2</v>
      </c>
      <c r="S99" s="46">
        <v>250318</v>
      </c>
      <c r="T99" s="59">
        <f t="shared" si="56"/>
        <v>1.2440237851376039E-2</v>
      </c>
      <c r="U99" s="28">
        <v>0.98960000000000004</v>
      </c>
      <c r="V99" s="59">
        <f t="shared" si="45"/>
        <v>0.67856947925719735</v>
      </c>
      <c r="W99" s="59">
        <f t="shared" si="46"/>
        <v>1.0631111711951169</v>
      </c>
      <c r="X99" s="62">
        <f t="shared" si="47"/>
        <v>1.0970462545595758</v>
      </c>
      <c r="Y99" s="28">
        <v>0.153789253681931</v>
      </c>
      <c r="Z99" s="28">
        <v>0.89439724645184204</v>
      </c>
      <c r="AA99" s="62">
        <f t="shared" si="70"/>
        <v>1.8078604015692039</v>
      </c>
      <c r="AB99" s="59">
        <f t="shared" si="65"/>
        <v>0.90484917921173802</v>
      </c>
      <c r="AC99" s="62">
        <f t="shared" si="49"/>
        <v>0.28588031982311107</v>
      </c>
      <c r="AD99" s="28">
        <v>7.6642910197268099E-2</v>
      </c>
      <c r="AE99" s="28">
        <v>0.88293847953236904</v>
      </c>
      <c r="AF99">
        <v>117.5998</v>
      </c>
      <c r="AG99" s="59">
        <f t="shared" si="59"/>
        <v>0.67075955594520553</v>
      </c>
      <c r="AH99" s="62">
        <f t="shared" si="60"/>
        <v>-1.3036867088863611</v>
      </c>
      <c r="AI99">
        <v>6.5787674558349635E-2</v>
      </c>
      <c r="AJ99" s="28">
        <v>0.75652607287546736</v>
      </c>
      <c r="AK99" s="62">
        <f t="shared" si="66"/>
        <v>2.6413288498775261E-2</v>
      </c>
    </row>
    <row r="100" spans="1:37" x14ac:dyDescent="0.25">
      <c r="A100" s="4" t="s">
        <v>204</v>
      </c>
      <c r="B100" s="18">
        <v>5301</v>
      </c>
      <c r="C100" s="4">
        <v>4387</v>
      </c>
      <c r="D100" s="9">
        <f t="shared" si="61"/>
        <v>0.82757970194302966</v>
      </c>
      <c r="E100" s="28">
        <f t="shared" si="67"/>
        <v>0.85317495045673153</v>
      </c>
      <c r="F100" s="28">
        <f t="shared" si="68"/>
        <v>0.8711365283610838</v>
      </c>
      <c r="G100" s="28">
        <f t="shared" si="69"/>
        <v>0.91953300215892164</v>
      </c>
      <c r="H100" s="16">
        <v>5</v>
      </c>
      <c r="I100" s="16">
        <v>5</v>
      </c>
      <c r="J100" s="5">
        <v>1060.2</v>
      </c>
      <c r="K100" s="30">
        <f t="shared" si="62"/>
        <v>5</v>
      </c>
      <c r="L100" s="5">
        <v>1060.2</v>
      </c>
      <c r="M100">
        <f t="shared" si="63"/>
        <v>5301</v>
      </c>
      <c r="O100" s="28">
        <f t="shared" si="52"/>
        <v>0.7030088662516506</v>
      </c>
      <c r="P100">
        <f t="shared" si="53"/>
        <v>883.5</v>
      </c>
      <c r="Q100" s="28">
        <f t="shared" si="54"/>
        <v>0.84361063950198079</v>
      </c>
      <c r="R100" s="28">
        <f t="shared" si="55"/>
        <v>0.14060177325033019</v>
      </c>
      <c r="S100" s="46">
        <v>65482</v>
      </c>
      <c r="T100" s="59">
        <f t="shared" si="56"/>
        <v>3.2543071412515509E-3</v>
      </c>
      <c r="U100" s="28">
        <v>0.98960000000000004</v>
      </c>
      <c r="V100" s="59">
        <f t="shared" si="45"/>
        <v>1</v>
      </c>
      <c r="W100" s="59">
        <f t="shared" si="46"/>
        <v>0.82757970194302966</v>
      </c>
      <c r="X100" s="62">
        <f t="shared" si="47"/>
        <v>-0.43447473025004291</v>
      </c>
      <c r="Y100" s="28">
        <v>0.153789253681931</v>
      </c>
      <c r="Z100" s="28">
        <v>0.89439724645184204</v>
      </c>
      <c r="AA100" s="62">
        <f t="shared" si="70"/>
        <v>0.80953544485507467</v>
      </c>
      <c r="AB100" s="59">
        <f t="shared" si="65"/>
        <v>0.83809291102898509</v>
      </c>
      <c r="AC100" s="62">
        <f t="shared" si="49"/>
        <v>-0.5851235083317915</v>
      </c>
      <c r="AD100" s="28">
        <v>7.6642910197268099E-2</v>
      </c>
      <c r="AE100" s="28">
        <v>0.88293847953236904</v>
      </c>
      <c r="AF100">
        <v>58.928899999999999</v>
      </c>
      <c r="AG100" s="59">
        <f t="shared" si="59"/>
        <v>0.82983002893150681</v>
      </c>
      <c r="AH100" s="62">
        <f t="shared" si="60"/>
        <v>1.1142506031433492</v>
      </c>
      <c r="AI100">
        <v>6.5787674558349635E-2</v>
      </c>
      <c r="AJ100" s="28">
        <v>0.75652607287546736</v>
      </c>
      <c r="AK100" s="62">
        <f t="shared" si="66"/>
        <v>3.1550788187171573E-2</v>
      </c>
    </row>
    <row r="101" spans="1:37" x14ac:dyDescent="0.25">
      <c r="A101" s="4" t="s">
        <v>206</v>
      </c>
      <c r="B101" s="18">
        <v>8911</v>
      </c>
      <c r="C101" s="4">
        <v>7778</v>
      </c>
      <c r="D101" s="9">
        <f t="shared" si="61"/>
        <v>0.87285377623162386</v>
      </c>
      <c r="E101" s="28">
        <f t="shared" si="67"/>
        <v>0.89984925384703485</v>
      </c>
      <c r="F101" s="28">
        <f t="shared" si="68"/>
        <v>0.91879344866486734</v>
      </c>
      <c r="G101" s="28">
        <f t="shared" si="69"/>
        <v>0.96983752914624866</v>
      </c>
      <c r="H101" s="16">
        <v>11</v>
      </c>
      <c r="I101" s="16">
        <v>12</v>
      </c>
      <c r="J101" s="5">
        <v>742.58</v>
      </c>
      <c r="K101" s="30">
        <f t="shared" si="62"/>
        <v>12</v>
      </c>
      <c r="L101" s="5">
        <v>742.58</v>
      </c>
      <c r="M101">
        <f t="shared" si="63"/>
        <v>8910.9600000000009</v>
      </c>
      <c r="O101" s="28">
        <f t="shared" si="52"/>
        <v>1.0037033046944437</v>
      </c>
      <c r="P101">
        <f t="shared" si="53"/>
        <v>685.45846153846162</v>
      </c>
      <c r="Q101" s="28">
        <f t="shared" si="54"/>
        <v>1.0873452467523139</v>
      </c>
      <c r="R101" s="28">
        <f t="shared" si="55"/>
        <v>8.3641942057870233E-2</v>
      </c>
      <c r="S101" s="46">
        <v>145094</v>
      </c>
      <c r="T101" s="59">
        <f t="shared" si="56"/>
        <v>7.2108432905646216E-3</v>
      </c>
      <c r="U101" s="28">
        <v>0.98960000000000004</v>
      </c>
      <c r="V101" s="59">
        <f t="shared" si="45"/>
        <v>1</v>
      </c>
      <c r="W101" s="59">
        <f t="shared" si="46"/>
        <v>0.87285377623162386</v>
      </c>
      <c r="X101" s="62">
        <f t="shared" si="47"/>
        <v>-0.14008436678400613</v>
      </c>
      <c r="Y101" s="28">
        <v>0.153789253681931</v>
      </c>
      <c r="Z101" s="28">
        <v>0.89439724645184204</v>
      </c>
      <c r="AA101" s="62">
        <f t="shared" si="70"/>
        <v>0.61415358319434299</v>
      </c>
      <c r="AB101" s="59">
        <f t="shared" ref="AB101:AB132" si="71">(1-AA101/K101)</f>
        <v>0.94882053473380479</v>
      </c>
      <c r="AC101" s="62">
        <f t="shared" si="49"/>
        <v>0.85959751569798937</v>
      </c>
      <c r="AD101" s="28">
        <v>7.6642910197268099E-2</v>
      </c>
      <c r="AE101" s="28">
        <v>0.88293847953236904</v>
      </c>
      <c r="AF101">
        <v>47.034700000000001</v>
      </c>
      <c r="AG101" s="59">
        <f t="shared" si="59"/>
        <v>0.86207797501369865</v>
      </c>
      <c r="AH101" s="62">
        <f t="shared" si="60"/>
        <v>1.6044327884642469</v>
      </c>
      <c r="AI101">
        <v>6.5787674558349635E-2</v>
      </c>
      <c r="AJ101" s="28">
        <v>0.75652607287546736</v>
      </c>
      <c r="AK101" s="62">
        <f t="shared" si="66"/>
        <v>0.7746486457927434</v>
      </c>
    </row>
    <row r="102" spans="1:37" x14ac:dyDescent="0.25">
      <c r="A102" s="4" t="s">
        <v>208</v>
      </c>
      <c r="B102" s="18">
        <v>2586</v>
      </c>
      <c r="C102" s="4">
        <v>2002</v>
      </c>
      <c r="D102" s="9">
        <f t="shared" si="61"/>
        <v>0.77416860015467903</v>
      </c>
      <c r="E102" s="28">
        <f t="shared" si="67"/>
        <v>0.79811195892234954</v>
      </c>
      <c r="F102" s="28">
        <f t="shared" si="68"/>
        <v>0.8149143159522938</v>
      </c>
      <c r="G102" s="28">
        <f t="shared" si="69"/>
        <v>0.86018733350519894</v>
      </c>
      <c r="H102" s="16">
        <v>4</v>
      </c>
      <c r="I102" s="16">
        <v>5</v>
      </c>
      <c r="J102" s="5">
        <v>517.20000000000005</v>
      </c>
      <c r="K102" s="30">
        <f t="shared" si="62"/>
        <v>4</v>
      </c>
      <c r="L102" s="5">
        <v>646.5</v>
      </c>
      <c r="M102">
        <f t="shared" si="63"/>
        <v>2586</v>
      </c>
      <c r="O102" s="28">
        <f t="shared" si="52"/>
        <v>1.1528692962103635</v>
      </c>
      <c r="P102">
        <f t="shared" si="53"/>
        <v>517.20000000000005</v>
      </c>
      <c r="Q102" s="28">
        <f t="shared" si="54"/>
        <v>1.4410866202629544</v>
      </c>
      <c r="R102" s="28">
        <f t="shared" si="55"/>
        <v>0.28821732405259093</v>
      </c>
      <c r="S102" s="46">
        <v>49391</v>
      </c>
      <c r="T102" s="59">
        <f t="shared" si="56"/>
        <v>2.4546208731186488E-3</v>
      </c>
      <c r="U102" s="28">
        <v>0.98960000000000004</v>
      </c>
      <c r="V102" s="59">
        <f t="shared" si="45"/>
        <v>0.8</v>
      </c>
      <c r="W102" s="59">
        <f t="shared" si="46"/>
        <v>0.96771075019334873</v>
      </c>
      <c r="X102" s="62">
        <f t="shared" si="47"/>
        <v>0.47671408753393568</v>
      </c>
      <c r="Y102" s="28">
        <v>0.153789253681931</v>
      </c>
      <c r="Z102" s="28">
        <v>0.89439724645184204</v>
      </c>
      <c r="AA102" s="62">
        <f t="shared" si="70"/>
        <v>0.52357716992974423</v>
      </c>
      <c r="AB102" s="59">
        <f t="shared" si="71"/>
        <v>0.86910570751756389</v>
      </c>
      <c r="AC102" s="62">
        <f t="shared" si="49"/>
        <v>-0.18048338690691071</v>
      </c>
      <c r="AD102" s="28">
        <v>7.6642910197268099E-2</v>
      </c>
      <c r="AE102" s="28">
        <v>0.88293847953236904</v>
      </c>
      <c r="AF102">
        <v>70.3446</v>
      </c>
      <c r="AG102" s="59">
        <f t="shared" si="59"/>
        <v>0.79887940778082189</v>
      </c>
      <c r="AH102" s="62">
        <f t="shared" si="60"/>
        <v>0.64378829605520893</v>
      </c>
      <c r="AI102">
        <v>6.5787674558349635E-2</v>
      </c>
      <c r="AJ102" s="28">
        <v>0.75652607287546736</v>
      </c>
      <c r="AK102" s="62">
        <f t="shared" si="66"/>
        <v>0.31333966556074461</v>
      </c>
    </row>
    <row r="103" spans="1:37" x14ac:dyDescent="0.25">
      <c r="A103" s="4" t="s">
        <v>210</v>
      </c>
      <c r="B103" s="18">
        <v>9033</v>
      </c>
      <c r="C103" s="4">
        <v>7038</v>
      </c>
      <c r="D103" s="9">
        <f t="shared" si="61"/>
        <v>0.77914314181335109</v>
      </c>
      <c r="E103" s="28">
        <f t="shared" si="67"/>
        <v>0.80324035238489799</v>
      </c>
      <c r="F103" s="28">
        <f t="shared" si="68"/>
        <v>0.82015067559300103</v>
      </c>
      <c r="G103" s="28">
        <f t="shared" si="69"/>
        <v>0.86571460201483452</v>
      </c>
      <c r="H103" s="16">
        <v>13</v>
      </c>
      <c r="I103" s="16">
        <v>13</v>
      </c>
      <c r="J103" s="5">
        <v>694.85</v>
      </c>
      <c r="K103" s="30">
        <f t="shared" si="62"/>
        <v>13.000000000000002</v>
      </c>
      <c r="L103" s="5">
        <v>694.85</v>
      </c>
      <c r="M103">
        <f t="shared" si="63"/>
        <v>9033.0500000000011</v>
      </c>
      <c r="O103" s="28">
        <f t="shared" si="52"/>
        <v>1.0726487731165</v>
      </c>
      <c r="P103">
        <f t="shared" si="53"/>
        <v>645.21785714285716</v>
      </c>
      <c r="Q103" s="28">
        <f t="shared" si="54"/>
        <v>1.1551602172023847</v>
      </c>
      <c r="R103" s="28">
        <f t="shared" si="55"/>
        <v>8.2511444085884733E-2</v>
      </c>
      <c r="S103" s="46">
        <v>149552</v>
      </c>
      <c r="T103" s="59">
        <f t="shared" si="56"/>
        <v>7.4323957971419927E-3</v>
      </c>
      <c r="U103" s="28">
        <v>0.98960000000000004</v>
      </c>
      <c r="V103" s="59">
        <f t="shared" si="45"/>
        <v>1.0000000000000002</v>
      </c>
      <c r="W103" s="59">
        <f t="shared" si="46"/>
        <v>0.77914314181335087</v>
      </c>
      <c r="X103" s="62">
        <f t="shared" si="47"/>
        <v>-0.74942885721300956</v>
      </c>
      <c r="Y103" s="28">
        <v>0.153789253681931</v>
      </c>
      <c r="Z103" s="28">
        <v>0.89439724645184204</v>
      </c>
      <c r="AA103" s="62">
        <f t="shared" si="70"/>
        <v>0.60400395848935484</v>
      </c>
      <c r="AB103" s="59">
        <f t="shared" si="71"/>
        <v>0.95353815703928035</v>
      </c>
      <c r="AC103" s="62">
        <f t="shared" si="49"/>
        <v>0.92115079301135161</v>
      </c>
      <c r="AD103" s="28">
        <v>7.6642910197268099E-2</v>
      </c>
      <c r="AE103" s="28">
        <v>0.88293847953236904</v>
      </c>
      <c r="AF103">
        <v>69.9696</v>
      </c>
      <c r="AG103" s="59">
        <f t="shared" si="59"/>
        <v>0.7998961201095891</v>
      </c>
      <c r="AH103" s="62">
        <f t="shared" si="60"/>
        <v>0.65924274608088129</v>
      </c>
      <c r="AI103">
        <v>6.5787674558349635E-2</v>
      </c>
      <c r="AJ103" s="28">
        <v>0.75652607287546736</v>
      </c>
      <c r="AK103" s="62">
        <f t="shared" si="66"/>
        <v>0.27698822729307443</v>
      </c>
    </row>
    <row r="104" spans="1:37" x14ac:dyDescent="0.25">
      <c r="A104" s="4" t="s">
        <v>212</v>
      </c>
      <c r="B104" s="18">
        <v>5558</v>
      </c>
      <c r="C104" s="4">
        <v>4514</v>
      </c>
      <c r="D104" s="9">
        <f t="shared" si="61"/>
        <v>0.81216264843468877</v>
      </c>
      <c r="E104" s="28">
        <f t="shared" si="67"/>
        <v>0.83728108086050379</v>
      </c>
      <c r="F104" s="28">
        <f t="shared" si="68"/>
        <v>0.85490805098388301</v>
      </c>
      <c r="G104" s="28">
        <f t="shared" si="69"/>
        <v>0.90240294270520971</v>
      </c>
      <c r="H104" s="16">
        <v>12</v>
      </c>
      <c r="I104" s="16">
        <v>12</v>
      </c>
      <c r="J104" s="5">
        <v>463.17</v>
      </c>
      <c r="K104" s="30">
        <f t="shared" si="62"/>
        <v>10.000071968333934</v>
      </c>
      <c r="L104" s="5">
        <v>555.79999999999995</v>
      </c>
      <c r="M104">
        <f t="shared" si="63"/>
        <v>5558.04</v>
      </c>
      <c r="O104" s="28">
        <f t="shared" si="52"/>
        <v>1.3410039582583666</v>
      </c>
      <c r="P104">
        <f t="shared" si="53"/>
        <v>505.27305784907679</v>
      </c>
      <c r="Q104" s="28">
        <f t="shared" si="54"/>
        <v>1.4751033889929421</v>
      </c>
      <c r="R104" s="28">
        <f t="shared" si="55"/>
        <v>0.13409943073457553</v>
      </c>
      <c r="S104" s="46">
        <v>126396</v>
      </c>
      <c r="T104" s="59">
        <f t="shared" si="56"/>
        <v>6.2815950249783302E-3</v>
      </c>
      <c r="U104" s="28">
        <v>0.98960000000000004</v>
      </c>
      <c r="V104" s="59">
        <f t="shared" si="45"/>
        <v>0.83333933069449451</v>
      </c>
      <c r="W104" s="59">
        <f t="shared" si="46"/>
        <v>0.97458816417298177</v>
      </c>
      <c r="X104" s="62">
        <f t="shared" si="47"/>
        <v>0.52143381804161471</v>
      </c>
      <c r="Y104" s="28">
        <v>0.153789253681931</v>
      </c>
      <c r="Z104" s="28">
        <v>0.89439724645184204</v>
      </c>
      <c r="AA104" s="62">
        <f t="shared" si="70"/>
        <v>0.43972910535143517</v>
      </c>
      <c r="AB104" s="59">
        <f t="shared" si="71"/>
        <v>0.95602740592828994</v>
      </c>
      <c r="AC104" s="62">
        <f t="shared" si="49"/>
        <v>0.95362932080475893</v>
      </c>
      <c r="AD104" s="28">
        <v>7.6642910197268099E-2</v>
      </c>
      <c r="AE104" s="28">
        <v>0.88293847953236904</v>
      </c>
      <c r="AF104">
        <v>73.187700000000007</v>
      </c>
      <c r="AG104" s="59">
        <f t="shared" si="59"/>
        <v>0.79117110158904114</v>
      </c>
      <c r="AH104" s="62">
        <f t="shared" si="60"/>
        <v>0.5266188377405826</v>
      </c>
      <c r="AI104">
        <v>6.5787674558349635E-2</v>
      </c>
      <c r="AJ104" s="28">
        <v>0.75652607287546736</v>
      </c>
      <c r="AK104" s="62">
        <f t="shared" si="66"/>
        <v>0.66722732552898545</v>
      </c>
    </row>
    <row r="105" spans="1:37" x14ac:dyDescent="0.25">
      <c r="A105" s="4" t="s">
        <v>214</v>
      </c>
      <c r="B105" s="18">
        <v>3629</v>
      </c>
      <c r="C105" s="4">
        <v>2893</v>
      </c>
      <c r="D105" s="9">
        <f t="shared" si="61"/>
        <v>0.7971893083494076</v>
      </c>
      <c r="E105" s="28">
        <f t="shared" si="67"/>
        <v>0.82184464778289434</v>
      </c>
      <c r="F105" s="28">
        <f t="shared" si="68"/>
        <v>0.83914664036779751</v>
      </c>
      <c r="G105" s="28">
        <f t="shared" si="69"/>
        <v>0.88576589816600837</v>
      </c>
      <c r="H105" s="16">
        <v>5</v>
      </c>
      <c r="I105" s="16">
        <v>6</v>
      </c>
      <c r="J105" s="5">
        <v>604.83000000000004</v>
      </c>
      <c r="K105" s="30">
        <f t="shared" si="62"/>
        <v>4.9999724441995053</v>
      </c>
      <c r="L105" s="5">
        <v>725.8</v>
      </c>
      <c r="M105">
        <f t="shared" si="63"/>
        <v>3628.9800000000005</v>
      </c>
      <c r="O105" s="28">
        <f t="shared" si="52"/>
        <v>1.0269082391843485</v>
      </c>
      <c r="P105">
        <f t="shared" si="53"/>
        <v>604.8327777752263</v>
      </c>
      <c r="Q105" s="28">
        <f t="shared" si="54"/>
        <v>1.2322910189185987</v>
      </c>
      <c r="R105" s="28">
        <f t="shared" si="55"/>
        <v>0.20538277973425023</v>
      </c>
      <c r="S105" s="46">
        <v>48664</v>
      </c>
      <c r="T105" s="59">
        <f t="shared" si="56"/>
        <v>2.4184906191299211E-3</v>
      </c>
      <c r="U105" s="28">
        <v>0.98960000000000004</v>
      </c>
      <c r="V105" s="59">
        <f t="shared" si="45"/>
        <v>0.83332874069991758</v>
      </c>
      <c r="W105" s="59">
        <f t="shared" si="46"/>
        <v>0.9566324421738337</v>
      </c>
      <c r="X105" s="62">
        <f t="shared" si="47"/>
        <v>0.40467844294704314</v>
      </c>
      <c r="Y105" s="28">
        <v>0.153789253681931</v>
      </c>
      <c r="Z105" s="28">
        <v>0.89439724645184204</v>
      </c>
      <c r="AA105" s="62">
        <f t="shared" si="70"/>
        <v>0.74572579319414767</v>
      </c>
      <c r="AB105" s="59">
        <f t="shared" si="71"/>
        <v>0.85085401939379324</v>
      </c>
      <c r="AC105" s="62">
        <f t="shared" si="49"/>
        <v>-0.41862267567861006</v>
      </c>
      <c r="AD105" s="28">
        <v>7.6642910197268099E-2</v>
      </c>
      <c r="AE105" s="28">
        <v>0.88293847953236904</v>
      </c>
      <c r="AF105">
        <v>68.419899999999998</v>
      </c>
      <c r="AG105" s="59">
        <f t="shared" si="59"/>
        <v>0.80409771769863014</v>
      </c>
      <c r="AH105" s="62">
        <f t="shared" si="60"/>
        <v>0.7231087759603001</v>
      </c>
      <c r="AI105">
        <v>6.5787674558349635E-2</v>
      </c>
      <c r="AJ105" s="28">
        <v>0.75652607287546736</v>
      </c>
      <c r="AK105" s="62">
        <f t="shared" si="66"/>
        <v>0.2363881810762444</v>
      </c>
    </row>
    <row r="106" spans="1:37" x14ac:dyDescent="0.25">
      <c r="A106" s="4" t="s">
        <v>216</v>
      </c>
      <c r="B106" s="18">
        <v>8180</v>
      </c>
      <c r="C106" s="4">
        <v>6659</v>
      </c>
      <c r="D106" s="9">
        <f t="shared" si="61"/>
        <v>0.81405867970660151</v>
      </c>
      <c r="E106" s="28">
        <f t="shared" si="67"/>
        <v>0.83923575227484692</v>
      </c>
      <c r="F106" s="28">
        <f t="shared" si="68"/>
        <v>0.85690387337537</v>
      </c>
      <c r="G106" s="28">
        <f t="shared" si="69"/>
        <v>0.90450964411844603</v>
      </c>
      <c r="H106" s="16">
        <v>13</v>
      </c>
      <c r="I106" s="16">
        <v>13</v>
      </c>
      <c r="J106" s="5">
        <v>629.23</v>
      </c>
      <c r="K106" s="30">
        <f t="shared" si="62"/>
        <v>13</v>
      </c>
      <c r="L106" s="5">
        <v>629.23</v>
      </c>
      <c r="M106">
        <f t="shared" si="63"/>
        <v>8179.99</v>
      </c>
      <c r="O106" s="28">
        <f t="shared" si="52"/>
        <v>1.1845112280088361</v>
      </c>
      <c r="P106">
        <f t="shared" si="53"/>
        <v>584.28499999999997</v>
      </c>
      <c r="Q106" s="28">
        <f t="shared" si="54"/>
        <v>1.2756274763172084</v>
      </c>
      <c r="R106" s="28">
        <f t="shared" si="55"/>
        <v>9.1116248308372283E-2</v>
      </c>
      <c r="S106" s="46">
        <v>112148</v>
      </c>
      <c r="T106" s="59">
        <f t="shared" si="56"/>
        <v>5.573501684082327E-3</v>
      </c>
      <c r="U106" s="28">
        <v>0.98960000000000004</v>
      </c>
      <c r="V106" s="59">
        <f t="shared" si="45"/>
        <v>1</v>
      </c>
      <c r="W106" s="59">
        <f t="shared" si="46"/>
        <v>0.81405867970660151</v>
      </c>
      <c r="X106" s="62">
        <f t="shared" si="47"/>
        <v>-0.5223938917825679</v>
      </c>
      <c r="Y106" s="28">
        <v>0.153789253681931</v>
      </c>
      <c r="Z106" s="28">
        <v>0.89439724645184204</v>
      </c>
      <c r="AA106" s="62">
        <f t="shared" si="70"/>
        <v>0.72939330170845673</v>
      </c>
      <c r="AB106" s="59">
        <f t="shared" si="71"/>
        <v>0.94389282294550336</v>
      </c>
      <c r="AC106" s="62">
        <f t="shared" si="49"/>
        <v>0.79530309139157684</v>
      </c>
      <c r="AD106" s="28">
        <v>7.6642910197268099E-2</v>
      </c>
      <c r="AE106" s="28">
        <v>0.88293847953236904</v>
      </c>
      <c r="AF106">
        <v>72.927499999999995</v>
      </c>
      <c r="AG106" s="59">
        <f t="shared" si="59"/>
        <v>0.79187656438356169</v>
      </c>
      <c r="AH106" s="62">
        <f t="shared" si="60"/>
        <v>0.53734216546506153</v>
      </c>
      <c r="AI106">
        <v>6.5787674558349635E-2</v>
      </c>
      <c r="AJ106" s="28">
        <v>0.75652607287546736</v>
      </c>
      <c r="AK106" s="62">
        <f t="shared" si="66"/>
        <v>0.27008378835802349</v>
      </c>
    </row>
    <row r="107" spans="1:37" x14ac:dyDescent="0.25">
      <c r="A107" s="4" t="s">
        <v>218</v>
      </c>
      <c r="B107" s="18">
        <v>7347</v>
      </c>
      <c r="C107" s="4">
        <v>6142</v>
      </c>
      <c r="D107" s="9">
        <f t="shared" si="61"/>
        <v>0.83598747788212879</v>
      </c>
      <c r="E107" s="28">
        <f t="shared" si="67"/>
        <v>0.86184276070322552</v>
      </c>
      <c r="F107" s="28">
        <f t="shared" si="68"/>
        <v>0.87998681882329344</v>
      </c>
      <c r="G107" s="28">
        <f t="shared" si="69"/>
        <v>0.92887497542458752</v>
      </c>
      <c r="H107" s="16">
        <v>8</v>
      </c>
      <c r="I107" s="16">
        <v>8</v>
      </c>
      <c r="J107" s="5">
        <v>918.38</v>
      </c>
      <c r="K107" s="30">
        <f t="shared" si="62"/>
        <v>7.0000476385567429</v>
      </c>
      <c r="L107" s="5">
        <v>1049.57</v>
      </c>
      <c r="M107">
        <f t="shared" si="63"/>
        <v>7347.04</v>
      </c>
      <c r="O107" s="28">
        <f t="shared" si="52"/>
        <v>0.71012890993454469</v>
      </c>
      <c r="P107">
        <f t="shared" si="53"/>
        <v>918.37453124534761</v>
      </c>
      <c r="Q107" s="28">
        <f t="shared" si="54"/>
        <v>0.81157520667445648</v>
      </c>
      <c r="R107" s="28">
        <f t="shared" si="55"/>
        <v>0.10144629673991179</v>
      </c>
      <c r="S107" s="46">
        <v>102518</v>
      </c>
      <c r="T107" s="59">
        <f t="shared" si="56"/>
        <v>5.0949124875053677E-3</v>
      </c>
      <c r="U107" s="28">
        <v>0.98960000000000004</v>
      </c>
      <c r="V107" s="59">
        <f t="shared" si="45"/>
        <v>0.87500595481959287</v>
      </c>
      <c r="W107" s="59">
        <f t="shared" si="46"/>
        <v>0.95540775840147418</v>
      </c>
      <c r="X107" s="62">
        <f t="shared" si="47"/>
        <v>0.39671505315849248</v>
      </c>
      <c r="Y107" s="28">
        <v>0.153789253681931</v>
      </c>
      <c r="Z107" s="28">
        <v>0.89439724645184204</v>
      </c>
      <c r="AA107" s="62">
        <f t="shared" si="70"/>
        <v>0.71665463625899839</v>
      </c>
      <c r="AB107" s="59">
        <f t="shared" si="71"/>
        <v>0.89762146298667811</v>
      </c>
      <c r="AC107" s="62">
        <f t="shared" si="49"/>
        <v>0.1915765387368138</v>
      </c>
      <c r="AD107" s="28">
        <v>7.6642910197268099E-2</v>
      </c>
      <c r="AE107" s="28">
        <v>0.88293847953236904</v>
      </c>
      <c r="AF107">
        <v>61.708599999999997</v>
      </c>
      <c r="AG107" s="59">
        <f t="shared" si="59"/>
        <v>0.82229361490410957</v>
      </c>
      <c r="AH107" s="62">
        <f t="shared" si="60"/>
        <v>0.99969397717972885</v>
      </c>
      <c r="AI107">
        <v>6.5787674558349635E-2</v>
      </c>
      <c r="AJ107" s="28">
        <v>0.75652607287546736</v>
      </c>
      <c r="AK107" s="62">
        <f t="shared" si="66"/>
        <v>0.52932852302501165</v>
      </c>
    </row>
    <row r="108" spans="1:37" x14ac:dyDescent="0.25">
      <c r="A108" s="4" t="s">
        <v>220</v>
      </c>
      <c r="B108" s="18">
        <v>4559</v>
      </c>
      <c r="C108" s="4">
        <v>3373</v>
      </c>
      <c r="D108" s="9">
        <f t="shared" si="61"/>
        <v>0.739855231410397</v>
      </c>
      <c r="E108" s="28">
        <f t="shared" si="67"/>
        <v>0.76273735196948156</v>
      </c>
      <c r="F108" s="28">
        <f t="shared" si="68"/>
        <v>0.7787949804319968</v>
      </c>
      <c r="G108" s="28">
        <f t="shared" si="69"/>
        <v>0.8220613682337744</v>
      </c>
      <c r="H108" s="16">
        <v>5</v>
      </c>
      <c r="I108" s="16">
        <v>6</v>
      </c>
      <c r="J108" s="5">
        <v>759.83</v>
      </c>
      <c r="K108" s="30">
        <f t="shared" si="62"/>
        <v>4.9999780653652124</v>
      </c>
      <c r="L108" s="5">
        <v>911.8</v>
      </c>
      <c r="M108">
        <f t="shared" si="63"/>
        <v>4558.9800000000005</v>
      </c>
      <c r="O108" s="28">
        <f t="shared" si="52"/>
        <v>0.81742706733932891</v>
      </c>
      <c r="P108">
        <f t="shared" si="53"/>
        <v>759.83277777574676</v>
      </c>
      <c r="Q108" s="28">
        <f t="shared" si="54"/>
        <v>0.98091319800890853</v>
      </c>
      <c r="R108" s="28">
        <f t="shared" si="55"/>
        <v>0.16348613066957962</v>
      </c>
      <c r="S108" s="46">
        <v>85249</v>
      </c>
      <c r="T108" s="59">
        <f t="shared" si="56"/>
        <v>4.2366822864993966E-3</v>
      </c>
      <c r="U108" s="28">
        <v>0.98960000000000004</v>
      </c>
      <c r="V108" s="59">
        <f t="shared" si="45"/>
        <v>0.83332967756086873</v>
      </c>
      <c r="W108" s="59">
        <f t="shared" si="46"/>
        <v>0.88783017253859398</v>
      </c>
      <c r="X108" s="62">
        <f t="shared" si="47"/>
        <v>-4.2701773732709426E-2</v>
      </c>
      <c r="Y108" s="28">
        <v>0.153789253681931</v>
      </c>
      <c r="Z108" s="28">
        <v>0.89439724645184204</v>
      </c>
      <c r="AA108" s="62">
        <f t="shared" si="70"/>
        <v>0.53478633180447865</v>
      </c>
      <c r="AB108" s="59">
        <f t="shared" si="71"/>
        <v>0.89304226442333079</v>
      </c>
      <c r="AC108" s="62">
        <f t="shared" si="49"/>
        <v>0.13182934814134833</v>
      </c>
      <c r="AD108" s="28">
        <v>7.6642910197268099E-2</v>
      </c>
      <c r="AE108" s="28">
        <v>0.88293847953236904</v>
      </c>
      <c r="AF108">
        <v>81.997500000000002</v>
      </c>
      <c r="AG108" s="59">
        <f t="shared" si="59"/>
        <v>0.76728568219178084</v>
      </c>
      <c r="AH108" s="62">
        <f t="shared" si="60"/>
        <v>0.16355053417749801</v>
      </c>
      <c r="AI108">
        <v>6.5787674558349635E-2</v>
      </c>
      <c r="AJ108" s="28">
        <v>0.75652607287546736</v>
      </c>
      <c r="AK108" s="62">
        <f t="shared" si="66"/>
        <v>8.4226036195378981E-2</v>
      </c>
    </row>
    <row r="109" spans="1:37" x14ac:dyDescent="0.25">
      <c r="A109" s="4" t="s">
        <v>222</v>
      </c>
      <c r="B109" s="18">
        <v>1890</v>
      </c>
      <c r="C109" s="4">
        <v>1628</v>
      </c>
      <c r="D109" s="9">
        <f t="shared" si="61"/>
        <v>0.86137566137566135</v>
      </c>
      <c r="E109" s="28">
        <f t="shared" si="67"/>
        <v>0.8880161457481045</v>
      </c>
      <c r="F109" s="28">
        <f t="shared" si="68"/>
        <v>0.90671122250069613</v>
      </c>
      <c r="G109" s="28">
        <f t="shared" si="69"/>
        <v>0.95708406819517933</v>
      </c>
      <c r="H109" s="16">
        <v>2</v>
      </c>
      <c r="I109" s="16">
        <v>2</v>
      </c>
      <c r="J109" s="5">
        <v>945</v>
      </c>
      <c r="K109" s="30">
        <f t="shared" si="62"/>
        <v>2</v>
      </c>
      <c r="L109" s="5">
        <v>945</v>
      </c>
      <c r="M109">
        <f t="shared" si="63"/>
        <v>1890</v>
      </c>
      <c r="O109" s="28">
        <f t="shared" si="52"/>
        <v>0.7887089947089948</v>
      </c>
      <c r="P109">
        <f t="shared" si="53"/>
        <v>630</v>
      </c>
      <c r="Q109" s="28">
        <f t="shared" si="54"/>
        <v>1.1830634920634922</v>
      </c>
      <c r="R109" s="28">
        <f t="shared" si="55"/>
        <v>0.39435449735449735</v>
      </c>
      <c r="S109" s="46">
        <v>49144</v>
      </c>
      <c r="T109" s="59">
        <f t="shared" si="56"/>
        <v>2.4423455323549408E-3</v>
      </c>
      <c r="U109" s="28">
        <v>0.98960000000000004</v>
      </c>
      <c r="V109" s="59">
        <f t="shared" si="45"/>
        <v>1</v>
      </c>
      <c r="W109" s="59">
        <f t="shared" si="46"/>
        <v>0.86137566137566135</v>
      </c>
      <c r="X109" s="62">
        <f t="shared" si="47"/>
        <v>-0.21471971731182452</v>
      </c>
      <c r="Y109" s="28">
        <v>0.153789253681931</v>
      </c>
      <c r="Z109" s="28">
        <v>0.89439724645184204</v>
      </c>
      <c r="AA109" s="62">
        <f t="shared" si="70"/>
        <v>0.38458407944001305</v>
      </c>
      <c r="AB109" s="59">
        <f t="shared" si="71"/>
        <v>0.80770796027999348</v>
      </c>
      <c r="AC109" s="62">
        <f t="shared" si="49"/>
        <v>-0.98157179912326864</v>
      </c>
      <c r="AD109" s="28">
        <v>7.6642910197268099E-2</v>
      </c>
      <c r="AE109" s="28">
        <v>0.88293847953236904</v>
      </c>
      <c r="AF109">
        <v>51.1387</v>
      </c>
      <c r="AG109" s="59">
        <f t="shared" si="59"/>
        <v>0.85095107528767122</v>
      </c>
      <c r="AH109" s="62">
        <f t="shared" si="60"/>
        <v>1.4352992873833026</v>
      </c>
      <c r="AI109">
        <v>6.5787674558349635E-2</v>
      </c>
      <c r="AJ109" s="28">
        <v>0.75652607287546736</v>
      </c>
      <c r="AK109" s="62">
        <f t="shared" si="66"/>
        <v>7.9669256982736483E-2</v>
      </c>
    </row>
    <row r="110" spans="1:37" x14ac:dyDescent="0.25">
      <c r="A110" s="4" t="s">
        <v>224</v>
      </c>
      <c r="B110" s="18">
        <v>38580</v>
      </c>
      <c r="C110" s="4">
        <v>29068</v>
      </c>
      <c r="D110" s="9">
        <f t="shared" si="61"/>
        <v>0.75344738206324524</v>
      </c>
      <c r="E110" s="28">
        <f t="shared" si="67"/>
        <v>0.77674987841571674</v>
      </c>
      <c r="F110" s="28">
        <f t="shared" si="68"/>
        <v>0.793102507434995</v>
      </c>
      <c r="G110" s="28">
        <f t="shared" si="69"/>
        <v>0.83716375784805019</v>
      </c>
      <c r="H110" s="16">
        <v>43</v>
      </c>
      <c r="I110" s="16">
        <v>45</v>
      </c>
      <c r="J110" s="5">
        <v>857.33</v>
      </c>
      <c r="K110" s="30">
        <f t="shared" si="62"/>
        <v>41.999902021620557</v>
      </c>
      <c r="L110" s="5">
        <v>918.57</v>
      </c>
      <c r="M110">
        <f t="shared" si="63"/>
        <v>38579.85</v>
      </c>
      <c r="O110" s="28">
        <f t="shared" si="52"/>
        <v>0.81140250606921627</v>
      </c>
      <c r="P110">
        <f t="shared" si="53"/>
        <v>897.20785830167392</v>
      </c>
      <c r="Q110" s="28">
        <f t="shared" si="54"/>
        <v>0.83072165842465573</v>
      </c>
      <c r="R110" s="28">
        <f t="shared" si="55"/>
        <v>1.9319152355439462E-2</v>
      </c>
      <c r="S110" s="46">
        <v>402777</v>
      </c>
      <c r="T110" s="59">
        <f t="shared" si="56"/>
        <v>2.0017104966737056E-2</v>
      </c>
      <c r="U110" s="28">
        <v>0.98960000000000004</v>
      </c>
      <c r="V110" s="59">
        <f t="shared" si="45"/>
        <v>0.93333115603601235</v>
      </c>
      <c r="W110" s="59">
        <f t="shared" si="46"/>
        <v>0.80726693541790828</v>
      </c>
      <c r="X110" s="62">
        <f t="shared" si="47"/>
        <v>-0.56655656327026493</v>
      </c>
      <c r="Y110" s="28">
        <v>0.153789253681931</v>
      </c>
      <c r="Z110" s="28">
        <v>0.89439724645184204</v>
      </c>
      <c r="AA110" s="62">
        <f t="shared" si="70"/>
        <v>0.95785012550369064</v>
      </c>
      <c r="AB110" s="59">
        <f t="shared" si="71"/>
        <v>0.97719399142858443</v>
      </c>
      <c r="AC110" s="62">
        <f t="shared" si="49"/>
        <v>1.2298007950587331</v>
      </c>
      <c r="AD110" s="28">
        <v>7.6642910197268099E-2</v>
      </c>
      <c r="AE110" s="28">
        <v>0.88293847953236904</v>
      </c>
      <c r="AF110">
        <v>67.085400000000007</v>
      </c>
      <c r="AG110" s="59">
        <f t="shared" si="59"/>
        <v>0.8077158579726027</v>
      </c>
      <c r="AH110" s="62">
        <f t="shared" si="60"/>
        <v>0.77810601211832076</v>
      </c>
      <c r="AI110">
        <v>6.5787674558349635E-2</v>
      </c>
      <c r="AJ110" s="28">
        <v>0.75652607287546736</v>
      </c>
      <c r="AK110" s="62">
        <f t="shared" si="66"/>
        <v>0.48045008130226297</v>
      </c>
    </row>
    <row r="111" spans="1:37" x14ac:dyDescent="0.25">
      <c r="A111" s="4" t="s">
        <v>226</v>
      </c>
      <c r="B111" s="18">
        <v>50245</v>
      </c>
      <c r="C111" s="4">
        <v>37571</v>
      </c>
      <c r="D111" s="9">
        <f t="shared" si="61"/>
        <v>0.74775599562145489</v>
      </c>
      <c r="E111" s="28">
        <f t="shared" si="67"/>
        <v>0.77088246971284002</v>
      </c>
      <c r="F111" s="28">
        <f t="shared" si="68"/>
        <v>0.78711157433837353</v>
      </c>
      <c r="G111" s="28">
        <f t="shared" si="69"/>
        <v>0.83083999513494988</v>
      </c>
      <c r="H111" s="16">
        <v>57</v>
      </c>
      <c r="I111" s="16">
        <v>58</v>
      </c>
      <c r="J111" s="5">
        <v>866.29</v>
      </c>
      <c r="K111" s="30">
        <f t="shared" si="62"/>
        <v>43.999912428957991</v>
      </c>
      <c r="L111" s="5">
        <v>1141.93</v>
      </c>
      <c r="M111">
        <f t="shared" si="63"/>
        <v>50244.82</v>
      </c>
      <c r="O111" s="28">
        <f t="shared" si="52"/>
        <v>0.65269324739695078</v>
      </c>
      <c r="P111">
        <f t="shared" si="53"/>
        <v>1116.5537283949657</v>
      </c>
      <c r="Q111" s="28">
        <f t="shared" si="54"/>
        <v>0.66752721436110751</v>
      </c>
      <c r="R111" s="28">
        <f t="shared" si="55"/>
        <v>1.4833966964156731E-2</v>
      </c>
      <c r="S111" s="46">
        <v>434815</v>
      </c>
      <c r="T111" s="59">
        <f t="shared" si="56"/>
        <v>2.1609321029035355E-2</v>
      </c>
      <c r="U111" s="28">
        <v>0.98960000000000004</v>
      </c>
      <c r="V111" s="59">
        <f t="shared" si="45"/>
        <v>0.75861917980962057</v>
      </c>
      <c r="W111" s="59">
        <f t="shared" si="46"/>
        <v>0.98568031961584224</v>
      </c>
      <c r="X111" s="62">
        <f t="shared" si="47"/>
        <v>0.59355950418221726</v>
      </c>
      <c r="Y111" s="28">
        <v>0.153789253681931</v>
      </c>
      <c r="Z111" s="28">
        <v>0.89439724645184204</v>
      </c>
      <c r="AA111" s="62">
        <f t="shared" si="70"/>
        <v>1.1555489116060853</v>
      </c>
      <c r="AB111" s="59">
        <f t="shared" si="71"/>
        <v>0.97373747246720488</v>
      </c>
      <c r="AC111" s="62">
        <f t="shared" si="49"/>
        <v>1.1847017904347834</v>
      </c>
      <c r="AD111" s="28">
        <v>7.6642910197268099E-2</v>
      </c>
      <c r="AE111" s="28">
        <v>0.88293847953236904</v>
      </c>
      <c r="AF111">
        <v>84.311700000000002</v>
      </c>
      <c r="AG111" s="59">
        <f t="shared" si="59"/>
        <v>0.76101134706849316</v>
      </c>
      <c r="AH111" s="62">
        <f t="shared" si="60"/>
        <v>6.8178032179076919E-2</v>
      </c>
      <c r="AI111">
        <v>6.5787674558349635E-2</v>
      </c>
      <c r="AJ111" s="28">
        <v>0.75652607287546736</v>
      </c>
      <c r="AK111" s="62">
        <f t="shared" si="66"/>
        <v>0.61547977559869249</v>
      </c>
    </row>
    <row r="112" spans="1:37" x14ac:dyDescent="0.25">
      <c r="A112" s="4" t="s">
        <v>228</v>
      </c>
      <c r="B112" s="18">
        <v>3196</v>
      </c>
      <c r="C112" s="4">
        <v>2273</v>
      </c>
      <c r="D112" s="9">
        <f t="shared" si="61"/>
        <v>0.71120150187734665</v>
      </c>
      <c r="E112" s="28">
        <f t="shared" si="67"/>
        <v>0.73319742461582138</v>
      </c>
      <c r="F112" s="28">
        <f t="shared" si="68"/>
        <v>0.7486331598708913</v>
      </c>
      <c r="G112" s="28">
        <f t="shared" si="69"/>
        <v>0.79022389097482959</v>
      </c>
      <c r="H112" s="16">
        <v>5</v>
      </c>
      <c r="I112" s="16">
        <v>5</v>
      </c>
      <c r="J112" s="5">
        <v>639.20000000000005</v>
      </c>
      <c r="K112" s="30">
        <f t="shared" si="62"/>
        <v>4</v>
      </c>
      <c r="L112" s="5">
        <v>799</v>
      </c>
      <c r="M112">
        <f t="shared" si="63"/>
        <v>3196</v>
      </c>
      <c r="O112" s="28">
        <f t="shared" si="52"/>
        <v>0.93282853566958701</v>
      </c>
      <c r="P112">
        <f t="shared" si="53"/>
        <v>639.20000000000005</v>
      </c>
      <c r="Q112" s="28">
        <f t="shared" si="54"/>
        <v>1.1660356695869838</v>
      </c>
      <c r="R112" s="28">
        <f t="shared" si="55"/>
        <v>0.23320713391739678</v>
      </c>
      <c r="S112" s="46">
        <v>74445</v>
      </c>
      <c r="T112" s="59">
        <f t="shared" si="56"/>
        <v>3.6997479479929096E-3</v>
      </c>
      <c r="U112" s="28">
        <v>0.98960000000000004</v>
      </c>
      <c r="V112" s="59">
        <f t="shared" si="45"/>
        <v>0.8</v>
      </c>
      <c r="W112" s="59">
        <f t="shared" si="46"/>
        <v>0.88900187734668323</v>
      </c>
      <c r="X112" s="62">
        <f t="shared" si="47"/>
        <v>-3.5082874622160427E-2</v>
      </c>
      <c r="Y112" s="28">
        <v>0.153789253681931</v>
      </c>
      <c r="Z112" s="28">
        <v>0.89439724645184204</v>
      </c>
      <c r="AA112" s="62">
        <f t="shared" si="70"/>
        <v>0.42931022902814159</v>
      </c>
      <c r="AB112" s="59">
        <f t="shared" si="71"/>
        <v>0.89267244274296464</v>
      </c>
      <c r="AC112" s="62">
        <f t="shared" si="49"/>
        <v>0.12700409190545808</v>
      </c>
      <c r="AD112" s="28">
        <v>7.6642910197268099E-2</v>
      </c>
      <c r="AE112" s="28">
        <v>0.88293847953236904</v>
      </c>
      <c r="AF112">
        <v>98.135000000000005</v>
      </c>
      <c r="AG112" s="59">
        <f t="shared" si="59"/>
        <v>0.72353316164383574</v>
      </c>
      <c r="AH112" s="62">
        <f t="shared" si="60"/>
        <v>-0.50150596526054325</v>
      </c>
      <c r="AI112">
        <v>6.5787674558349635E-2</v>
      </c>
      <c r="AJ112" s="28">
        <v>0.75652607287546736</v>
      </c>
      <c r="AK112" s="62">
        <f t="shared" si="66"/>
        <v>-0.13652824932574853</v>
      </c>
    </row>
    <row r="113" spans="1:37" x14ac:dyDescent="0.25">
      <c r="A113" s="4" t="s">
        <v>230</v>
      </c>
      <c r="B113" s="18">
        <v>18040</v>
      </c>
      <c r="C113" s="4">
        <v>13269</v>
      </c>
      <c r="D113" s="9">
        <f t="shared" si="61"/>
        <v>0.73553215077605316</v>
      </c>
      <c r="E113" s="28">
        <f t="shared" si="67"/>
        <v>0.75828056781036413</v>
      </c>
      <c r="F113" s="28">
        <f t="shared" si="68"/>
        <v>0.7742443692379507</v>
      </c>
      <c r="G113" s="28">
        <f t="shared" si="69"/>
        <v>0.8172579453067258</v>
      </c>
      <c r="H113" s="16">
        <v>16</v>
      </c>
      <c r="I113" s="16">
        <v>16</v>
      </c>
      <c r="J113" s="5">
        <v>1127.5</v>
      </c>
      <c r="K113" s="30">
        <f t="shared" si="62"/>
        <v>12.0000266075978</v>
      </c>
      <c r="L113" s="5">
        <v>1503.33</v>
      </c>
      <c r="M113">
        <f t="shared" si="63"/>
        <v>18040</v>
      </c>
      <c r="O113" s="28">
        <f t="shared" si="52"/>
        <v>0.49578602169849606</v>
      </c>
      <c r="P113">
        <f t="shared" si="53"/>
        <v>1387.6894674551368</v>
      </c>
      <c r="Q113" s="28">
        <f t="shared" si="54"/>
        <v>0.53710143189805259</v>
      </c>
      <c r="R113" s="28">
        <f t="shared" si="55"/>
        <v>4.1315410199556535E-2</v>
      </c>
      <c r="S113" s="46">
        <v>182688</v>
      </c>
      <c r="T113" s="59">
        <f t="shared" si="56"/>
        <v>9.0791799734425242E-3</v>
      </c>
      <c r="U113" s="28">
        <v>0.98960000000000004</v>
      </c>
      <c r="V113" s="59">
        <f t="shared" si="45"/>
        <v>0.75000166297486248</v>
      </c>
      <c r="W113" s="59">
        <f t="shared" si="46"/>
        <v>0.98070735984582169</v>
      </c>
      <c r="X113" s="62">
        <f t="shared" si="47"/>
        <v>0.56122330609970572</v>
      </c>
      <c r="Y113" s="28">
        <v>0.153789253681931</v>
      </c>
      <c r="Z113" s="28">
        <v>0.89439724645184204</v>
      </c>
      <c r="AA113" s="62">
        <f t="shared" si="70"/>
        <v>0.98747591522157996</v>
      </c>
      <c r="AB113" s="59">
        <f t="shared" si="71"/>
        <v>0.9177105228586443</v>
      </c>
      <c r="AC113" s="62">
        <f t="shared" si="49"/>
        <v>0.45368897445017287</v>
      </c>
      <c r="AD113" s="28">
        <v>7.6642910197268099E-2</v>
      </c>
      <c r="AE113" s="28">
        <v>0.88293847953236904</v>
      </c>
      <c r="AF113">
        <v>120.517</v>
      </c>
      <c r="AG113" s="59">
        <f t="shared" si="59"/>
        <v>0.66285034739726034</v>
      </c>
      <c r="AH113" s="62">
        <f t="shared" si="60"/>
        <v>-1.4239099665260608</v>
      </c>
      <c r="AI113">
        <v>6.5787674558349635E-2</v>
      </c>
      <c r="AJ113" s="28">
        <v>0.75652607287546736</v>
      </c>
      <c r="AK113" s="62">
        <f t="shared" si="66"/>
        <v>-0.1363325619920607</v>
      </c>
    </row>
    <row r="114" spans="1:37" x14ac:dyDescent="0.25">
      <c r="A114" s="4" t="s">
        <v>232</v>
      </c>
      <c r="B114" s="18">
        <v>4818</v>
      </c>
      <c r="C114" s="4">
        <v>4027</v>
      </c>
      <c r="D114" s="9">
        <f t="shared" si="61"/>
        <v>0.83582399335823998</v>
      </c>
      <c r="E114" s="28">
        <f t="shared" si="67"/>
        <v>0.86167421995694837</v>
      </c>
      <c r="F114" s="28">
        <f t="shared" si="68"/>
        <v>0.87981472985077902</v>
      </c>
      <c r="G114" s="28">
        <f t="shared" si="69"/>
        <v>0.92869332595359999</v>
      </c>
      <c r="H114" s="16">
        <v>6</v>
      </c>
      <c r="I114" s="16">
        <v>6</v>
      </c>
      <c r="J114" s="5">
        <v>803</v>
      </c>
      <c r="K114" s="30">
        <f t="shared" si="62"/>
        <v>6</v>
      </c>
      <c r="L114" s="5">
        <v>803</v>
      </c>
      <c r="M114">
        <f t="shared" si="63"/>
        <v>4818</v>
      </c>
      <c r="O114" s="28">
        <f t="shared" si="52"/>
        <v>0.92818181818181822</v>
      </c>
      <c r="P114">
        <f t="shared" si="53"/>
        <v>688.28571428571433</v>
      </c>
      <c r="Q114" s="28">
        <f t="shared" si="54"/>
        <v>1.0828787878787878</v>
      </c>
      <c r="R114" s="28">
        <f t="shared" si="55"/>
        <v>0.15469696969696956</v>
      </c>
      <c r="S114" s="46">
        <v>66960</v>
      </c>
      <c r="T114" s="59">
        <f t="shared" si="56"/>
        <v>3.3277603948902576E-3</v>
      </c>
      <c r="U114" s="28">
        <v>0.98960000000000004</v>
      </c>
      <c r="V114" s="59">
        <f t="shared" si="45"/>
        <v>1</v>
      </c>
      <c r="W114" s="59">
        <f t="shared" si="46"/>
        <v>0.83582399335823998</v>
      </c>
      <c r="X114" s="62">
        <f t="shared" si="47"/>
        <v>-0.38086700917831395</v>
      </c>
      <c r="Y114" s="28">
        <v>0.153789253681931</v>
      </c>
      <c r="Z114" s="28">
        <v>0.89439724645184204</v>
      </c>
      <c r="AA114" s="62">
        <f t="shared" si="70"/>
        <v>0.71953405017921146</v>
      </c>
      <c r="AB114" s="59">
        <f t="shared" si="71"/>
        <v>0.88007765830346474</v>
      </c>
      <c r="AC114" s="62">
        <f t="shared" si="49"/>
        <v>-3.732662579671029E-2</v>
      </c>
      <c r="AD114" s="28">
        <v>7.6642910197268099E-2</v>
      </c>
      <c r="AE114" s="28">
        <v>0.88293847953236904</v>
      </c>
      <c r="AF114">
        <v>63.640099999999997</v>
      </c>
      <c r="AG114" s="59">
        <f t="shared" si="59"/>
        <v>0.81705686860273974</v>
      </c>
      <c r="AH114" s="62">
        <f t="shared" si="60"/>
        <v>0.92009325658083985</v>
      </c>
      <c r="AI114">
        <v>6.5787674558349635E-2</v>
      </c>
      <c r="AJ114" s="28">
        <v>0.75652607287546736</v>
      </c>
      <c r="AK114" s="62">
        <f t="shared" si="66"/>
        <v>0.1672998738686052</v>
      </c>
    </row>
    <row r="115" spans="1:37" x14ac:dyDescent="0.25">
      <c r="A115" s="4" t="s">
        <v>234</v>
      </c>
      <c r="B115" s="18">
        <v>58349</v>
      </c>
      <c r="C115" s="4">
        <v>45681</v>
      </c>
      <c r="D115" s="9">
        <f t="shared" si="61"/>
        <v>0.78289259456031812</v>
      </c>
      <c r="E115" s="28">
        <f t="shared" si="67"/>
        <v>0.80710576758795682</v>
      </c>
      <c r="F115" s="28">
        <f t="shared" si="68"/>
        <v>0.82409746795822958</v>
      </c>
      <c r="G115" s="28">
        <f t="shared" si="69"/>
        <v>0.86988066062257563</v>
      </c>
      <c r="H115" s="16">
        <v>53</v>
      </c>
      <c r="I115" s="16">
        <v>54</v>
      </c>
      <c r="J115" s="5">
        <v>1080.54</v>
      </c>
      <c r="K115" s="30">
        <f t="shared" si="62"/>
        <v>53.000363332485549</v>
      </c>
      <c r="L115" s="5">
        <v>1100.92</v>
      </c>
      <c r="M115">
        <f t="shared" si="63"/>
        <v>58349.159999999996</v>
      </c>
      <c r="O115" s="28">
        <f t="shared" si="52"/>
        <v>0.67700650365149151</v>
      </c>
      <c r="P115">
        <f t="shared" si="53"/>
        <v>1080.532729765881</v>
      </c>
      <c r="Q115" s="28">
        <f t="shared" si="54"/>
        <v>0.68978012370017772</v>
      </c>
      <c r="R115" s="28">
        <f t="shared" si="55"/>
        <v>1.2773620048686207E-2</v>
      </c>
      <c r="S115" s="46">
        <v>447051</v>
      </c>
      <c r="T115" s="59">
        <f t="shared" si="56"/>
        <v>2.2217422525329818E-2</v>
      </c>
      <c r="U115" s="28">
        <v>0.98960000000000004</v>
      </c>
      <c r="V115" s="59">
        <f t="shared" si="45"/>
        <v>0.98148820986084351</v>
      </c>
      <c r="W115" s="59">
        <f t="shared" si="46"/>
        <v>0.79765868473480439</v>
      </c>
      <c r="X115" s="62">
        <f t="shared" si="47"/>
        <v>-0.62903329979813571</v>
      </c>
      <c r="Y115" s="28">
        <v>0.153789253681931</v>
      </c>
      <c r="Z115" s="28">
        <v>0.89439724645184204</v>
      </c>
      <c r="AA115" s="62">
        <f t="shared" si="70"/>
        <v>1.3051978409622169</v>
      </c>
      <c r="AB115" s="59">
        <f t="shared" si="71"/>
        <v>0.97537379446298589</v>
      </c>
      <c r="AC115" s="62">
        <f t="shared" si="49"/>
        <v>1.2060517364580927</v>
      </c>
      <c r="AD115" s="28">
        <v>7.6642910197268099E-2</v>
      </c>
      <c r="AE115" s="28">
        <v>0.88293847953236904</v>
      </c>
      <c r="AF115">
        <v>65.390600000000006</v>
      </c>
      <c r="AG115" s="59">
        <f t="shared" si="59"/>
        <v>0.81231085545205484</v>
      </c>
      <c r="AH115" s="62">
        <f t="shared" si="60"/>
        <v>0.84795188386100795</v>
      </c>
      <c r="AI115">
        <v>6.5787674558349635E-2</v>
      </c>
      <c r="AJ115" s="28">
        <v>0.75652607287546736</v>
      </c>
      <c r="AK115" s="62">
        <f t="shared" si="66"/>
        <v>0.47499010684032167</v>
      </c>
    </row>
    <row r="116" spans="1:37" x14ac:dyDescent="0.25">
      <c r="A116" s="4" t="s">
        <v>236</v>
      </c>
      <c r="B116" s="18">
        <v>4793</v>
      </c>
      <c r="C116" s="4">
        <v>3880</v>
      </c>
      <c r="D116" s="9">
        <f t="shared" si="61"/>
        <v>0.80951387440016687</v>
      </c>
      <c r="E116" s="28">
        <f t="shared" si="67"/>
        <v>0.83455038597955356</v>
      </c>
      <c r="F116" s="28">
        <f t="shared" si="68"/>
        <v>0.85211986778964943</v>
      </c>
      <c r="G116" s="28">
        <f t="shared" si="69"/>
        <v>0.89945986044462989</v>
      </c>
      <c r="H116" s="16">
        <v>8</v>
      </c>
      <c r="I116" s="16">
        <v>8</v>
      </c>
      <c r="J116" s="5">
        <v>599.13</v>
      </c>
      <c r="K116" s="30">
        <f t="shared" si="62"/>
        <v>8</v>
      </c>
      <c r="L116" s="5">
        <v>599.13</v>
      </c>
      <c r="M116">
        <f t="shared" si="63"/>
        <v>4793.04</v>
      </c>
      <c r="O116" s="28">
        <f t="shared" si="52"/>
        <v>1.244020496386427</v>
      </c>
      <c r="P116">
        <f t="shared" si="53"/>
        <v>532.55999999999995</v>
      </c>
      <c r="Q116" s="28">
        <f t="shared" si="54"/>
        <v>1.3995230584347307</v>
      </c>
      <c r="R116" s="28">
        <f t="shared" si="55"/>
        <v>0.15550256204830371</v>
      </c>
      <c r="S116" s="46">
        <v>92520</v>
      </c>
      <c r="T116" s="59">
        <f t="shared" si="56"/>
        <v>4.5980345241225604E-3</v>
      </c>
      <c r="U116" s="28">
        <v>0.98960000000000004</v>
      </c>
      <c r="V116" s="59">
        <f t="shared" si="45"/>
        <v>1</v>
      </c>
      <c r="W116" s="59">
        <f t="shared" si="46"/>
        <v>0.80951387440016687</v>
      </c>
      <c r="X116" s="62">
        <f t="shared" si="47"/>
        <v>-0.55194605617393855</v>
      </c>
      <c r="Y116" s="28">
        <v>0.153789253681931</v>
      </c>
      <c r="Z116" s="28">
        <v>0.89439724645184204</v>
      </c>
      <c r="AA116" s="62">
        <f t="shared" si="70"/>
        <v>0.51805015131863386</v>
      </c>
      <c r="AB116" s="59">
        <f t="shared" si="71"/>
        <v>0.93524373108517078</v>
      </c>
      <c r="AC116" s="62">
        <f t="shared" si="49"/>
        <v>0.68245388148982555</v>
      </c>
      <c r="AD116" s="28">
        <v>7.6642910197268099E-2</v>
      </c>
      <c r="AE116" s="28">
        <v>0.88293847953236904</v>
      </c>
      <c r="AF116">
        <v>77.960099999999997</v>
      </c>
      <c r="AG116" s="59">
        <f t="shared" si="59"/>
        <v>0.77823201380821927</v>
      </c>
      <c r="AH116" s="62">
        <f t="shared" si="60"/>
        <v>0.32993932493388367</v>
      </c>
      <c r="AI116">
        <v>6.5787674558349635E-2</v>
      </c>
      <c r="AJ116" s="28">
        <v>0.75652607287546736</v>
      </c>
      <c r="AK116" s="62">
        <f t="shared" si="66"/>
        <v>0.15348238341659023</v>
      </c>
    </row>
    <row r="117" spans="1:37" x14ac:dyDescent="0.25">
      <c r="A117" s="4" t="s">
        <v>238</v>
      </c>
      <c r="B117" s="18">
        <v>3586</v>
      </c>
      <c r="C117" s="4">
        <v>2810</v>
      </c>
      <c r="D117" s="9">
        <f t="shared" si="61"/>
        <v>0.78360290016731737</v>
      </c>
      <c r="E117" s="28">
        <f t="shared" si="67"/>
        <v>0.80783804140960547</v>
      </c>
      <c r="F117" s="28">
        <f t="shared" si="68"/>
        <v>0.82484515807086045</v>
      </c>
      <c r="G117" s="28">
        <f t="shared" si="69"/>
        <v>0.87066988907479703</v>
      </c>
      <c r="H117" s="16">
        <v>4</v>
      </c>
      <c r="I117" s="16">
        <v>4</v>
      </c>
      <c r="J117" s="5">
        <v>896.5</v>
      </c>
      <c r="K117" s="30">
        <f t="shared" si="62"/>
        <v>4</v>
      </c>
      <c r="L117" s="5">
        <v>896.5</v>
      </c>
      <c r="M117">
        <f t="shared" si="63"/>
        <v>3586</v>
      </c>
      <c r="O117" s="28">
        <f t="shared" si="52"/>
        <v>0.83137757947573898</v>
      </c>
      <c r="P117">
        <f t="shared" si="53"/>
        <v>717.2</v>
      </c>
      <c r="Q117" s="28">
        <f t="shared" si="54"/>
        <v>1.0392219743446738</v>
      </c>
      <c r="R117" s="28">
        <f t="shared" si="55"/>
        <v>0.2078443948689348</v>
      </c>
      <c r="S117" s="46">
        <v>42521</v>
      </c>
      <c r="T117" s="59">
        <f t="shared" si="56"/>
        <v>2.1131974275855532E-3</v>
      </c>
      <c r="U117" s="28">
        <v>0.98960000000000004</v>
      </c>
      <c r="V117" s="59">
        <f t="shared" si="45"/>
        <v>1</v>
      </c>
      <c r="W117" s="59">
        <f t="shared" si="46"/>
        <v>0.78360290016731737</v>
      </c>
      <c r="X117" s="62">
        <f t="shared" si="47"/>
        <v>-0.7204297025439178</v>
      </c>
      <c r="Y117" s="28">
        <v>0.153789253681931</v>
      </c>
      <c r="Z117" s="28">
        <v>0.89439724645184204</v>
      </c>
      <c r="AA117" s="62">
        <f t="shared" si="70"/>
        <v>0.84334799275652028</v>
      </c>
      <c r="AB117" s="59">
        <f t="shared" si="71"/>
        <v>0.78916300181086996</v>
      </c>
      <c r="AC117" s="62">
        <f t="shared" si="49"/>
        <v>-1.223537538960018</v>
      </c>
      <c r="AD117" s="28">
        <v>7.6642910197268099E-2</v>
      </c>
      <c r="AE117" s="28">
        <v>0.88293847953236904</v>
      </c>
      <c r="AF117">
        <v>134.83959999999999</v>
      </c>
      <c r="AG117" s="59">
        <f t="shared" si="59"/>
        <v>0.62401844339726031</v>
      </c>
      <c r="AH117" s="62">
        <f t="shared" si="60"/>
        <v>-2.0141710490265301</v>
      </c>
      <c r="AI117">
        <v>6.5787674558349635E-2</v>
      </c>
      <c r="AJ117" s="28">
        <v>0.75652607287546736</v>
      </c>
      <c r="AK117" s="62">
        <f t="shared" si="66"/>
        <v>-1.319379430176822</v>
      </c>
    </row>
    <row r="118" spans="1:37" x14ac:dyDescent="0.25">
      <c r="A118" s="4" t="s">
        <v>240</v>
      </c>
      <c r="B118" s="18">
        <v>3548</v>
      </c>
      <c r="C118" s="4">
        <v>2960</v>
      </c>
      <c r="D118" s="9">
        <f t="shared" si="61"/>
        <v>0.8342728297632469</v>
      </c>
      <c r="E118" s="28">
        <f t="shared" si="67"/>
        <v>0.8600750822301515</v>
      </c>
      <c r="F118" s="28">
        <f t="shared" si="68"/>
        <v>0.87818192606657575</v>
      </c>
      <c r="G118" s="28">
        <f t="shared" si="69"/>
        <v>0.92696981084805208</v>
      </c>
      <c r="H118" s="16">
        <v>6</v>
      </c>
      <c r="I118" s="16">
        <v>6</v>
      </c>
      <c r="J118" s="5">
        <v>591.33000000000004</v>
      </c>
      <c r="K118" s="30">
        <f t="shared" si="62"/>
        <v>6</v>
      </c>
      <c r="L118" s="5">
        <v>591.33000000000004</v>
      </c>
      <c r="M118">
        <f t="shared" si="63"/>
        <v>3547.9800000000005</v>
      </c>
      <c r="O118" s="28">
        <f t="shared" si="52"/>
        <v>1.2604298784096866</v>
      </c>
      <c r="P118">
        <f t="shared" si="53"/>
        <v>506.85428571428577</v>
      </c>
      <c r="Q118" s="28">
        <f t="shared" si="54"/>
        <v>1.4705015248113009</v>
      </c>
      <c r="R118" s="28">
        <f t="shared" si="55"/>
        <v>0.21007164640161435</v>
      </c>
      <c r="S118" s="46">
        <v>59430</v>
      </c>
      <c r="T118" s="59">
        <f t="shared" si="56"/>
        <v>2.9535364436727601E-3</v>
      </c>
      <c r="U118" s="28">
        <v>0.98960000000000004</v>
      </c>
      <c r="V118" s="59">
        <f t="shared" si="45"/>
        <v>1</v>
      </c>
      <c r="W118" s="59">
        <f t="shared" si="46"/>
        <v>0.8342728297632469</v>
      </c>
      <c r="X118" s="62">
        <f t="shared" si="47"/>
        <v>-0.39095330297229525</v>
      </c>
      <c r="Y118" s="28">
        <v>0.153789253681931</v>
      </c>
      <c r="Z118" s="28">
        <v>0.89439724645184204</v>
      </c>
      <c r="AA118" s="62">
        <f t="shared" si="70"/>
        <v>0.59700487969039207</v>
      </c>
      <c r="AB118" s="59">
        <f t="shared" si="71"/>
        <v>0.90049918671826801</v>
      </c>
      <c r="AC118" s="62">
        <f t="shared" si="49"/>
        <v>0.22912370029661158</v>
      </c>
      <c r="AD118" s="28">
        <v>7.6642910197268099E-2</v>
      </c>
      <c r="AE118" s="28">
        <v>0.88293847953236904</v>
      </c>
      <c r="AF118">
        <v>76.671099999999996</v>
      </c>
      <c r="AG118" s="59">
        <f t="shared" si="59"/>
        <v>0.78172679298630143</v>
      </c>
      <c r="AH118" s="62">
        <f t="shared" si="60"/>
        <v>0.38306142115545638</v>
      </c>
      <c r="AI118">
        <v>6.5787674558349635E-2</v>
      </c>
      <c r="AJ118" s="28">
        <v>0.75652607287546736</v>
      </c>
      <c r="AK118" s="62">
        <f t="shared" si="66"/>
        <v>7.3743939493257568E-2</v>
      </c>
    </row>
    <row r="119" spans="1:37" x14ac:dyDescent="0.25">
      <c r="A119" s="4" t="s">
        <v>242</v>
      </c>
      <c r="B119" s="18">
        <v>2715</v>
      </c>
      <c r="C119" s="4">
        <v>2283</v>
      </c>
      <c r="D119" s="9">
        <f t="shared" si="61"/>
        <v>0.84088397790055247</v>
      </c>
      <c r="E119" s="28">
        <f t="shared" si="67"/>
        <v>0.86689069886654901</v>
      </c>
      <c r="F119" s="28">
        <f t="shared" si="68"/>
        <v>0.88514102936900263</v>
      </c>
      <c r="G119" s="28">
        <f t="shared" si="69"/>
        <v>0.93431553100061382</v>
      </c>
      <c r="H119" s="16">
        <v>4</v>
      </c>
      <c r="I119" s="16">
        <v>4</v>
      </c>
      <c r="J119" s="5">
        <v>678.75</v>
      </c>
      <c r="K119" s="30">
        <f t="shared" si="62"/>
        <v>4</v>
      </c>
      <c r="L119" s="5">
        <v>678.75</v>
      </c>
      <c r="M119">
        <f t="shared" si="63"/>
        <v>2715</v>
      </c>
      <c r="O119" s="28">
        <f t="shared" si="52"/>
        <v>1.0980920810313075</v>
      </c>
      <c r="P119">
        <f t="shared" si="53"/>
        <v>543</v>
      </c>
      <c r="Q119" s="28">
        <f t="shared" si="54"/>
        <v>1.3726151012891346</v>
      </c>
      <c r="R119" s="28">
        <f t="shared" si="55"/>
        <v>0.27452302025782704</v>
      </c>
      <c r="S119" s="46">
        <v>49467</v>
      </c>
      <c r="T119" s="59">
        <f t="shared" si="56"/>
        <v>2.4583979010459433E-3</v>
      </c>
      <c r="U119" s="28">
        <v>0.98960000000000004</v>
      </c>
      <c r="V119" s="59">
        <f t="shared" si="45"/>
        <v>1</v>
      </c>
      <c r="W119" s="59">
        <f t="shared" si="46"/>
        <v>0.84088397790055247</v>
      </c>
      <c r="X119" s="62">
        <f t="shared" si="47"/>
        <v>-0.34796494078816737</v>
      </c>
      <c r="Y119" s="28">
        <v>0.153789253681931</v>
      </c>
      <c r="Z119" s="28">
        <v>0.89439724645184204</v>
      </c>
      <c r="AA119" s="62">
        <f t="shared" si="70"/>
        <v>0.5488507489841713</v>
      </c>
      <c r="AB119" s="59">
        <f t="shared" si="71"/>
        <v>0.86278731275395715</v>
      </c>
      <c r="AC119" s="62">
        <f t="shared" si="49"/>
        <v>-0.26292277689541815</v>
      </c>
      <c r="AD119" s="28">
        <v>7.6642910197268099E-2</v>
      </c>
      <c r="AE119" s="28">
        <v>0.88293847953236904</v>
      </c>
      <c r="AF119">
        <v>60.370100000000001</v>
      </c>
      <c r="AG119" s="59">
        <f t="shared" si="59"/>
        <v>0.82592260010958907</v>
      </c>
      <c r="AH119" s="62">
        <f t="shared" si="60"/>
        <v>1.0548560608046913</v>
      </c>
      <c r="AI119">
        <v>6.5787674558349635E-2</v>
      </c>
      <c r="AJ119" s="28">
        <v>0.75652607287546736</v>
      </c>
      <c r="AK119" s="62">
        <f t="shared" si="66"/>
        <v>0.14798944770703526</v>
      </c>
    </row>
    <row r="120" spans="1:37" x14ac:dyDescent="0.25">
      <c r="A120" s="4" t="s">
        <v>244</v>
      </c>
      <c r="B120" s="18">
        <v>15120</v>
      </c>
      <c r="C120" s="4">
        <v>12309</v>
      </c>
      <c r="D120" s="9">
        <f t="shared" si="61"/>
        <v>0.81408730158730158</v>
      </c>
      <c r="E120" s="28">
        <f t="shared" si="67"/>
        <v>0.83926525936835217</v>
      </c>
      <c r="F120" s="28">
        <f t="shared" si="68"/>
        <v>0.85693400167084377</v>
      </c>
      <c r="G120" s="28">
        <f t="shared" si="69"/>
        <v>0.90454144620811283</v>
      </c>
      <c r="H120" s="16">
        <v>17</v>
      </c>
      <c r="I120" s="16">
        <v>19</v>
      </c>
      <c r="J120" s="5">
        <v>795.79</v>
      </c>
      <c r="K120" s="30">
        <f t="shared" si="62"/>
        <v>16.000010582010582</v>
      </c>
      <c r="L120" s="5">
        <v>945</v>
      </c>
      <c r="M120">
        <f t="shared" si="63"/>
        <v>15120.009999999998</v>
      </c>
      <c r="O120" s="28">
        <f t="shared" si="52"/>
        <v>0.7887089947089948</v>
      </c>
      <c r="P120">
        <f t="shared" si="53"/>
        <v>889.41179930793692</v>
      </c>
      <c r="Q120" s="28">
        <f t="shared" si="54"/>
        <v>0.83800327427627019</v>
      </c>
      <c r="R120" s="28">
        <f t="shared" si="55"/>
        <v>4.929427956727539E-2</v>
      </c>
      <c r="S120" s="46">
        <v>109135</v>
      </c>
      <c r="T120" s="59">
        <f t="shared" si="56"/>
        <v>5.4237624058594428E-3</v>
      </c>
      <c r="U120" s="28">
        <v>0.98960000000000004</v>
      </c>
      <c r="V120" s="59">
        <f t="shared" si="45"/>
        <v>0.84210582010582014</v>
      </c>
      <c r="W120" s="59">
        <f t="shared" si="46"/>
        <v>0.96672803126452955</v>
      </c>
      <c r="X120" s="62">
        <f t="shared" si="47"/>
        <v>0.47032405113482773</v>
      </c>
      <c r="Y120" s="28">
        <v>0.153789253681931</v>
      </c>
      <c r="Z120" s="28">
        <v>0.89439724645184204</v>
      </c>
      <c r="AA120" s="62">
        <f t="shared" si="70"/>
        <v>1.3854400513125944</v>
      </c>
      <c r="AB120" s="59">
        <f t="shared" si="71"/>
        <v>0.9134100540614456</v>
      </c>
      <c r="AC120" s="62">
        <f t="shared" si="49"/>
        <v>0.39757851640350039</v>
      </c>
      <c r="AD120" s="28">
        <v>7.6642910197268099E-2</v>
      </c>
      <c r="AE120" s="28">
        <v>0.88293847953236904</v>
      </c>
      <c r="AF120">
        <v>65.971299999999999</v>
      </c>
      <c r="AG120" s="59">
        <f t="shared" si="59"/>
        <v>0.81073644252054788</v>
      </c>
      <c r="AH120" s="62">
        <f t="shared" si="60"/>
        <v>0.82402015284792063</v>
      </c>
      <c r="AI120">
        <v>6.5787674558349635E-2</v>
      </c>
      <c r="AJ120" s="28">
        <v>0.75652607287546736</v>
      </c>
      <c r="AK120" s="62">
        <f t="shared" si="66"/>
        <v>0.56397424012874964</v>
      </c>
    </row>
    <row r="121" spans="1:37" x14ac:dyDescent="0.25">
      <c r="A121" s="4" t="s">
        <v>246</v>
      </c>
      <c r="B121" s="18">
        <v>5569</v>
      </c>
      <c r="C121" s="4">
        <v>4639</v>
      </c>
      <c r="D121" s="9">
        <f t="shared" si="61"/>
        <v>0.83300413000538698</v>
      </c>
      <c r="E121" s="28">
        <f t="shared" si="67"/>
        <v>0.85876714433545043</v>
      </c>
      <c r="F121" s="28">
        <f t="shared" si="68"/>
        <v>0.87684645263724936</v>
      </c>
      <c r="G121" s="28">
        <f t="shared" si="69"/>
        <v>0.92556014445042989</v>
      </c>
      <c r="H121" s="16">
        <v>5</v>
      </c>
      <c r="I121" s="16">
        <v>6</v>
      </c>
      <c r="J121" s="5">
        <v>928.17</v>
      </c>
      <c r="K121" s="30">
        <f t="shared" si="62"/>
        <v>6</v>
      </c>
      <c r="L121" s="5">
        <v>928.17</v>
      </c>
      <c r="M121">
        <f t="shared" si="63"/>
        <v>5569.0199999999995</v>
      </c>
      <c r="O121" s="28">
        <f t="shared" si="52"/>
        <v>0.80301022442009551</v>
      </c>
      <c r="P121">
        <f t="shared" si="53"/>
        <v>795.57428571428568</v>
      </c>
      <c r="Q121" s="28">
        <f t="shared" si="54"/>
        <v>0.93684526182344474</v>
      </c>
      <c r="R121" s="28">
        <f t="shared" si="55"/>
        <v>0.13383503740334923</v>
      </c>
      <c r="S121" s="46">
        <v>72085</v>
      </c>
      <c r="T121" s="59">
        <f t="shared" si="56"/>
        <v>3.5824612913032293E-3</v>
      </c>
      <c r="U121" s="28">
        <v>0.98960000000000004</v>
      </c>
      <c r="V121" s="59">
        <f t="shared" si="45"/>
        <v>1</v>
      </c>
      <c r="W121" s="59">
        <f t="shared" si="46"/>
        <v>0.83300413000538698</v>
      </c>
      <c r="X121" s="62">
        <f t="shared" si="47"/>
        <v>-0.39920290252158408</v>
      </c>
      <c r="Y121" s="28">
        <v>0.153789253681931</v>
      </c>
      <c r="Z121" s="28">
        <v>0.89439724645184204</v>
      </c>
      <c r="AA121" s="62">
        <f t="shared" si="70"/>
        <v>0.77256017201914406</v>
      </c>
      <c r="AB121" s="59">
        <f t="shared" si="71"/>
        <v>0.87123997133014264</v>
      </c>
      <c r="AC121" s="62">
        <f t="shared" si="49"/>
        <v>-0.15263653444416553</v>
      </c>
      <c r="AD121" s="28">
        <v>7.6642910197268099E-2</v>
      </c>
      <c r="AE121" s="28">
        <v>0.88293847953236904</v>
      </c>
      <c r="AF121">
        <v>88.506600000000006</v>
      </c>
      <c r="AG121" s="59">
        <f t="shared" si="59"/>
        <v>0.74963799627397265</v>
      </c>
      <c r="AH121" s="62">
        <f t="shared" si="60"/>
        <v>-0.10470162758808881</v>
      </c>
      <c r="AI121">
        <v>6.5787674558349635E-2</v>
      </c>
      <c r="AJ121" s="28">
        <v>0.75652607287546736</v>
      </c>
      <c r="AK121" s="62">
        <f t="shared" si="66"/>
        <v>-0.21884702151794611</v>
      </c>
    </row>
    <row r="122" spans="1:37" x14ac:dyDescent="0.25">
      <c r="A122" s="4" t="s">
        <v>248</v>
      </c>
      <c r="B122" s="18">
        <v>5649</v>
      </c>
      <c r="C122" s="4">
        <v>4161</v>
      </c>
      <c r="D122" s="9">
        <f t="shared" si="61"/>
        <v>0.73659054699946891</v>
      </c>
      <c r="E122" s="28">
        <f t="shared" si="67"/>
        <v>0.75937169793759685</v>
      </c>
      <c r="F122" s="28">
        <f t="shared" si="68"/>
        <v>0.77535847052575679</v>
      </c>
      <c r="G122" s="28">
        <f t="shared" si="69"/>
        <v>0.81843394111052092</v>
      </c>
      <c r="H122" s="16">
        <v>10</v>
      </c>
      <c r="I122" s="16">
        <v>11</v>
      </c>
      <c r="J122" s="5">
        <v>513.54999999999995</v>
      </c>
      <c r="K122" s="30">
        <f t="shared" si="62"/>
        <v>10.000088511240927</v>
      </c>
      <c r="L122" s="5">
        <v>564.9</v>
      </c>
      <c r="M122">
        <f t="shared" si="63"/>
        <v>5649.0499999999993</v>
      </c>
      <c r="O122" s="28">
        <f t="shared" si="52"/>
        <v>1.3194016640113295</v>
      </c>
      <c r="P122">
        <f t="shared" si="53"/>
        <v>513.54586776527003</v>
      </c>
      <c r="Q122" s="28">
        <f t="shared" si="54"/>
        <v>1.4513406626040133</v>
      </c>
      <c r="R122" s="28">
        <f t="shared" si="55"/>
        <v>0.13193899859268376</v>
      </c>
      <c r="S122" s="46">
        <v>60782</v>
      </c>
      <c r="T122" s="59">
        <f t="shared" si="56"/>
        <v>3.0207277825898991E-3</v>
      </c>
      <c r="U122" s="28">
        <v>0.98960000000000004</v>
      </c>
      <c r="V122" s="59">
        <f t="shared" si="45"/>
        <v>0.90909895556735698</v>
      </c>
      <c r="W122" s="59">
        <f t="shared" si="46"/>
        <v>0.81024243014312147</v>
      </c>
      <c r="X122" s="62">
        <f t="shared" si="47"/>
        <v>-0.54720869172543551</v>
      </c>
      <c r="Y122" s="28">
        <v>0.153789253681931</v>
      </c>
      <c r="Z122" s="28">
        <v>0.89439724645184204</v>
      </c>
      <c r="AA122" s="62">
        <f t="shared" si="70"/>
        <v>0.92938698956928034</v>
      </c>
      <c r="AB122" s="59">
        <f t="shared" si="71"/>
        <v>0.90706212364774852</v>
      </c>
      <c r="AC122" s="62">
        <f t="shared" si="49"/>
        <v>0.31475375939259886</v>
      </c>
      <c r="AD122" s="28">
        <v>7.6642910197268099E-2</v>
      </c>
      <c r="AE122" s="28">
        <v>0.88293847953236904</v>
      </c>
      <c r="AF122">
        <v>103.53879999999999</v>
      </c>
      <c r="AG122" s="59">
        <f t="shared" si="59"/>
        <v>0.70888220142465752</v>
      </c>
      <c r="AH122" s="62">
        <f t="shared" si="60"/>
        <v>-0.72420665072380153</v>
      </c>
      <c r="AI122">
        <v>6.5787674558349635E-2</v>
      </c>
      <c r="AJ122" s="28">
        <v>0.75652607287546736</v>
      </c>
      <c r="AK122" s="62">
        <f t="shared" si="66"/>
        <v>-0.31888719435221274</v>
      </c>
    </row>
    <row r="123" spans="1:37" x14ac:dyDescent="0.25">
      <c r="A123" s="4" t="s">
        <v>250</v>
      </c>
      <c r="B123" s="18">
        <v>1800</v>
      </c>
      <c r="C123" s="4">
        <v>1592</v>
      </c>
      <c r="D123" s="9">
        <f t="shared" si="61"/>
        <v>0.88444444444444448</v>
      </c>
      <c r="E123" s="28">
        <f t="shared" si="67"/>
        <v>0.91179839633447879</v>
      </c>
      <c r="F123" s="28">
        <f t="shared" si="68"/>
        <v>0.9309941520467836</v>
      </c>
      <c r="G123" s="28">
        <f t="shared" si="69"/>
        <v>0.98271604938271606</v>
      </c>
      <c r="H123" s="16">
        <v>2</v>
      </c>
      <c r="I123" s="16">
        <v>3</v>
      </c>
      <c r="J123" s="5">
        <v>600</v>
      </c>
      <c r="K123" s="30">
        <f t="shared" si="62"/>
        <v>2</v>
      </c>
      <c r="L123" s="5">
        <v>900</v>
      </c>
      <c r="M123">
        <f t="shared" si="63"/>
        <v>1800</v>
      </c>
      <c r="O123" s="28">
        <f t="shared" si="52"/>
        <v>0.82814444444444446</v>
      </c>
      <c r="P123">
        <f t="shared" si="53"/>
        <v>600</v>
      </c>
      <c r="Q123" s="28">
        <f t="shared" si="54"/>
        <v>1.2422166666666667</v>
      </c>
      <c r="R123" s="28">
        <f t="shared" si="55"/>
        <v>0.41407222222222229</v>
      </c>
      <c r="S123" s="46">
        <v>31874</v>
      </c>
      <c r="T123" s="59">
        <f t="shared" si="56"/>
        <v>1.5840656336130836E-3</v>
      </c>
      <c r="U123" s="28">
        <v>0.98960000000000004</v>
      </c>
      <c r="V123" s="59">
        <f t="shared" si="45"/>
        <v>0.66666666666666663</v>
      </c>
      <c r="W123" s="59">
        <f t="shared" si="46"/>
        <v>1.3266666666666669</v>
      </c>
      <c r="X123" s="62">
        <f t="shared" si="47"/>
        <v>2.8107908053761044</v>
      </c>
      <c r="Y123" s="28">
        <v>0.153789253681931</v>
      </c>
      <c r="Z123" s="28">
        <v>0.89439724645184204</v>
      </c>
      <c r="AA123" s="62">
        <f t="shared" si="70"/>
        <v>0.56472359917173875</v>
      </c>
      <c r="AB123" s="59">
        <f t="shared" si="71"/>
        <v>0.71763820041413062</v>
      </c>
      <c r="AC123" s="62">
        <f t="shared" si="49"/>
        <v>-2.1567589055892928</v>
      </c>
      <c r="AD123" s="28">
        <v>7.6642910197268099E-2</v>
      </c>
      <c r="AE123" s="28">
        <v>0.88293847953236904</v>
      </c>
      <c r="AF123">
        <v>36.933100000000003</v>
      </c>
      <c r="AG123" s="59">
        <f t="shared" si="59"/>
        <v>0.88946576504109587</v>
      </c>
      <c r="AH123" s="62">
        <f t="shared" si="60"/>
        <v>2.0207385814757619</v>
      </c>
      <c r="AI123">
        <v>6.5787674558349635E-2</v>
      </c>
      <c r="AJ123" s="28">
        <v>0.75652607287546736</v>
      </c>
      <c r="AK123" s="62">
        <f t="shared" si="66"/>
        <v>0.89159016042085781</v>
      </c>
    </row>
    <row r="124" spans="1:37" x14ac:dyDescent="0.25">
      <c r="A124" s="4" t="s">
        <v>252</v>
      </c>
      <c r="B124" s="18">
        <v>21616</v>
      </c>
      <c r="C124" s="4">
        <v>17968</v>
      </c>
      <c r="D124" s="9">
        <f t="shared" si="61"/>
        <v>0.83123612139156178</v>
      </c>
      <c r="E124" s="28">
        <f t="shared" si="67"/>
        <v>0.85694445504284722</v>
      </c>
      <c r="F124" s="28">
        <f t="shared" si="68"/>
        <v>0.87498539093848604</v>
      </c>
      <c r="G124" s="28">
        <f t="shared" si="69"/>
        <v>0.92359569043506862</v>
      </c>
      <c r="H124" s="16">
        <v>21</v>
      </c>
      <c r="I124" s="16">
        <v>27</v>
      </c>
      <c r="J124" s="5">
        <v>800.59</v>
      </c>
      <c r="K124" s="30">
        <f t="shared" si="62"/>
        <v>24.999919041450777</v>
      </c>
      <c r="L124" s="5">
        <v>864.64</v>
      </c>
      <c r="M124">
        <f t="shared" si="63"/>
        <v>21615.93</v>
      </c>
      <c r="O124" s="28">
        <f t="shared" si="52"/>
        <v>0.86201193560325695</v>
      </c>
      <c r="P124">
        <f t="shared" si="53"/>
        <v>831.38451183399707</v>
      </c>
      <c r="Q124" s="28">
        <f t="shared" si="54"/>
        <v>0.89649252468732599</v>
      </c>
      <c r="R124" s="28">
        <f t="shared" si="55"/>
        <v>3.4480589084069035E-2</v>
      </c>
      <c r="S124" s="46">
        <v>136655</v>
      </c>
      <c r="T124" s="59">
        <f t="shared" si="56"/>
        <v>6.7914440974272423E-3</v>
      </c>
      <c r="U124" s="28">
        <v>0.98960000000000004</v>
      </c>
      <c r="V124" s="59">
        <f t="shared" si="45"/>
        <v>0.92592292746113991</v>
      </c>
      <c r="W124" s="59">
        <f t="shared" si="46"/>
        <v>0.89773791828526461</v>
      </c>
      <c r="X124" s="62">
        <f t="shared" si="47"/>
        <v>2.1722400970433167E-2</v>
      </c>
      <c r="Y124" s="28">
        <v>0.153789253681931</v>
      </c>
      <c r="Z124" s="28">
        <v>0.89439724645184204</v>
      </c>
      <c r="AA124" s="62">
        <f t="shared" si="70"/>
        <v>1.5817935677435879</v>
      </c>
      <c r="AB124" s="59">
        <f t="shared" si="71"/>
        <v>0.9367280523940531</v>
      </c>
      <c r="AC124" s="62">
        <f t="shared" si="49"/>
        <v>0.70182059531973995</v>
      </c>
      <c r="AD124" s="28">
        <v>7.6642910197268099E-2</v>
      </c>
      <c r="AE124" s="28">
        <v>0.88293847953236904</v>
      </c>
      <c r="AF124">
        <v>60.640599999999999</v>
      </c>
      <c r="AG124" s="59">
        <f t="shared" si="59"/>
        <v>0.82518921161643843</v>
      </c>
      <c r="AH124" s="62">
        <f t="shared" si="60"/>
        <v>1.0437082508528415</v>
      </c>
      <c r="AI124">
        <v>6.5787674558349635E-2</v>
      </c>
      <c r="AJ124" s="28">
        <v>0.75652607287546736</v>
      </c>
      <c r="AK124" s="62">
        <f t="shared" si="66"/>
        <v>0.58908374904767158</v>
      </c>
    </row>
    <row r="125" spans="1:37" x14ac:dyDescent="0.25">
      <c r="A125" s="4" t="s">
        <v>254</v>
      </c>
      <c r="B125" s="18">
        <v>7666</v>
      </c>
      <c r="C125" s="4">
        <v>5682</v>
      </c>
      <c r="D125" s="9">
        <f t="shared" si="61"/>
        <v>0.7411948865118706</v>
      </c>
      <c r="E125" s="28">
        <f t="shared" si="67"/>
        <v>0.76411843970295945</v>
      </c>
      <c r="F125" s="28">
        <f t="shared" si="68"/>
        <v>0.78020514369670591</v>
      </c>
      <c r="G125" s="28">
        <f t="shared" si="69"/>
        <v>0.82354987390207834</v>
      </c>
      <c r="H125" s="16">
        <v>9</v>
      </c>
      <c r="I125" s="16">
        <v>9</v>
      </c>
      <c r="J125" s="5">
        <v>851.78</v>
      </c>
      <c r="K125" s="30">
        <f t="shared" si="62"/>
        <v>9</v>
      </c>
      <c r="L125" s="5">
        <v>851.78</v>
      </c>
      <c r="M125">
        <f t="shared" si="63"/>
        <v>7666.0199999999995</v>
      </c>
      <c r="O125" s="28">
        <f t="shared" si="52"/>
        <v>0.87502641527154912</v>
      </c>
      <c r="P125">
        <f t="shared" si="53"/>
        <v>766.60199999999998</v>
      </c>
      <c r="Q125" s="28">
        <f t="shared" si="54"/>
        <v>0.97225157252394345</v>
      </c>
      <c r="R125" s="28">
        <f t="shared" si="55"/>
        <v>9.7225157252394334E-2</v>
      </c>
      <c r="S125" s="46">
        <v>72406</v>
      </c>
      <c r="T125" s="59">
        <f t="shared" si="56"/>
        <v>3.5984142645224611E-3</v>
      </c>
      <c r="U125" s="28">
        <v>0.98960000000000004</v>
      </c>
      <c r="V125" s="59">
        <f t="shared" si="45"/>
        <v>1</v>
      </c>
      <c r="W125" s="59">
        <f t="shared" si="46"/>
        <v>0.7411948865118706</v>
      </c>
      <c r="X125" s="62">
        <f t="shared" si="47"/>
        <v>-0.99618377924394264</v>
      </c>
      <c r="Y125" s="28">
        <v>0.153789253681931</v>
      </c>
      <c r="Z125" s="28">
        <v>0.89439724645184204</v>
      </c>
      <c r="AA125" s="62">
        <f t="shared" ref="AA125:AA188" si="72">B125*10/S125</f>
        <v>1.0587520371239953</v>
      </c>
      <c r="AB125" s="59">
        <f t="shared" si="71"/>
        <v>0.88236088476400054</v>
      </c>
      <c r="AC125" s="62">
        <f t="shared" si="49"/>
        <v>-7.5361800182410432E-3</v>
      </c>
      <c r="AD125" s="28">
        <v>7.6642910197268099E-2</v>
      </c>
      <c r="AE125" s="28">
        <v>0.88293847953236904</v>
      </c>
      <c r="AF125">
        <v>78.210899999999995</v>
      </c>
      <c r="AG125" s="59">
        <f t="shared" si="59"/>
        <v>0.77755203660273975</v>
      </c>
      <c r="AH125" s="62">
        <f t="shared" si="60"/>
        <v>0.31960338875671385</v>
      </c>
      <c r="AI125">
        <v>6.5787674558349635E-2</v>
      </c>
      <c r="AJ125" s="28">
        <v>0.75652607287546736</v>
      </c>
      <c r="AK125" s="62">
        <f t="shared" si="66"/>
        <v>-0.22803885683515665</v>
      </c>
    </row>
    <row r="126" spans="1:37" x14ac:dyDescent="0.25">
      <c r="A126" s="4" t="s">
        <v>256</v>
      </c>
      <c r="B126" s="18">
        <v>1323</v>
      </c>
      <c r="C126" s="4">
        <v>1080</v>
      </c>
      <c r="D126" s="9">
        <f t="shared" si="61"/>
        <v>0.81632653061224492</v>
      </c>
      <c r="E126" s="28">
        <f t="shared" si="67"/>
        <v>0.8415737428992216</v>
      </c>
      <c r="F126" s="28">
        <f t="shared" si="68"/>
        <v>0.85929108485499472</v>
      </c>
      <c r="G126" s="28">
        <f t="shared" si="69"/>
        <v>0.90702947845804982</v>
      </c>
      <c r="H126" s="16">
        <v>5</v>
      </c>
      <c r="I126" s="16">
        <v>5</v>
      </c>
      <c r="J126" s="5">
        <v>264.60000000000002</v>
      </c>
      <c r="K126" s="30">
        <f t="shared" si="62"/>
        <v>5</v>
      </c>
      <c r="L126" s="5">
        <v>264.60000000000002</v>
      </c>
      <c r="M126">
        <f t="shared" si="63"/>
        <v>1323</v>
      </c>
      <c r="O126" s="28">
        <f t="shared" si="52"/>
        <v>2.8168178382464095</v>
      </c>
      <c r="P126">
        <f t="shared" si="53"/>
        <v>220.5</v>
      </c>
      <c r="Q126" s="28">
        <f t="shared" si="54"/>
        <v>3.3801814058956916</v>
      </c>
      <c r="R126" s="28">
        <f t="shared" si="55"/>
        <v>0.56336356764928208</v>
      </c>
      <c r="S126" s="46">
        <v>25620</v>
      </c>
      <c r="T126" s="59">
        <f t="shared" si="56"/>
        <v>1.2732559933854302E-3</v>
      </c>
      <c r="U126" s="28">
        <v>0.98960000000000004</v>
      </c>
      <c r="V126" s="59">
        <f t="shared" si="45"/>
        <v>1</v>
      </c>
      <c r="W126" s="59">
        <f t="shared" si="46"/>
        <v>0.81632653061224492</v>
      </c>
      <c r="X126" s="62">
        <f t="shared" si="47"/>
        <v>-0.50764740689270804</v>
      </c>
      <c r="Y126" s="28">
        <v>0.153789253681931</v>
      </c>
      <c r="Z126" s="28">
        <v>0.89439724645184204</v>
      </c>
      <c r="AA126" s="62">
        <f t="shared" si="72"/>
        <v>0.51639344262295084</v>
      </c>
      <c r="AB126" s="59">
        <f t="shared" si="71"/>
        <v>0.89672131147540979</v>
      </c>
      <c r="AC126" s="62">
        <f t="shared" si="49"/>
        <v>0.17983179275898678</v>
      </c>
      <c r="AD126" s="28">
        <v>7.6642910197268099E-2</v>
      </c>
      <c r="AE126" s="28">
        <v>0.88293847953236904</v>
      </c>
      <c r="AF126">
        <v>89.341300000000004</v>
      </c>
      <c r="AG126" s="59">
        <f t="shared" si="59"/>
        <v>0.74737493019178081</v>
      </c>
      <c r="AH126" s="62">
        <f t="shared" si="60"/>
        <v>-0.13910117275189671</v>
      </c>
      <c r="AI126">
        <v>6.5787674558349635E-2</v>
      </c>
      <c r="AJ126" s="28">
        <v>0.75652607287546736</v>
      </c>
      <c r="AK126" s="62">
        <f t="shared" si="66"/>
        <v>-0.15563892896187267</v>
      </c>
    </row>
    <row r="127" spans="1:37" x14ac:dyDescent="0.25">
      <c r="A127" s="4" t="s">
        <v>258</v>
      </c>
      <c r="B127" s="18">
        <v>5797</v>
      </c>
      <c r="C127" s="4">
        <v>4683</v>
      </c>
      <c r="D127" s="9">
        <f t="shared" si="61"/>
        <v>0.80783163705364847</v>
      </c>
      <c r="E127" s="28">
        <f t="shared" si="67"/>
        <v>0.83281612067386435</v>
      </c>
      <c r="F127" s="28">
        <f t="shared" si="68"/>
        <v>0.8503490916354195</v>
      </c>
      <c r="G127" s="28">
        <f t="shared" si="69"/>
        <v>0.89759070783738715</v>
      </c>
      <c r="H127" s="16">
        <v>8</v>
      </c>
      <c r="I127" s="16">
        <v>8</v>
      </c>
      <c r="J127" s="5">
        <v>724.63</v>
      </c>
      <c r="K127" s="30">
        <f t="shared" si="62"/>
        <v>7.000072451517859</v>
      </c>
      <c r="L127" s="5">
        <v>828.14</v>
      </c>
      <c r="M127">
        <f t="shared" si="63"/>
        <v>5797.04</v>
      </c>
      <c r="O127" s="28">
        <f t="shared" si="52"/>
        <v>0.9000048301011907</v>
      </c>
      <c r="P127">
        <f t="shared" si="53"/>
        <v>724.62343749150966</v>
      </c>
      <c r="Q127" s="28">
        <f t="shared" si="54"/>
        <v>1.028575617951542</v>
      </c>
      <c r="R127" s="28">
        <f t="shared" si="55"/>
        <v>0.12857078785035125</v>
      </c>
      <c r="S127" s="46">
        <v>111917</v>
      </c>
      <c r="T127" s="59">
        <f t="shared" si="56"/>
        <v>5.5620215070927865E-3</v>
      </c>
      <c r="U127" s="28">
        <v>0.98960000000000004</v>
      </c>
      <c r="V127" s="59">
        <f t="shared" si="45"/>
        <v>0.87500905643973237</v>
      </c>
      <c r="W127" s="59">
        <f t="shared" si="46"/>
        <v>0.92322660103723064</v>
      </c>
      <c r="X127" s="62">
        <f t="shared" si="47"/>
        <v>0.18746013713685</v>
      </c>
      <c r="Y127" s="28">
        <v>0.153789253681931</v>
      </c>
      <c r="Z127" s="28">
        <v>0.89439724645184204</v>
      </c>
      <c r="AA127" s="62">
        <f t="shared" si="72"/>
        <v>0.51797314080970724</v>
      </c>
      <c r="AB127" s="59">
        <f t="shared" si="71"/>
        <v>0.92600460289558961</v>
      </c>
      <c r="AC127" s="62">
        <f t="shared" si="49"/>
        <v>0.56190616003977945</v>
      </c>
      <c r="AD127" s="28">
        <v>7.6642910197268099E-2</v>
      </c>
      <c r="AE127" s="28">
        <v>0.88293847953236904</v>
      </c>
      <c r="AF127">
        <v>70.4285</v>
      </c>
      <c r="AG127" s="59">
        <f t="shared" si="59"/>
        <v>0.7986519353424657</v>
      </c>
      <c r="AH127" s="62">
        <f t="shared" si="60"/>
        <v>0.64033062043613176</v>
      </c>
      <c r="AI127">
        <v>6.5787674558349635E-2</v>
      </c>
      <c r="AJ127" s="28">
        <v>0.75652607287546736</v>
      </c>
      <c r="AK127" s="62">
        <f t="shared" si="66"/>
        <v>0.4632323058709204</v>
      </c>
    </row>
    <row r="128" spans="1:37" x14ac:dyDescent="0.25">
      <c r="A128" s="4" t="s">
        <v>260</v>
      </c>
      <c r="B128" s="18">
        <v>2426</v>
      </c>
      <c r="C128" s="4">
        <v>2049</v>
      </c>
      <c r="D128" s="9">
        <f t="shared" si="61"/>
        <v>0.84460016488046163</v>
      </c>
      <c r="E128" s="28">
        <f t="shared" si="67"/>
        <v>0.87072181946439353</v>
      </c>
      <c r="F128" s="28">
        <f t="shared" si="68"/>
        <v>0.88905280513732809</v>
      </c>
      <c r="G128" s="28">
        <f t="shared" si="69"/>
        <v>0.9384446276449574</v>
      </c>
      <c r="H128" s="16">
        <v>2</v>
      </c>
      <c r="I128" s="16">
        <v>3</v>
      </c>
      <c r="J128" s="5">
        <v>808.67</v>
      </c>
      <c r="K128" s="30">
        <f t="shared" si="62"/>
        <v>2.0000082440230829</v>
      </c>
      <c r="L128" s="5">
        <v>1213</v>
      </c>
      <c r="M128">
        <f t="shared" si="63"/>
        <v>2426.0099999999998</v>
      </c>
      <c r="O128" s="28">
        <f t="shared" si="52"/>
        <v>0.61445177246496296</v>
      </c>
      <c r="P128">
        <f t="shared" si="53"/>
        <v>808.66777777472453</v>
      </c>
      <c r="Q128" s="28">
        <f t="shared" si="54"/>
        <v>0.92167639231401544</v>
      </c>
      <c r="R128" s="28">
        <f t="shared" si="55"/>
        <v>0.30722461984905247</v>
      </c>
      <c r="S128" s="46">
        <v>50965</v>
      </c>
      <c r="T128" s="59">
        <f t="shared" si="56"/>
        <v>2.5328451094023593E-3</v>
      </c>
      <c r="U128" s="28">
        <v>0.98960000000000004</v>
      </c>
      <c r="V128" s="59">
        <f t="shared" si="45"/>
        <v>0.66666941467436092</v>
      </c>
      <c r="W128" s="59">
        <f t="shared" si="46"/>
        <v>1.266895025164777</v>
      </c>
      <c r="X128" s="62">
        <f t="shared" si="47"/>
        <v>2.4221313895139898</v>
      </c>
      <c r="Y128" s="28">
        <v>0.153789253681931</v>
      </c>
      <c r="Z128" s="28">
        <v>0.89439724645184204</v>
      </c>
      <c r="AA128" s="62">
        <f t="shared" si="72"/>
        <v>0.47601295006376926</v>
      </c>
      <c r="AB128" s="59">
        <f t="shared" si="71"/>
        <v>0.76199450602950847</v>
      </c>
      <c r="AC128" s="62">
        <f t="shared" si="49"/>
        <v>-1.5780190651890402</v>
      </c>
      <c r="AD128" s="28">
        <v>7.6642910197268099E-2</v>
      </c>
      <c r="AE128" s="28">
        <v>0.88293847953236904</v>
      </c>
      <c r="AF128">
        <v>83.119799999999998</v>
      </c>
      <c r="AG128" s="59">
        <f t="shared" si="59"/>
        <v>0.76424286553424658</v>
      </c>
      <c r="AH128" s="62">
        <f t="shared" si="60"/>
        <v>0.11729845614066969</v>
      </c>
      <c r="AI128">
        <v>6.5787674558349635E-2</v>
      </c>
      <c r="AJ128" s="28">
        <v>0.75652607287546736</v>
      </c>
      <c r="AK128" s="62">
        <f t="shared" si="66"/>
        <v>0.32047026015520641</v>
      </c>
    </row>
    <row r="129" spans="1:37" x14ac:dyDescent="0.25">
      <c r="A129" s="4" t="s">
        <v>262</v>
      </c>
      <c r="B129" s="18">
        <v>8655</v>
      </c>
      <c r="C129" s="4">
        <v>6752</v>
      </c>
      <c r="D129" s="9">
        <f t="shared" si="61"/>
        <v>0.78012709416522241</v>
      </c>
      <c r="E129" s="28">
        <f t="shared" si="67"/>
        <v>0.80425473625280652</v>
      </c>
      <c r="F129" s="28">
        <f t="shared" si="68"/>
        <v>0.82118641491076039</v>
      </c>
      <c r="G129" s="28">
        <f t="shared" si="69"/>
        <v>0.86680788240580264</v>
      </c>
      <c r="H129" s="16">
        <v>6</v>
      </c>
      <c r="I129" s="16">
        <v>8</v>
      </c>
      <c r="J129" s="5">
        <v>1081.8800000000001</v>
      </c>
      <c r="K129" s="30">
        <f t="shared" si="62"/>
        <v>6.0000277296360487</v>
      </c>
      <c r="L129" s="5">
        <v>1442.5</v>
      </c>
      <c r="M129">
        <f t="shared" si="63"/>
        <v>8655.0400000000009</v>
      </c>
      <c r="O129" s="28">
        <f t="shared" si="52"/>
        <v>0.51669324090121316</v>
      </c>
      <c r="P129">
        <f t="shared" si="53"/>
        <v>1236.4293877518683</v>
      </c>
      <c r="Q129" s="28">
        <f t="shared" si="54"/>
        <v>0.60280838306115703</v>
      </c>
      <c r="R129" s="28">
        <f t="shared" si="55"/>
        <v>8.6115142159943869E-2</v>
      </c>
      <c r="S129" s="46">
        <v>75554</v>
      </c>
      <c r="T129" s="59">
        <f t="shared" si="56"/>
        <v>3.7548627370898825E-3</v>
      </c>
      <c r="U129" s="28">
        <v>0.98960000000000004</v>
      </c>
      <c r="V129" s="59">
        <f t="shared" si="45"/>
        <v>0.75000346620450609</v>
      </c>
      <c r="W129" s="59">
        <f t="shared" si="46"/>
        <v>1.0401646516557597</v>
      </c>
      <c r="X129" s="62">
        <f t="shared" si="47"/>
        <v>0.94783869297783141</v>
      </c>
      <c r="Y129" s="28">
        <v>0.153789253681931</v>
      </c>
      <c r="Z129" s="28">
        <v>0.89439724645184204</v>
      </c>
      <c r="AA129" s="62">
        <f t="shared" si="72"/>
        <v>1.145538290494216</v>
      </c>
      <c r="AB129" s="59">
        <f t="shared" si="71"/>
        <v>0.80907783395132704</v>
      </c>
      <c r="AC129" s="62">
        <f t="shared" si="49"/>
        <v>-0.96369834327708925</v>
      </c>
      <c r="AD129" s="28">
        <v>7.6642910197268099E-2</v>
      </c>
      <c r="AE129" s="28">
        <v>0.88293847953236904</v>
      </c>
      <c r="AF129">
        <v>124.79470000000001</v>
      </c>
      <c r="AG129" s="59">
        <f t="shared" si="59"/>
        <v>0.65125250652054789</v>
      </c>
      <c r="AH129" s="62">
        <f t="shared" si="60"/>
        <v>-1.6002019688588973</v>
      </c>
      <c r="AI129">
        <v>6.5787674558349635E-2</v>
      </c>
      <c r="AJ129" s="28">
        <v>0.75652607287546736</v>
      </c>
      <c r="AK129" s="62">
        <f t="shared" si="66"/>
        <v>-0.53868720638605172</v>
      </c>
    </row>
    <row r="130" spans="1:37" x14ac:dyDescent="0.25">
      <c r="A130" s="4" t="s">
        <v>264</v>
      </c>
      <c r="B130" s="18">
        <v>2537</v>
      </c>
      <c r="C130" s="4">
        <v>2068</v>
      </c>
      <c r="D130" s="9">
        <f t="shared" si="61"/>
        <v>0.81513598738667714</v>
      </c>
      <c r="E130" s="28">
        <f t="shared" si="67"/>
        <v>0.84034637874915175</v>
      </c>
      <c r="F130" s="28">
        <f t="shared" si="68"/>
        <v>0.8580378814596602</v>
      </c>
      <c r="G130" s="28">
        <f t="shared" si="69"/>
        <v>0.90570665265186345</v>
      </c>
      <c r="H130" s="16">
        <v>3</v>
      </c>
      <c r="I130" s="16">
        <v>3</v>
      </c>
      <c r="J130" s="5">
        <v>845.67</v>
      </c>
      <c r="K130" s="30">
        <f t="shared" si="62"/>
        <v>3</v>
      </c>
      <c r="L130" s="5">
        <v>845.67</v>
      </c>
      <c r="M130">
        <f t="shared" si="63"/>
        <v>2537.0099999999998</v>
      </c>
      <c r="O130" s="28">
        <f t="shared" si="52"/>
        <v>0.88134851656083346</v>
      </c>
      <c r="P130">
        <f t="shared" si="53"/>
        <v>634.25249999999994</v>
      </c>
      <c r="Q130" s="28">
        <f t="shared" si="54"/>
        <v>1.1751313554144447</v>
      </c>
      <c r="R130" s="28">
        <f t="shared" si="55"/>
        <v>0.29378283885361123</v>
      </c>
      <c r="S130" s="46">
        <v>38648</v>
      </c>
      <c r="T130" s="59">
        <f t="shared" si="56"/>
        <v>1.920718096501175E-3</v>
      </c>
      <c r="U130" s="28">
        <v>0.98960000000000004</v>
      </c>
      <c r="V130" s="59">
        <f t="shared" si="45"/>
        <v>1</v>
      </c>
      <c r="W130" s="59">
        <f t="shared" si="46"/>
        <v>0.81513598738667714</v>
      </c>
      <c r="X130" s="62">
        <f t="shared" si="47"/>
        <v>-0.51538880102178075</v>
      </c>
      <c r="Y130" s="28">
        <v>0.153789253681931</v>
      </c>
      <c r="Z130" s="28">
        <v>0.89439724645184204</v>
      </c>
      <c r="AA130" s="62">
        <f t="shared" si="72"/>
        <v>0.65643759056096052</v>
      </c>
      <c r="AB130" s="59">
        <f t="shared" si="71"/>
        <v>0.78118746981301312</v>
      </c>
      <c r="AC130" s="62">
        <f t="shared" si="49"/>
        <v>-1.3275984622382304</v>
      </c>
      <c r="AD130" s="28">
        <v>7.6642910197268099E-2</v>
      </c>
      <c r="AE130" s="28">
        <v>0.88293847953236904</v>
      </c>
      <c r="AF130">
        <v>86.727999999999994</v>
      </c>
      <c r="AG130" s="59">
        <f t="shared" si="59"/>
        <v>0.75446019506849327</v>
      </c>
      <c r="AH130" s="62">
        <f t="shared" si="60"/>
        <v>-3.1402201412998501E-2</v>
      </c>
      <c r="AI130">
        <v>6.5787674558349635E-2</v>
      </c>
      <c r="AJ130" s="28">
        <v>0.75652607287546736</v>
      </c>
      <c r="AK130" s="62">
        <f t="shared" si="66"/>
        <v>-0.62479648822433653</v>
      </c>
    </row>
    <row r="131" spans="1:37" x14ac:dyDescent="0.25">
      <c r="A131" s="4" t="s">
        <v>266</v>
      </c>
      <c r="B131" s="18">
        <v>21466</v>
      </c>
      <c r="C131" s="4">
        <v>15194</v>
      </c>
      <c r="D131" s="9">
        <f t="shared" si="61"/>
        <v>0.70781701295071275</v>
      </c>
      <c r="E131" s="28">
        <f t="shared" si="67"/>
        <v>0.72970826077393069</v>
      </c>
      <c r="F131" s="28">
        <f t="shared" si="68"/>
        <v>0.74507053994811867</v>
      </c>
      <c r="G131" s="28">
        <f t="shared" si="69"/>
        <v>0.78646334772301407</v>
      </c>
      <c r="H131" s="16">
        <v>24</v>
      </c>
      <c r="I131" s="16">
        <v>27</v>
      </c>
      <c r="J131" s="5">
        <v>795.04</v>
      </c>
      <c r="K131" s="30">
        <f t="shared" si="62"/>
        <v>19.000061958417049</v>
      </c>
      <c r="L131" s="5">
        <v>1129.79</v>
      </c>
      <c r="M131">
        <f t="shared" si="63"/>
        <v>21466.079999999998</v>
      </c>
      <c r="O131" s="28">
        <f t="shared" si="52"/>
        <v>0.6597066711512759</v>
      </c>
      <c r="P131">
        <f t="shared" si="53"/>
        <v>1073.3006749994579</v>
      </c>
      <c r="Q131" s="28">
        <f t="shared" si="54"/>
        <v>0.69442796167101684</v>
      </c>
      <c r="R131" s="28">
        <f t="shared" si="55"/>
        <v>3.4721290519740933E-2</v>
      </c>
      <c r="S131" s="46">
        <v>251215</v>
      </c>
      <c r="T131" s="59">
        <f t="shared" si="56"/>
        <v>1.2484816720465294E-2</v>
      </c>
      <c r="U131" s="28">
        <v>0.98960000000000004</v>
      </c>
      <c r="V131" s="59">
        <f t="shared" si="45"/>
        <v>0.70370599845989068</v>
      </c>
      <c r="W131" s="59">
        <f t="shared" si="46"/>
        <v>1.0058419489102257</v>
      </c>
      <c r="X131" s="62">
        <f t="shared" si="47"/>
        <v>0.72465858172948228</v>
      </c>
      <c r="Y131" s="28">
        <v>0.153789253681931</v>
      </c>
      <c r="Z131" s="28">
        <v>0.89439724645184204</v>
      </c>
      <c r="AA131" s="62">
        <f t="shared" si="72"/>
        <v>0.85448719224568592</v>
      </c>
      <c r="AB131" s="59">
        <f t="shared" si="71"/>
        <v>0.95502713653693394</v>
      </c>
      <c r="AC131" s="62">
        <f t="shared" si="49"/>
        <v>0.94057828465827842</v>
      </c>
      <c r="AD131" s="28">
        <v>7.6642910197268099E-2</v>
      </c>
      <c r="AE131" s="28">
        <v>0.88293847953236904</v>
      </c>
      <c r="AF131">
        <v>109.592</v>
      </c>
      <c r="AG131" s="59">
        <f t="shared" si="59"/>
        <v>0.69247056657534245</v>
      </c>
      <c r="AH131" s="62">
        <f t="shared" si="60"/>
        <v>-0.97367032244484641</v>
      </c>
      <c r="AI131">
        <v>6.5787674558349635E-2</v>
      </c>
      <c r="AJ131" s="28">
        <v>0.75652607287546736</v>
      </c>
      <c r="AK131" s="62">
        <f t="shared" si="66"/>
        <v>0.2305221813143048</v>
      </c>
    </row>
    <row r="132" spans="1:37" x14ac:dyDescent="0.25">
      <c r="A132" s="4" t="s">
        <v>268</v>
      </c>
      <c r="B132" s="18">
        <v>6876</v>
      </c>
      <c r="C132" s="4">
        <v>5442</v>
      </c>
      <c r="D132" s="9">
        <f t="shared" si="61"/>
        <v>0.79144851657940662</v>
      </c>
      <c r="E132" s="28">
        <f t="shared" si="67"/>
        <v>0.81592630575196556</v>
      </c>
      <c r="F132" s="28">
        <f t="shared" si="68"/>
        <v>0.83310370166253334</v>
      </c>
      <c r="G132" s="28">
        <f t="shared" si="69"/>
        <v>0.87938724064378504</v>
      </c>
      <c r="H132" s="16">
        <v>8</v>
      </c>
      <c r="I132" s="16">
        <v>8</v>
      </c>
      <c r="J132" s="5">
        <v>859.5</v>
      </c>
      <c r="K132" s="30">
        <f t="shared" si="62"/>
        <v>8</v>
      </c>
      <c r="L132" s="5">
        <v>859.5</v>
      </c>
      <c r="M132">
        <f t="shared" si="63"/>
        <v>6876</v>
      </c>
      <c r="O132" s="28">
        <f t="shared" si="52"/>
        <v>0.86716695753344974</v>
      </c>
      <c r="P132">
        <f t="shared" si="53"/>
        <v>764</v>
      </c>
      <c r="Q132" s="28">
        <f t="shared" si="54"/>
        <v>0.97556282722513099</v>
      </c>
      <c r="R132" s="28">
        <f t="shared" si="55"/>
        <v>0.10839586969168125</v>
      </c>
      <c r="S132" s="46">
        <v>93118</v>
      </c>
      <c r="T132" s="59">
        <f t="shared" si="56"/>
        <v>4.627753770182064E-3</v>
      </c>
      <c r="U132" s="28">
        <v>0.98960000000000004</v>
      </c>
      <c r="V132" s="59">
        <f t="shared" si="45"/>
        <v>1</v>
      </c>
      <c r="W132" s="59">
        <f t="shared" si="46"/>
        <v>0.79144851657940662</v>
      </c>
      <c r="X132" s="62">
        <f t="shared" si="47"/>
        <v>-0.66941432777452292</v>
      </c>
      <c r="Y132" s="28">
        <v>0.153789253681931</v>
      </c>
      <c r="Z132" s="28">
        <v>0.89439724645184204</v>
      </c>
      <c r="AA132" s="62">
        <f t="shared" si="72"/>
        <v>0.73841792134710793</v>
      </c>
      <c r="AB132" s="59">
        <f t="shared" si="71"/>
        <v>0.90769775983161149</v>
      </c>
      <c r="AC132" s="62">
        <f t="shared" si="49"/>
        <v>0.3230472360132926</v>
      </c>
      <c r="AD132" s="28">
        <v>7.6642910197268099E-2</v>
      </c>
      <c r="AE132" s="28">
        <v>0.88293847953236904</v>
      </c>
      <c r="AF132">
        <v>107.01479999999999</v>
      </c>
      <c r="AG132" s="59">
        <f t="shared" si="59"/>
        <v>0.69945795594520555</v>
      </c>
      <c r="AH132" s="62">
        <f t="shared" si="60"/>
        <v>-0.86745909949508693</v>
      </c>
      <c r="AI132">
        <v>6.5787674558349635E-2</v>
      </c>
      <c r="AJ132" s="28">
        <v>0.75652607287546736</v>
      </c>
      <c r="AK132" s="62">
        <f t="shared" si="66"/>
        <v>-0.40460873041877243</v>
      </c>
    </row>
    <row r="133" spans="1:37" x14ac:dyDescent="0.25">
      <c r="A133" s="4" t="s">
        <v>270</v>
      </c>
      <c r="B133" s="18">
        <v>38303</v>
      </c>
      <c r="C133" s="4">
        <v>25060</v>
      </c>
      <c r="D133" s="9">
        <f t="shared" si="61"/>
        <v>0.65425684672218887</v>
      </c>
      <c r="E133" s="28">
        <f t="shared" si="67"/>
        <v>0.67449159455895769</v>
      </c>
      <c r="F133" s="28">
        <f t="shared" si="68"/>
        <v>0.68869141760230412</v>
      </c>
      <c r="G133" s="28">
        <f t="shared" si="69"/>
        <v>0.72695205191354306</v>
      </c>
      <c r="H133" s="16">
        <v>33</v>
      </c>
      <c r="I133" s="16">
        <v>36</v>
      </c>
      <c r="J133" s="5">
        <v>1063.97</v>
      </c>
      <c r="K133" s="30">
        <f t="shared" si="62"/>
        <v>25.999986424018623</v>
      </c>
      <c r="L133" s="5">
        <v>1473.19</v>
      </c>
      <c r="M133">
        <f t="shared" si="63"/>
        <v>38302.92</v>
      </c>
      <c r="O133" s="28">
        <f t="shared" si="52"/>
        <v>0.50592930986498685</v>
      </c>
      <c r="P133">
        <f t="shared" si="53"/>
        <v>1418.6273799725516</v>
      </c>
      <c r="Q133" s="28">
        <f t="shared" si="54"/>
        <v>0.52538813963566744</v>
      </c>
      <c r="R133" s="28">
        <f t="shared" si="55"/>
        <v>1.9458829770680586E-2</v>
      </c>
      <c r="S133" s="46">
        <v>304837</v>
      </c>
      <c r="T133" s="59">
        <f t="shared" si="56"/>
        <v>1.5149708714115315E-2</v>
      </c>
      <c r="U133" s="28">
        <v>0.98960000000000004</v>
      </c>
      <c r="V133" s="59">
        <f t="shared" si="45"/>
        <v>0.72222184511162846</v>
      </c>
      <c r="W133" s="59">
        <f t="shared" si="46"/>
        <v>0.90589456847717653</v>
      </c>
      <c r="X133" s="62">
        <f t="shared" si="47"/>
        <v>7.4760243320468961E-2</v>
      </c>
      <c r="Y133" s="28">
        <v>0.153789253681931</v>
      </c>
      <c r="Z133" s="28">
        <v>0.89439724645184204</v>
      </c>
      <c r="AA133" s="62">
        <f t="shared" si="72"/>
        <v>1.2565075761800568</v>
      </c>
      <c r="AB133" s="59">
        <f t="shared" ref="AB133:AB196" si="73">(1-AA133/K133)</f>
        <v>0.95167276029731684</v>
      </c>
      <c r="AC133" s="62">
        <f t="shared" si="49"/>
        <v>0.89681198936777595</v>
      </c>
      <c r="AD133" s="28">
        <v>7.6642910197268099E-2</v>
      </c>
      <c r="AE133" s="28">
        <v>0.88293847953236904</v>
      </c>
      <c r="AF133">
        <v>114.0813</v>
      </c>
      <c r="AG133" s="59">
        <f t="shared" si="59"/>
        <v>0.68029902882191795</v>
      </c>
      <c r="AH133" s="62">
        <f t="shared" si="60"/>
        <v>-1.1586827557788304</v>
      </c>
      <c r="AI133">
        <v>6.5787674558349635E-2</v>
      </c>
      <c r="AJ133" s="28">
        <v>0.75652607287546736</v>
      </c>
      <c r="AK133" s="62">
        <f t="shared" si="66"/>
        <v>-6.2370174363528506E-2</v>
      </c>
    </row>
    <row r="134" spans="1:37" x14ac:dyDescent="0.25">
      <c r="A134" s="4" t="s">
        <v>272</v>
      </c>
      <c r="B134" s="18">
        <v>2755</v>
      </c>
      <c r="C134" s="4">
        <v>2172</v>
      </c>
      <c r="D134" s="9">
        <f t="shared" si="61"/>
        <v>0.78838475499092564</v>
      </c>
      <c r="E134" s="28">
        <f t="shared" si="67"/>
        <v>0.81276778865043875</v>
      </c>
      <c r="F134" s="28">
        <f t="shared" si="68"/>
        <v>0.82987868946413224</v>
      </c>
      <c r="G134" s="28">
        <f t="shared" si="69"/>
        <v>0.87598306110102842</v>
      </c>
      <c r="H134" s="16">
        <v>3</v>
      </c>
      <c r="I134" s="16">
        <v>5</v>
      </c>
      <c r="J134" s="5">
        <v>551</v>
      </c>
      <c r="K134" s="30">
        <f t="shared" si="62"/>
        <v>4</v>
      </c>
      <c r="L134" s="5">
        <v>688.75</v>
      </c>
      <c r="M134">
        <f t="shared" si="63"/>
        <v>2755</v>
      </c>
      <c r="O134" s="28">
        <f t="shared" si="52"/>
        <v>1.0821488203266789</v>
      </c>
      <c r="P134">
        <f t="shared" si="53"/>
        <v>551</v>
      </c>
      <c r="Q134" s="28">
        <f t="shared" si="54"/>
        <v>1.3526860254083486</v>
      </c>
      <c r="R134" s="28">
        <f t="shared" si="55"/>
        <v>0.27053720508166967</v>
      </c>
      <c r="S134" s="46">
        <v>50356</v>
      </c>
      <c r="T134" s="59">
        <f t="shared" si="56"/>
        <v>2.5025791882481154E-3</v>
      </c>
      <c r="U134" s="28">
        <v>0.98960000000000004</v>
      </c>
      <c r="V134" s="59">
        <f t="shared" ref="V134:V197" si="74">K134/I134</f>
        <v>0.8</v>
      </c>
      <c r="W134" s="59">
        <f t="shared" ref="W134:W197" si="75">D134/V134</f>
        <v>0.98548094373865702</v>
      </c>
      <c r="X134" s="62">
        <f t="shared" ref="X134:X149" si="76">(W134-Z134)/Y134</f>
        <v>0.59226308149719942</v>
      </c>
      <c r="Y134" s="28">
        <v>0.153789253681931</v>
      </c>
      <c r="Z134" s="28">
        <v>0.89439724645184204</v>
      </c>
      <c r="AA134" s="62">
        <f t="shared" si="72"/>
        <v>0.54710461514020181</v>
      </c>
      <c r="AB134" s="59">
        <f t="shared" si="73"/>
        <v>0.86322384621494952</v>
      </c>
      <c r="AC134" s="62">
        <f t="shared" ref="AC134:AC197" si="77">(AB134-AE134)/AD134</f>
        <v>-0.2572270972837124</v>
      </c>
      <c r="AD134" s="28">
        <v>7.6642910197268099E-2</v>
      </c>
      <c r="AE134" s="28">
        <v>0.88293847953236904</v>
      </c>
      <c r="AF134">
        <v>71.713300000000004</v>
      </c>
      <c r="AG134" s="59">
        <f t="shared" si="59"/>
        <v>0.79516854334246578</v>
      </c>
      <c r="AH134" s="62">
        <f t="shared" si="60"/>
        <v>0.58738161405484735</v>
      </c>
      <c r="AI134">
        <v>6.5787674558349635E-2</v>
      </c>
      <c r="AJ134" s="28">
        <v>0.75652607287546736</v>
      </c>
      <c r="AK134" s="62">
        <f t="shared" si="66"/>
        <v>0.30747253275611147</v>
      </c>
    </row>
    <row r="135" spans="1:37" x14ac:dyDescent="0.25">
      <c r="A135" s="4" t="s">
        <v>274</v>
      </c>
      <c r="B135" s="18">
        <v>5114</v>
      </c>
      <c r="C135" s="4">
        <v>3940</v>
      </c>
      <c r="D135" s="9">
        <f t="shared" si="61"/>
        <v>0.77043410246382482</v>
      </c>
      <c r="E135" s="28">
        <f t="shared" si="67"/>
        <v>0.79426196130291216</v>
      </c>
      <c r="F135" s="28">
        <f t="shared" si="68"/>
        <v>0.81098326575139446</v>
      </c>
      <c r="G135" s="28">
        <f t="shared" si="69"/>
        <v>0.85603789162647193</v>
      </c>
      <c r="H135" s="16">
        <v>10</v>
      </c>
      <c r="I135" s="16">
        <v>10</v>
      </c>
      <c r="J135" s="5">
        <v>511.4</v>
      </c>
      <c r="K135" s="30">
        <f t="shared" si="62"/>
        <v>10</v>
      </c>
      <c r="L135" s="5">
        <v>511.4</v>
      </c>
      <c r="M135">
        <f t="shared" si="63"/>
        <v>5114</v>
      </c>
      <c r="O135" s="28">
        <f t="shared" ref="O135:O198" si="78">$J$245/L135</f>
        <v>1.4574305827141183</v>
      </c>
      <c r="P135">
        <f t="shared" ref="P135:P198" si="79">M135/(K135+1)</f>
        <v>464.90909090909093</v>
      </c>
      <c r="Q135" s="28">
        <f t="shared" ref="Q135:Q198" si="80">$J$245/P135</f>
        <v>1.6031736409855299</v>
      </c>
      <c r="R135" s="28">
        <f t="shared" ref="R135:R198" si="81">Q135-O135</f>
        <v>0.14574305827141165</v>
      </c>
      <c r="S135" s="46">
        <v>62677</v>
      </c>
      <c r="T135" s="59">
        <f t="shared" ref="T135:T198" si="82">S135/20121641</f>
        <v>3.1149049920928418E-3</v>
      </c>
      <c r="U135" s="28">
        <v>0.98960000000000004</v>
      </c>
      <c r="V135" s="59">
        <f t="shared" si="74"/>
        <v>1</v>
      </c>
      <c r="W135" s="59">
        <f t="shared" si="75"/>
        <v>0.77043410246382482</v>
      </c>
      <c r="X135" s="62">
        <f t="shared" si="76"/>
        <v>-0.80605855754004418</v>
      </c>
      <c r="Y135" s="28">
        <v>0.153789253681931</v>
      </c>
      <c r="Z135" s="28">
        <v>0.89439724645184204</v>
      </c>
      <c r="AA135" s="62">
        <f t="shared" si="72"/>
        <v>0.81592928825566002</v>
      </c>
      <c r="AB135" s="59">
        <f t="shared" si="73"/>
        <v>0.91840707117443399</v>
      </c>
      <c r="AC135" s="62">
        <f t="shared" si="77"/>
        <v>0.46277720340699185</v>
      </c>
      <c r="AD135" s="28">
        <v>7.6642910197268099E-2</v>
      </c>
      <c r="AE135" s="28">
        <v>0.88293847953236904</v>
      </c>
      <c r="AF135">
        <v>66.581400000000002</v>
      </c>
      <c r="AG135" s="59">
        <f t="shared" ref="AG135:AG198" si="83">(1-AF135/365)*U135</f>
        <v>0.80908231934246577</v>
      </c>
      <c r="AH135" s="62">
        <f t="shared" ref="AH135:AH198" si="84">(AG135-AJ135)/AI135</f>
        <v>0.79887679295282343</v>
      </c>
      <c r="AI135">
        <v>6.5787674558349635E-2</v>
      </c>
      <c r="AJ135" s="28">
        <v>0.75652607287546736</v>
      </c>
      <c r="AK135" s="62">
        <f t="shared" si="66"/>
        <v>0.15186514627325703</v>
      </c>
    </row>
    <row r="136" spans="1:37" x14ac:dyDescent="0.25">
      <c r="A136" s="4" t="s">
        <v>276</v>
      </c>
      <c r="B136" s="18">
        <v>25098</v>
      </c>
      <c r="C136" s="4">
        <v>20611</v>
      </c>
      <c r="D136" s="9">
        <f t="shared" si="61"/>
        <v>0.82122081440752248</v>
      </c>
      <c r="E136" s="28">
        <f t="shared" si="67"/>
        <v>0.84661939629641503</v>
      </c>
      <c r="F136" s="28">
        <f t="shared" si="68"/>
        <v>0.86444296253423425</v>
      </c>
      <c r="G136" s="28">
        <f t="shared" si="69"/>
        <v>0.91246757156391389</v>
      </c>
      <c r="H136" s="16">
        <v>20</v>
      </c>
      <c r="I136" s="16">
        <v>20</v>
      </c>
      <c r="J136" s="5">
        <v>1254.9000000000001</v>
      </c>
      <c r="K136" s="30">
        <f t="shared" si="62"/>
        <v>15.999949000082873</v>
      </c>
      <c r="L136" s="5">
        <v>1568.63</v>
      </c>
      <c r="M136">
        <f t="shared" si="63"/>
        <v>25098</v>
      </c>
      <c r="O136" s="28">
        <f t="shared" si="78"/>
        <v>0.47514710288595779</v>
      </c>
      <c r="P136">
        <f t="shared" si="79"/>
        <v>1476.3573702413844</v>
      </c>
      <c r="Q136" s="28">
        <f t="shared" si="80"/>
        <v>0.50484389147468989</v>
      </c>
      <c r="R136" s="28">
        <f t="shared" si="81"/>
        <v>2.9696788588732093E-2</v>
      </c>
      <c r="S136" s="46">
        <v>175927</v>
      </c>
      <c r="T136" s="59">
        <f t="shared" si="82"/>
        <v>8.7431735811209429E-3</v>
      </c>
      <c r="U136" s="28">
        <v>0.98960000000000004</v>
      </c>
      <c r="V136" s="59">
        <f t="shared" si="74"/>
        <v>0.79999745000414368</v>
      </c>
      <c r="W136" s="59">
        <f t="shared" si="75"/>
        <v>1.0265292900661982</v>
      </c>
      <c r="X136" s="62">
        <f t="shared" si="76"/>
        <v>0.85917605067278258</v>
      </c>
      <c r="Y136" s="28">
        <v>0.153789253681931</v>
      </c>
      <c r="Z136" s="28">
        <v>0.89439724645184204</v>
      </c>
      <c r="AA136" s="62">
        <f t="shared" si="72"/>
        <v>1.4266144480381067</v>
      </c>
      <c r="AB136" s="59">
        <f t="shared" si="73"/>
        <v>0.91083631278882715</v>
      </c>
      <c r="AC136" s="62">
        <f t="shared" si="77"/>
        <v>0.36399757243889885</v>
      </c>
      <c r="AD136" s="28">
        <v>7.6642910197268099E-2</v>
      </c>
      <c r="AE136" s="28">
        <v>0.88293847953236904</v>
      </c>
      <c r="AF136">
        <v>78.928700000000006</v>
      </c>
      <c r="AG136" s="59">
        <f t="shared" si="83"/>
        <v>0.77560591364383558</v>
      </c>
      <c r="AH136" s="62">
        <f t="shared" si="84"/>
        <v>0.29002151081424177</v>
      </c>
      <c r="AI136">
        <v>6.5787674558349635E-2</v>
      </c>
      <c r="AJ136" s="28">
        <v>0.75652607287546736</v>
      </c>
      <c r="AK136" s="62">
        <f t="shared" si="66"/>
        <v>0.50439837797530773</v>
      </c>
    </row>
    <row r="137" spans="1:37" x14ac:dyDescent="0.25">
      <c r="A137" s="4" t="s">
        <v>278</v>
      </c>
      <c r="B137" s="18">
        <v>1443</v>
      </c>
      <c r="C137" s="4">
        <v>1281</v>
      </c>
      <c r="D137" s="9">
        <f t="shared" ref="D137:D200" si="85">C137/B137</f>
        <v>0.88773388773388773</v>
      </c>
      <c r="E137" s="28">
        <f t="shared" si="67"/>
        <v>0.91518957498338938</v>
      </c>
      <c r="F137" s="28">
        <f t="shared" si="68"/>
        <v>0.93445672393040824</v>
      </c>
      <c r="G137" s="28">
        <f t="shared" si="69"/>
        <v>0.9863709863709863</v>
      </c>
      <c r="H137" s="16">
        <v>2</v>
      </c>
      <c r="I137" s="16">
        <v>3</v>
      </c>
      <c r="J137" s="5">
        <v>481</v>
      </c>
      <c r="K137" s="30">
        <f t="shared" ref="K137:K200" si="86">M137/L137</f>
        <v>2</v>
      </c>
      <c r="L137" s="5">
        <v>721.5</v>
      </c>
      <c r="M137">
        <f t="shared" ref="M137:M200" si="87">J137*I137</f>
        <v>1443</v>
      </c>
      <c r="O137" s="28">
        <f t="shared" si="78"/>
        <v>1.0330284130284131</v>
      </c>
      <c r="P137">
        <f t="shared" si="79"/>
        <v>481</v>
      </c>
      <c r="Q137" s="28">
        <f t="shared" si="80"/>
        <v>1.5495426195426196</v>
      </c>
      <c r="R137" s="28">
        <f t="shared" si="81"/>
        <v>0.51651420651420654</v>
      </c>
      <c r="S137" s="46">
        <v>34139</v>
      </c>
      <c r="T137" s="59">
        <f t="shared" si="82"/>
        <v>1.6966310053936455E-3</v>
      </c>
      <c r="U137" s="28">
        <v>0.98960000000000004</v>
      </c>
      <c r="V137" s="59">
        <f t="shared" si="74"/>
        <v>0.66666666666666663</v>
      </c>
      <c r="W137" s="59">
        <f t="shared" si="75"/>
        <v>1.3316008316008316</v>
      </c>
      <c r="X137" s="62">
        <f t="shared" si="76"/>
        <v>2.8428747437270223</v>
      </c>
      <c r="Y137" s="28">
        <v>0.153789253681931</v>
      </c>
      <c r="Z137" s="28">
        <v>0.89439724645184204</v>
      </c>
      <c r="AA137" s="62">
        <f t="shared" si="72"/>
        <v>0.42268373414569849</v>
      </c>
      <c r="AB137" s="59">
        <f t="shared" si="73"/>
        <v>0.7886581329271507</v>
      </c>
      <c r="AC137" s="62">
        <f t="shared" si="77"/>
        <v>-1.2301248264523614</v>
      </c>
      <c r="AD137" s="28">
        <v>7.6642910197268099E-2</v>
      </c>
      <c r="AE137" s="28">
        <v>0.88293847953236904</v>
      </c>
      <c r="AF137">
        <v>59.023200000000003</v>
      </c>
      <c r="AG137" s="59">
        <f t="shared" si="83"/>
        <v>0.82957435967123294</v>
      </c>
      <c r="AH137" s="62">
        <f t="shared" si="84"/>
        <v>1.1103643241102288</v>
      </c>
      <c r="AI137">
        <v>6.5787674558349635E-2</v>
      </c>
      <c r="AJ137" s="28">
        <v>0.75652607287546736</v>
      </c>
      <c r="AK137" s="62">
        <f t="shared" si="66"/>
        <v>0.90770474712829652</v>
      </c>
    </row>
    <row r="138" spans="1:37" x14ac:dyDescent="0.25">
      <c r="A138" s="4" t="s">
        <v>280</v>
      </c>
      <c r="B138" s="18">
        <v>3308</v>
      </c>
      <c r="C138" s="4">
        <v>2661</v>
      </c>
      <c r="D138" s="9">
        <f t="shared" si="85"/>
        <v>0.80441354292623946</v>
      </c>
      <c r="E138" s="28">
        <f t="shared" si="67"/>
        <v>0.82929231229509226</v>
      </c>
      <c r="F138" s="28">
        <f t="shared" si="68"/>
        <v>0.84675109781709412</v>
      </c>
      <c r="G138" s="28">
        <f t="shared" si="69"/>
        <v>0.89379282547359928</v>
      </c>
      <c r="H138" s="16">
        <v>6</v>
      </c>
      <c r="I138" s="16">
        <v>6</v>
      </c>
      <c r="J138" s="5">
        <v>551.33000000000004</v>
      </c>
      <c r="K138" s="30">
        <f t="shared" si="86"/>
        <v>6</v>
      </c>
      <c r="L138" s="5">
        <v>551.33000000000004</v>
      </c>
      <c r="M138">
        <f t="shared" si="87"/>
        <v>3307.9800000000005</v>
      </c>
      <c r="O138" s="28">
        <f t="shared" si="78"/>
        <v>1.3518763716830211</v>
      </c>
      <c r="P138">
        <f t="shared" si="79"/>
        <v>472.56857142857149</v>
      </c>
      <c r="Q138" s="28">
        <f t="shared" si="80"/>
        <v>1.5771891002968579</v>
      </c>
      <c r="R138" s="28">
        <f t="shared" si="81"/>
        <v>0.22531272861383678</v>
      </c>
      <c r="S138" s="46">
        <v>54338</v>
      </c>
      <c r="T138" s="59">
        <f t="shared" si="82"/>
        <v>2.7004755725440087E-3</v>
      </c>
      <c r="U138" s="28">
        <v>0.98960000000000004</v>
      </c>
      <c r="V138" s="59">
        <f t="shared" si="74"/>
        <v>1</v>
      </c>
      <c r="W138" s="59">
        <f t="shared" si="75"/>
        <v>0.80441354292623946</v>
      </c>
      <c r="X138" s="62">
        <f t="shared" si="76"/>
        <v>-0.58511047665078142</v>
      </c>
      <c r="Y138" s="28">
        <v>0.153789253681931</v>
      </c>
      <c r="Z138" s="28">
        <v>0.89439724645184204</v>
      </c>
      <c r="AA138" s="62">
        <f t="shared" si="72"/>
        <v>0.60878206779785782</v>
      </c>
      <c r="AB138" s="59">
        <f t="shared" si="73"/>
        <v>0.89853632203369038</v>
      </c>
      <c r="AC138" s="62">
        <f t="shared" si="77"/>
        <v>0.20351318159989865</v>
      </c>
      <c r="AD138" s="28">
        <v>7.6642910197268099E-2</v>
      </c>
      <c r="AE138" s="28">
        <v>0.88293847953236904</v>
      </c>
      <c r="AF138">
        <v>84.222300000000004</v>
      </c>
      <c r="AG138" s="59">
        <f t="shared" si="83"/>
        <v>0.76125373128767126</v>
      </c>
      <c r="AH138" s="62">
        <f t="shared" si="84"/>
        <v>7.186237306519723E-2</v>
      </c>
      <c r="AI138">
        <v>6.5787674558349635E-2</v>
      </c>
      <c r="AJ138" s="28">
        <v>0.75652607287546736</v>
      </c>
      <c r="AK138" s="62">
        <f t="shared" si="66"/>
        <v>-0.10324497399522853</v>
      </c>
    </row>
    <row r="139" spans="1:37" x14ac:dyDescent="0.25">
      <c r="A139" s="4" t="s">
        <v>282</v>
      </c>
      <c r="B139" s="18">
        <v>3020</v>
      </c>
      <c r="C139" s="4">
        <v>2153</v>
      </c>
      <c r="D139" s="9">
        <f t="shared" si="85"/>
        <v>0.71291390728476822</v>
      </c>
      <c r="E139" s="28">
        <f t="shared" si="67"/>
        <v>0.73496279101522499</v>
      </c>
      <c r="F139" s="28">
        <f t="shared" si="68"/>
        <v>0.7504356918787034</v>
      </c>
      <c r="G139" s="28">
        <f t="shared" si="69"/>
        <v>0.79212656364974243</v>
      </c>
      <c r="H139" s="16">
        <v>5</v>
      </c>
      <c r="I139" s="16">
        <v>5</v>
      </c>
      <c r="J139" s="5">
        <v>604</v>
      </c>
      <c r="K139" s="30">
        <f t="shared" si="86"/>
        <v>5</v>
      </c>
      <c r="L139" s="5">
        <v>604</v>
      </c>
      <c r="M139">
        <f t="shared" si="87"/>
        <v>3020</v>
      </c>
      <c r="O139" s="28">
        <f t="shared" si="78"/>
        <v>1.2339900662251657</v>
      </c>
      <c r="P139">
        <f t="shared" si="79"/>
        <v>503.33333333333331</v>
      </c>
      <c r="Q139" s="28">
        <f t="shared" si="80"/>
        <v>1.4807880794701989</v>
      </c>
      <c r="R139" s="28">
        <f t="shared" si="81"/>
        <v>0.24679801324503314</v>
      </c>
      <c r="S139" s="46">
        <v>78036</v>
      </c>
      <c r="T139" s="59">
        <f t="shared" si="82"/>
        <v>3.878212517557589E-3</v>
      </c>
      <c r="U139" s="28">
        <v>0.98960000000000004</v>
      </c>
      <c r="V139" s="59">
        <f t="shared" si="74"/>
        <v>1</v>
      </c>
      <c r="W139" s="59">
        <f t="shared" si="75"/>
        <v>0.71291390728476822</v>
      </c>
      <c r="X139" s="62">
        <f t="shared" si="76"/>
        <v>-1.1800781577522972</v>
      </c>
      <c r="Y139" s="28">
        <v>0.153789253681931</v>
      </c>
      <c r="Z139" s="28">
        <v>0.89439724645184204</v>
      </c>
      <c r="AA139" s="62">
        <f t="shared" si="72"/>
        <v>0.38700087139269057</v>
      </c>
      <c r="AB139" s="59">
        <f t="shared" si="73"/>
        <v>0.92259982572146193</v>
      </c>
      <c r="AC139" s="62">
        <f t="shared" si="77"/>
        <v>0.51748225748487564</v>
      </c>
      <c r="AD139" s="28">
        <v>7.6642910197268099E-2</v>
      </c>
      <c r="AE139" s="28">
        <v>0.88293847953236904</v>
      </c>
      <c r="AF139">
        <v>110.2573</v>
      </c>
      <c r="AG139" s="59">
        <f t="shared" si="83"/>
        <v>0.69066678334246578</v>
      </c>
      <c r="AH139" s="62">
        <f t="shared" si="84"/>
        <v>-1.0010885773837228</v>
      </c>
      <c r="AI139">
        <v>6.5787674558349635E-2</v>
      </c>
      <c r="AJ139" s="28">
        <v>0.75652607287546736</v>
      </c>
      <c r="AK139" s="62">
        <f t="shared" si="66"/>
        <v>-0.55456149255038145</v>
      </c>
    </row>
    <row r="140" spans="1:37" x14ac:dyDescent="0.25">
      <c r="A140" s="4" t="s">
        <v>284</v>
      </c>
      <c r="B140" s="18">
        <v>1225</v>
      </c>
      <c r="C140" s="4">
        <v>986</v>
      </c>
      <c r="D140" s="9">
        <f t="shared" si="85"/>
        <v>0.80489795918367346</v>
      </c>
      <c r="E140" s="28">
        <f t="shared" si="67"/>
        <v>0.82979171049863243</v>
      </c>
      <c r="F140" s="28">
        <f t="shared" si="68"/>
        <v>0.84726100966702467</v>
      </c>
      <c r="G140" s="28">
        <f t="shared" si="69"/>
        <v>0.89433106575963717</v>
      </c>
      <c r="H140" s="16">
        <v>2</v>
      </c>
      <c r="I140" s="16">
        <v>2</v>
      </c>
      <c r="J140" s="5">
        <v>612.5</v>
      </c>
      <c r="K140" s="30">
        <f t="shared" si="86"/>
        <v>2</v>
      </c>
      <c r="L140" s="5">
        <v>612.5</v>
      </c>
      <c r="M140">
        <f t="shared" si="87"/>
        <v>1225</v>
      </c>
      <c r="O140" s="28">
        <f t="shared" si="78"/>
        <v>1.216865306122449</v>
      </c>
      <c r="P140">
        <f t="shared" si="79"/>
        <v>408.33333333333331</v>
      </c>
      <c r="Q140" s="28">
        <f t="shared" si="80"/>
        <v>1.8252979591836735</v>
      </c>
      <c r="R140" s="28">
        <f t="shared" si="81"/>
        <v>0.60843265306122452</v>
      </c>
      <c r="S140" s="46">
        <v>25817</v>
      </c>
      <c r="T140" s="59">
        <f t="shared" si="82"/>
        <v>1.2830464473548653E-3</v>
      </c>
      <c r="U140" s="28">
        <v>0.98960000000000004</v>
      </c>
      <c r="V140" s="59">
        <f t="shared" si="74"/>
        <v>1</v>
      </c>
      <c r="W140" s="59">
        <f t="shared" si="75"/>
        <v>0.80489795918367346</v>
      </c>
      <c r="X140" s="62">
        <f t="shared" si="76"/>
        <v>-0.58196060599443578</v>
      </c>
      <c r="Y140" s="28">
        <v>0.153789253681931</v>
      </c>
      <c r="Z140" s="28">
        <v>0.89439724645184204</v>
      </c>
      <c r="AA140" s="62">
        <f t="shared" si="72"/>
        <v>0.47449355076112637</v>
      </c>
      <c r="AB140" s="59">
        <f t="shared" si="73"/>
        <v>0.76275322461943684</v>
      </c>
      <c r="AC140" s="62">
        <f t="shared" si="77"/>
        <v>-1.568119668258841</v>
      </c>
      <c r="AD140" s="28">
        <v>7.6642910197268099E-2</v>
      </c>
      <c r="AE140" s="28">
        <v>0.88293847953236904</v>
      </c>
      <c r="AF140">
        <v>83.8172</v>
      </c>
      <c r="AG140" s="59">
        <f t="shared" si="83"/>
        <v>0.76235205172602749</v>
      </c>
      <c r="AH140" s="62">
        <f t="shared" si="84"/>
        <v>8.8557300279596379E-2</v>
      </c>
      <c r="AI140">
        <v>6.5787674558349635E-2</v>
      </c>
      <c r="AJ140" s="28">
        <v>0.75652607287546736</v>
      </c>
      <c r="AK140" s="62">
        <f t="shared" si="66"/>
        <v>-0.68717432465789352</v>
      </c>
    </row>
    <row r="141" spans="1:37" x14ac:dyDescent="0.25">
      <c r="A141" s="4" t="s">
        <v>286</v>
      </c>
      <c r="B141" s="18">
        <v>1783</v>
      </c>
      <c r="C141" s="4">
        <v>1186</v>
      </c>
      <c r="D141" s="9">
        <f t="shared" si="85"/>
        <v>0.66517106001121706</v>
      </c>
      <c r="E141" s="28">
        <f t="shared" si="67"/>
        <v>0.68574336083630627</v>
      </c>
      <c r="F141" s="28">
        <f t="shared" si="68"/>
        <v>0.70018006316970216</v>
      </c>
      <c r="G141" s="28">
        <f t="shared" si="69"/>
        <v>0.73907895556801895</v>
      </c>
      <c r="H141" s="16">
        <v>3</v>
      </c>
      <c r="I141" s="16">
        <v>3</v>
      </c>
      <c r="J141" s="5">
        <v>594.33000000000004</v>
      </c>
      <c r="K141" s="30">
        <f t="shared" si="86"/>
        <v>3</v>
      </c>
      <c r="L141" s="5">
        <v>594.33000000000004</v>
      </c>
      <c r="M141">
        <f t="shared" si="87"/>
        <v>1782.9900000000002</v>
      </c>
      <c r="O141" s="28">
        <f t="shared" si="78"/>
        <v>1.2540676055390103</v>
      </c>
      <c r="P141">
        <f t="shared" si="79"/>
        <v>445.74750000000006</v>
      </c>
      <c r="Q141" s="28">
        <f t="shared" si="80"/>
        <v>1.6720901407186803</v>
      </c>
      <c r="R141" s="28">
        <f t="shared" si="81"/>
        <v>0.41802253517967003</v>
      </c>
      <c r="S141" s="46">
        <v>33417</v>
      </c>
      <c r="T141" s="59">
        <f t="shared" si="82"/>
        <v>1.660749240084345E-3</v>
      </c>
      <c r="U141" s="28">
        <v>0.98960000000000004</v>
      </c>
      <c r="V141" s="59">
        <f t="shared" si="74"/>
        <v>1</v>
      </c>
      <c r="W141" s="59">
        <f t="shared" si="75"/>
        <v>0.66517106001121706</v>
      </c>
      <c r="X141" s="62">
        <f t="shared" si="76"/>
        <v>-1.4905214828255404</v>
      </c>
      <c r="Y141" s="28">
        <v>0.153789253681931</v>
      </c>
      <c r="Z141" s="28">
        <v>0.89439724645184204</v>
      </c>
      <c r="AA141" s="62">
        <f t="shared" si="72"/>
        <v>0.53356076248615969</v>
      </c>
      <c r="AB141" s="59">
        <f t="shared" si="73"/>
        <v>0.8221464125046134</v>
      </c>
      <c r="AC141" s="62">
        <f t="shared" si="77"/>
        <v>-0.79318578680383334</v>
      </c>
      <c r="AD141" s="28">
        <v>7.6642910197268099E-2</v>
      </c>
      <c r="AE141" s="28">
        <v>0.88293847953236904</v>
      </c>
      <c r="AF141">
        <v>128.1002</v>
      </c>
      <c r="AG141" s="59">
        <f t="shared" si="83"/>
        <v>0.64229052624657534</v>
      </c>
      <c r="AH141" s="62">
        <f t="shared" si="84"/>
        <v>-1.7364277943518445</v>
      </c>
      <c r="AI141">
        <v>6.5787674558349635E-2</v>
      </c>
      <c r="AJ141" s="28">
        <v>0.75652607287546736</v>
      </c>
      <c r="AK141" s="62">
        <f t="shared" si="66"/>
        <v>-1.3400450213270727</v>
      </c>
    </row>
    <row r="142" spans="1:37" x14ac:dyDescent="0.25">
      <c r="A142" s="4" t="s">
        <v>288</v>
      </c>
      <c r="B142" s="18">
        <v>3889</v>
      </c>
      <c r="C142" s="4">
        <v>2441</v>
      </c>
      <c r="D142" s="9">
        <f t="shared" si="85"/>
        <v>0.62766778092054509</v>
      </c>
      <c r="E142" s="28">
        <f t="shared" si="67"/>
        <v>0.64708018651602595</v>
      </c>
      <c r="F142" s="28">
        <f t="shared" si="68"/>
        <v>0.66070292728478441</v>
      </c>
      <c r="G142" s="28">
        <f t="shared" si="69"/>
        <v>0.69740864546727244</v>
      </c>
      <c r="H142" s="16">
        <v>6</v>
      </c>
      <c r="I142" s="16">
        <v>7</v>
      </c>
      <c r="J142" s="5">
        <v>555.57000000000005</v>
      </c>
      <c r="K142" s="30">
        <f t="shared" si="86"/>
        <v>4.9999871432244802</v>
      </c>
      <c r="L142" s="5">
        <v>777.8</v>
      </c>
      <c r="M142">
        <f t="shared" si="87"/>
        <v>3888.9900000000002</v>
      </c>
      <c r="O142" s="28">
        <f t="shared" si="78"/>
        <v>0.95825404988428908</v>
      </c>
      <c r="P142">
        <f t="shared" si="79"/>
        <v>648.16638888829357</v>
      </c>
      <c r="Q142" s="28">
        <f t="shared" si="80"/>
        <v>1.1499053526647027</v>
      </c>
      <c r="R142" s="28">
        <f t="shared" si="81"/>
        <v>0.19165130278041365</v>
      </c>
      <c r="S142" s="46">
        <v>70049</v>
      </c>
      <c r="T142" s="59">
        <f t="shared" si="82"/>
        <v>3.4812767010404368E-3</v>
      </c>
      <c r="U142" s="28">
        <v>0.98960000000000004</v>
      </c>
      <c r="V142" s="59">
        <f t="shared" si="74"/>
        <v>0.71428387760349721</v>
      </c>
      <c r="W142" s="59">
        <f t="shared" si="75"/>
        <v>0.87873715283402609</v>
      </c>
      <c r="X142" s="62">
        <f t="shared" si="76"/>
        <v>-0.10182826981008938</v>
      </c>
      <c r="Y142" s="28">
        <v>0.153789253681931</v>
      </c>
      <c r="Z142" s="28">
        <v>0.89439724645184204</v>
      </c>
      <c r="AA142" s="62">
        <f t="shared" si="72"/>
        <v>0.55518280061100089</v>
      </c>
      <c r="AB142" s="59">
        <f t="shared" si="73"/>
        <v>0.88896315436264006</v>
      </c>
      <c r="AC142" s="62">
        <f t="shared" si="77"/>
        <v>7.8607072914694376E-2</v>
      </c>
      <c r="AD142" s="28">
        <v>7.6642910197268099E-2</v>
      </c>
      <c r="AE142" s="28">
        <v>0.88293847953236904</v>
      </c>
      <c r="AF142">
        <v>125.00490000000001</v>
      </c>
      <c r="AG142" s="59">
        <f t="shared" si="83"/>
        <v>0.650682605369863</v>
      </c>
      <c r="AH142" s="62">
        <f t="shared" si="84"/>
        <v>-1.6088647032466195</v>
      </c>
      <c r="AI142">
        <v>6.5787674558349635E-2</v>
      </c>
      <c r="AJ142" s="28">
        <v>0.75652607287546736</v>
      </c>
      <c r="AK142" s="62">
        <f t="shared" si="66"/>
        <v>-0.54402863338067153</v>
      </c>
    </row>
    <row r="143" spans="1:37" x14ac:dyDescent="0.25">
      <c r="A143" s="4" t="s">
        <v>290</v>
      </c>
      <c r="B143" s="18">
        <v>1769</v>
      </c>
      <c r="C143" s="4">
        <v>1339</v>
      </c>
      <c r="D143" s="9">
        <f t="shared" si="85"/>
        <v>0.75692481628038444</v>
      </c>
      <c r="E143" s="28">
        <f t="shared" si="67"/>
        <v>0.78033486214472614</v>
      </c>
      <c r="F143" s="28">
        <f t="shared" si="68"/>
        <v>0.79676296450566786</v>
      </c>
      <c r="G143" s="28">
        <f t="shared" si="69"/>
        <v>0.84102757364487146</v>
      </c>
      <c r="H143" s="16">
        <v>4</v>
      </c>
      <c r="I143" s="16">
        <v>4</v>
      </c>
      <c r="J143" s="5">
        <v>442.25</v>
      </c>
      <c r="K143" s="30">
        <f t="shared" si="86"/>
        <v>4</v>
      </c>
      <c r="L143" s="5">
        <v>442.25</v>
      </c>
      <c r="M143">
        <f t="shared" si="87"/>
        <v>1769</v>
      </c>
      <c r="O143" s="28">
        <f t="shared" si="78"/>
        <v>1.6853137365743358</v>
      </c>
      <c r="P143">
        <f t="shared" si="79"/>
        <v>353.8</v>
      </c>
      <c r="Q143" s="28">
        <f t="shared" si="80"/>
        <v>2.1066421707179197</v>
      </c>
      <c r="R143" s="28">
        <f t="shared" si="81"/>
        <v>0.4213284341435839</v>
      </c>
      <c r="S143" s="46">
        <v>45817</v>
      </c>
      <c r="T143" s="59">
        <f t="shared" si="82"/>
        <v>2.2770011650640222E-3</v>
      </c>
      <c r="U143" s="28">
        <v>0.98960000000000004</v>
      </c>
      <c r="V143" s="59">
        <f t="shared" si="74"/>
        <v>1</v>
      </c>
      <c r="W143" s="59">
        <f t="shared" si="75"/>
        <v>0.75692481628038444</v>
      </c>
      <c r="X143" s="62">
        <f t="shared" si="76"/>
        <v>-0.89390140650386363</v>
      </c>
      <c r="Y143" s="28">
        <v>0.153789253681931</v>
      </c>
      <c r="Z143" s="28">
        <v>0.89439724645184204</v>
      </c>
      <c r="AA143" s="62">
        <f t="shared" si="72"/>
        <v>0.38610122880153652</v>
      </c>
      <c r="AB143" s="59">
        <f t="shared" si="73"/>
        <v>0.9034746927996159</v>
      </c>
      <c r="AC143" s="62">
        <f t="shared" si="77"/>
        <v>0.26794667914343973</v>
      </c>
      <c r="AD143" s="28">
        <v>7.6642910197268099E-2</v>
      </c>
      <c r="AE143" s="28">
        <v>0.88293847953236904</v>
      </c>
      <c r="AF143">
        <v>90.505200000000002</v>
      </c>
      <c r="AG143" s="59">
        <f t="shared" si="83"/>
        <v>0.74421932624657539</v>
      </c>
      <c r="AH143" s="62">
        <f t="shared" si="84"/>
        <v>-0.18706766444490516</v>
      </c>
      <c r="AI143">
        <v>6.5787674558349635E-2</v>
      </c>
      <c r="AJ143" s="28">
        <v>0.75652607287546736</v>
      </c>
      <c r="AK143" s="62">
        <f t="shared" si="66"/>
        <v>-0.27100746393510972</v>
      </c>
    </row>
    <row r="144" spans="1:37" x14ac:dyDescent="0.25">
      <c r="A144" s="4" t="s">
        <v>292</v>
      </c>
      <c r="B144" s="18">
        <v>6700</v>
      </c>
      <c r="C144" s="4">
        <v>5646</v>
      </c>
      <c r="D144" s="9">
        <f t="shared" si="85"/>
        <v>0.84268656716417911</v>
      </c>
      <c r="E144" s="28">
        <f t="shared" si="67"/>
        <v>0.86874903831358674</v>
      </c>
      <c r="F144" s="28">
        <f t="shared" si="68"/>
        <v>0.88703849175176752</v>
      </c>
      <c r="G144" s="28">
        <f t="shared" si="69"/>
        <v>0.93631840796019905</v>
      </c>
      <c r="H144" s="16">
        <v>8</v>
      </c>
      <c r="I144" s="16">
        <v>9</v>
      </c>
      <c r="J144" s="5">
        <v>744.44</v>
      </c>
      <c r="K144" s="30">
        <f t="shared" si="86"/>
        <v>7.9999522388059709</v>
      </c>
      <c r="L144" s="5">
        <v>837.5</v>
      </c>
      <c r="M144">
        <f t="shared" si="87"/>
        <v>6699.9600000000009</v>
      </c>
      <c r="O144" s="28">
        <f t="shared" si="78"/>
        <v>0.88994626865671644</v>
      </c>
      <c r="P144">
        <f t="shared" si="79"/>
        <v>744.44395061466332</v>
      </c>
      <c r="Q144" s="28">
        <f t="shared" si="80"/>
        <v>1.0011902163817774</v>
      </c>
      <c r="R144" s="28">
        <f t="shared" si="81"/>
        <v>0.11124394772506097</v>
      </c>
      <c r="S144" s="46">
        <v>82206</v>
      </c>
      <c r="T144" s="59">
        <f t="shared" si="82"/>
        <v>4.0854520761999481E-3</v>
      </c>
      <c r="U144" s="28">
        <v>0.98960000000000004</v>
      </c>
      <c r="V144" s="59">
        <f t="shared" si="74"/>
        <v>0.88888358208955232</v>
      </c>
      <c r="W144" s="59">
        <f t="shared" si="75"/>
        <v>0.94802804792864426</v>
      </c>
      <c r="X144" s="62">
        <f t="shared" si="76"/>
        <v>0.34872918746144749</v>
      </c>
      <c r="Y144" s="28">
        <v>0.153789253681931</v>
      </c>
      <c r="Z144" s="28">
        <v>0.89439724645184204</v>
      </c>
      <c r="AA144" s="62">
        <f t="shared" si="72"/>
        <v>0.81502566722623648</v>
      </c>
      <c r="AB144" s="59">
        <f t="shared" si="73"/>
        <v>0.89812118336497937</v>
      </c>
      <c r="AC144" s="62">
        <f t="shared" si="77"/>
        <v>0.19809665099527385</v>
      </c>
      <c r="AD144" s="28">
        <v>7.6642910197268099E-2</v>
      </c>
      <c r="AE144" s="28">
        <v>0.88293847953236904</v>
      </c>
      <c r="AF144">
        <v>53.622999999999998</v>
      </c>
      <c r="AG144" s="59">
        <f t="shared" si="83"/>
        <v>0.84421555945205484</v>
      </c>
      <c r="AH144" s="62">
        <f t="shared" si="84"/>
        <v>1.3329166468532383</v>
      </c>
      <c r="AI144">
        <v>6.5787674558349635E-2</v>
      </c>
      <c r="AJ144" s="28">
        <v>0.75652607287546736</v>
      </c>
      <c r="AK144" s="62">
        <f t="shared" si="66"/>
        <v>0.62658082843665319</v>
      </c>
    </row>
    <row r="145" spans="1:37" x14ac:dyDescent="0.25">
      <c r="A145" s="4" t="s">
        <v>294</v>
      </c>
      <c r="B145" s="18">
        <v>2861</v>
      </c>
      <c r="C145" s="4">
        <v>2309</v>
      </c>
      <c r="D145" s="9">
        <f t="shared" si="85"/>
        <v>0.80706046836770362</v>
      </c>
      <c r="E145" s="28">
        <f t="shared" si="67"/>
        <v>0.83202110141000374</v>
      </c>
      <c r="F145" s="28">
        <f t="shared" si="68"/>
        <v>0.84953733512389862</v>
      </c>
      <c r="G145" s="28">
        <f t="shared" si="69"/>
        <v>0.89673385374189285</v>
      </c>
      <c r="H145" s="16">
        <v>6</v>
      </c>
      <c r="I145" s="16">
        <v>6</v>
      </c>
      <c r="J145" s="5">
        <v>476.83</v>
      </c>
      <c r="K145" s="30">
        <f t="shared" si="86"/>
        <v>4.999965047186298</v>
      </c>
      <c r="L145" s="5">
        <v>572.20000000000005</v>
      </c>
      <c r="M145">
        <f t="shared" si="87"/>
        <v>2860.98</v>
      </c>
      <c r="O145" s="28">
        <f t="shared" si="78"/>
        <v>1.3025690318070604</v>
      </c>
      <c r="P145">
        <f t="shared" si="79"/>
        <v>476.83277777454146</v>
      </c>
      <c r="Q145" s="28">
        <f t="shared" si="80"/>
        <v>1.5630846593193113</v>
      </c>
      <c r="R145" s="28">
        <f t="shared" si="81"/>
        <v>0.26051562751225088</v>
      </c>
      <c r="S145" s="46">
        <v>75220</v>
      </c>
      <c r="T145" s="59">
        <f t="shared" si="82"/>
        <v>3.7382636933041397E-3</v>
      </c>
      <c r="U145" s="28">
        <v>0.98960000000000004</v>
      </c>
      <c r="V145" s="59">
        <f t="shared" si="74"/>
        <v>0.83332750786438303</v>
      </c>
      <c r="W145" s="59">
        <f t="shared" si="75"/>
        <v>0.96847933225677918</v>
      </c>
      <c r="X145" s="62">
        <f t="shared" si="76"/>
        <v>0.48171171932568646</v>
      </c>
      <c r="Y145" s="28">
        <v>0.153789253681931</v>
      </c>
      <c r="Z145" s="28">
        <v>0.89439724645184204</v>
      </c>
      <c r="AA145" s="62">
        <f t="shared" si="72"/>
        <v>0.38035097048657274</v>
      </c>
      <c r="AB145" s="59">
        <f t="shared" si="73"/>
        <v>0.92392927412550352</v>
      </c>
      <c r="AC145" s="62">
        <f t="shared" si="77"/>
        <v>0.53482826379674164</v>
      </c>
      <c r="AD145" s="28">
        <v>7.6642910197268099E-2</v>
      </c>
      <c r="AE145" s="28">
        <v>0.88293847953236904</v>
      </c>
      <c r="AF145">
        <v>74.425299999999993</v>
      </c>
      <c r="AG145" s="59">
        <f t="shared" si="83"/>
        <v>0.78781567978082201</v>
      </c>
      <c r="AH145" s="62">
        <f t="shared" si="84"/>
        <v>0.47561503146919543</v>
      </c>
      <c r="AI145">
        <v>6.5787674558349635E-2</v>
      </c>
      <c r="AJ145" s="28">
        <v>0.75652607287546736</v>
      </c>
      <c r="AK145" s="62">
        <f t="shared" si="66"/>
        <v>0.49738500486387455</v>
      </c>
    </row>
    <row r="146" spans="1:37" x14ac:dyDescent="0.25">
      <c r="A146" s="4" t="s">
        <v>296</v>
      </c>
      <c r="B146" s="18">
        <v>50303</v>
      </c>
      <c r="C146" s="4">
        <v>43244</v>
      </c>
      <c r="D146" s="9">
        <f t="shared" si="85"/>
        <v>0.85967039739180562</v>
      </c>
      <c r="E146" s="28">
        <f t="shared" si="67"/>
        <v>0.88625814164103678</v>
      </c>
      <c r="F146" s="28">
        <f t="shared" si="68"/>
        <v>0.90491620778084814</v>
      </c>
      <c r="G146" s="28">
        <f t="shared" si="69"/>
        <v>0.95518933043533949</v>
      </c>
      <c r="H146" s="16">
        <v>55</v>
      </c>
      <c r="I146" s="16">
        <v>55</v>
      </c>
      <c r="J146" s="5">
        <v>914.6</v>
      </c>
      <c r="K146" s="30">
        <f t="shared" si="86"/>
        <v>45.000178916481786</v>
      </c>
      <c r="L146" s="5">
        <v>1117.8399999999999</v>
      </c>
      <c r="M146">
        <f t="shared" si="87"/>
        <v>50303</v>
      </c>
      <c r="O146" s="28">
        <f t="shared" si="78"/>
        <v>0.66675910684892303</v>
      </c>
      <c r="P146">
        <f t="shared" si="79"/>
        <v>1093.5392249523734</v>
      </c>
      <c r="Q146" s="28">
        <f t="shared" si="80"/>
        <v>0.68157591697953146</v>
      </c>
      <c r="R146" s="28">
        <f t="shared" si="81"/>
        <v>1.4816810130608427E-2</v>
      </c>
      <c r="S146" s="46">
        <v>500387</v>
      </c>
      <c r="T146" s="59">
        <f t="shared" si="82"/>
        <v>2.4868100966516597E-2</v>
      </c>
      <c r="U146" s="28">
        <v>0.98960000000000004</v>
      </c>
      <c r="V146" s="59">
        <f t="shared" si="74"/>
        <v>0.81818507120875972</v>
      </c>
      <c r="W146" s="59">
        <f t="shared" si="75"/>
        <v>1.0507040859615744</v>
      </c>
      <c r="X146" s="62">
        <f t="shared" si="76"/>
        <v>1.0163703624767453</v>
      </c>
      <c r="Y146" s="28">
        <v>0.153789253681931</v>
      </c>
      <c r="Z146" s="28">
        <v>0.89439724645184204</v>
      </c>
      <c r="AA146" s="62">
        <f t="shared" si="72"/>
        <v>1.0052819118002665</v>
      </c>
      <c r="AB146" s="59">
        <f t="shared" si="73"/>
        <v>0.97766049078013617</v>
      </c>
      <c r="AC146" s="62">
        <f t="shared" si="77"/>
        <v>1.2358874552644983</v>
      </c>
      <c r="AD146" s="28">
        <v>7.6642910197268099E-2</v>
      </c>
      <c r="AE146" s="28">
        <v>0.88293847953236904</v>
      </c>
      <c r="AF146">
        <v>70.147000000000006</v>
      </c>
      <c r="AG146" s="59">
        <f t="shared" si="83"/>
        <v>0.79941514739726027</v>
      </c>
      <c r="AH146" s="62">
        <f t="shared" si="84"/>
        <v>0.65193176092206961</v>
      </c>
      <c r="AI146">
        <v>6.5787674558349635E-2</v>
      </c>
      <c r="AJ146" s="28">
        <v>0.75652607287546736</v>
      </c>
      <c r="AK146" s="62">
        <f t="shared" si="66"/>
        <v>0.9680631928877711</v>
      </c>
    </row>
    <row r="147" spans="1:37" x14ac:dyDescent="0.25">
      <c r="A147" s="4" t="s">
        <v>298</v>
      </c>
      <c r="B147" s="18">
        <v>3672</v>
      </c>
      <c r="C147" s="4">
        <v>3393</v>
      </c>
      <c r="D147" s="9">
        <f t="shared" si="85"/>
        <v>0.9240196078431373</v>
      </c>
      <c r="E147" s="28">
        <f t="shared" si="67"/>
        <v>0.95259753385890444</v>
      </c>
      <c r="F147" s="28">
        <f t="shared" si="68"/>
        <v>0.97265221878224983</v>
      </c>
      <c r="G147" s="28">
        <f t="shared" si="69"/>
        <v>1.0266884531590414</v>
      </c>
      <c r="H147" s="16">
        <v>5</v>
      </c>
      <c r="I147" s="16">
        <v>5</v>
      </c>
      <c r="J147" s="5">
        <v>734.4</v>
      </c>
      <c r="K147" s="30">
        <f t="shared" si="86"/>
        <v>5</v>
      </c>
      <c r="L147" s="5">
        <v>734.4</v>
      </c>
      <c r="M147">
        <f t="shared" si="87"/>
        <v>3672</v>
      </c>
      <c r="O147" s="28">
        <f t="shared" si="78"/>
        <v>1.0148828976034858</v>
      </c>
      <c r="P147">
        <f t="shared" si="79"/>
        <v>612</v>
      </c>
      <c r="Q147" s="28">
        <f t="shared" si="80"/>
        <v>1.2178594771241831</v>
      </c>
      <c r="R147" s="28">
        <f t="shared" si="81"/>
        <v>0.20297657952069725</v>
      </c>
      <c r="S147" s="46">
        <v>49701</v>
      </c>
      <c r="T147" s="59">
        <f t="shared" si="82"/>
        <v>2.4700271712431408E-3</v>
      </c>
      <c r="U147" s="28">
        <v>0.98960000000000004</v>
      </c>
      <c r="V147" s="59">
        <f t="shared" si="74"/>
        <v>1</v>
      </c>
      <c r="W147" s="59">
        <f t="shared" si="75"/>
        <v>0.9240196078431373</v>
      </c>
      <c r="X147" s="62">
        <f t="shared" si="76"/>
        <v>0.19261658849428209</v>
      </c>
      <c r="Y147" s="28">
        <v>0.153789253681931</v>
      </c>
      <c r="Z147" s="28">
        <v>0.89439724645184204</v>
      </c>
      <c r="AA147" s="62">
        <f t="shared" si="72"/>
        <v>0.73881813243194305</v>
      </c>
      <c r="AB147" s="59">
        <f t="shared" si="73"/>
        <v>0.85223637351361137</v>
      </c>
      <c r="AC147" s="62">
        <f t="shared" si="77"/>
        <v>-0.40058638091553095</v>
      </c>
      <c r="AD147" s="28">
        <v>7.6642910197268099E-2</v>
      </c>
      <c r="AE147" s="28">
        <v>0.88293847953236904</v>
      </c>
      <c r="AF147">
        <v>37.304299999999998</v>
      </c>
      <c r="AG147" s="59">
        <f t="shared" si="83"/>
        <v>0.88845935539726029</v>
      </c>
      <c r="AH147" s="62">
        <f t="shared" si="84"/>
        <v>2.0054407365436848</v>
      </c>
      <c r="AI147">
        <v>6.5787674558349635E-2</v>
      </c>
      <c r="AJ147" s="28">
        <v>0.75652607287546736</v>
      </c>
      <c r="AK147" s="62">
        <f t="shared" si="66"/>
        <v>0.5991569813741453</v>
      </c>
    </row>
    <row r="148" spans="1:37" x14ac:dyDescent="0.25">
      <c r="A148" s="4" t="s">
        <v>300</v>
      </c>
      <c r="B148" s="18">
        <v>2043</v>
      </c>
      <c r="C148" s="4">
        <v>1557</v>
      </c>
      <c r="D148" s="9">
        <f t="shared" si="85"/>
        <v>0.76211453744493396</v>
      </c>
      <c r="E148" s="28">
        <f t="shared" si="67"/>
        <v>0.78568509014941645</v>
      </c>
      <c r="F148" s="28">
        <f t="shared" si="68"/>
        <v>0.80222582888940419</v>
      </c>
      <c r="G148" s="28">
        <f t="shared" si="69"/>
        <v>0.84679393049437102</v>
      </c>
      <c r="H148" s="16">
        <v>1</v>
      </c>
      <c r="I148" s="16">
        <v>3</v>
      </c>
      <c r="J148" s="5">
        <v>681</v>
      </c>
      <c r="K148" s="30">
        <f t="shared" si="86"/>
        <v>2</v>
      </c>
      <c r="L148" s="5">
        <v>1021.5</v>
      </c>
      <c r="M148">
        <f t="shared" si="87"/>
        <v>2043</v>
      </c>
      <c r="O148" s="28">
        <f t="shared" si="78"/>
        <v>0.72964268232990703</v>
      </c>
      <c r="P148">
        <f t="shared" si="79"/>
        <v>681</v>
      </c>
      <c r="Q148" s="28">
        <f t="shared" si="80"/>
        <v>1.0944640234948606</v>
      </c>
      <c r="R148" s="28">
        <f t="shared" si="81"/>
        <v>0.36482134116495357</v>
      </c>
      <c r="S148" s="46">
        <v>39779</v>
      </c>
      <c r="T148" s="59">
        <f t="shared" si="82"/>
        <v>1.9769262357876276E-3</v>
      </c>
      <c r="U148" s="28">
        <v>0.98960000000000004</v>
      </c>
      <c r="V148" s="59">
        <f t="shared" si="74"/>
        <v>0.66666666666666663</v>
      </c>
      <c r="W148" s="59">
        <f t="shared" si="75"/>
        <v>1.143171806167401</v>
      </c>
      <c r="X148" s="62">
        <f t="shared" si="76"/>
        <v>1.6176329214138581</v>
      </c>
      <c r="Y148" s="28">
        <v>0.153789253681931</v>
      </c>
      <c r="Z148" s="28">
        <v>0.89439724645184204</v>
      </c>
      <c r="AA148" s="62">
        <f t="shared" si="72"/>
        <v>0.51358757133160715</v>
      </c>
      <c r="AB148" s="59">
        <f t="shared" si="73"/>
        <v>0.74320621433419642</v>
      </c>
      <c r="AC148" s="62">
        <f t="shared" si="77"/>
        <v>-1.8231597004670277</v>
      </c>
      <c r="AD148" s="28">
        <v>7.6642910197268099E-2</v>
      </c>
      <c r="AE148" s="28">
        <v>0.88293847953236904</v>
      </c>
      <c r="AF148">
        <v>75.696600000000004</v>
      </c>
      <c r="AG148" s="59">
        <f t="shared" si="83"/>
        <v>0.78436888942465754</v>
      </c>
      <c r="AH148" s="62">
        <f t="shared" si="84"/>
        <v>0.42322238528883271</v>
      </c>
      <c r="AI148">
        <v>6.5787674558349635E-2</v>
      </c>
      <c r="AJ148" s="28">
        <v>0.75652607287546736</v>
      </c>
      <c r="AK148" s="62">
        <f t="shared" si="66"/>
        <v>7.2565202078554367E-2</v>
      </c>
    </row>
    <row r="149" spans="1:37" x14ac:dyDescent="0.25">
      <c r="A149" s="4" t="s">
        <v>302</v>
      </c>
      <c r="B149" s="18">
        <v>939</v>
      </c>
      <c r="C149" s="4">
        <v>702</v>
      </c>
      <c r="D149" s="9">
        <f t="shared" si="85"/>
        <v>0.74760383386581475</v>
      </c>
      <c r="E149" s="28">
        <f t="shared" si="67"/>
        <v>0.77072560192352035</v>
      </c>
      <c r="F149" s="28">
        <f t="shared" si="68"/>
        <v>0.78695140406927866</v>
      </c>
      <c r="G149" s="28">
        <f t="shared" si="69"/>
        <v>0.83067092651757191</v>
      </c>
      <c r="H149" s="16">
        <v>3</v>
      </c>
      <c r="I149" s="16">
        <v>3</v>
      </c>
      <c r="J149" s="5">
        <v>313</v>
      </c>
      <c r="K149" s="30">
        <f t="shared" si="86"/>
        <v>3</v>
      </c>
      <c r="L149" s="5">
        <v>313</v>
      </c>
      <c r="M149">
        <f t="shared" si="87"/>
        <v>939</v>
      </c>
      <c r="O149" s="28">
        <f t="shared" si="78"/>
        <v>2.3812460063897767</v>
      </c>
      <c r="P149">
        <f t="shared" si="79"/>
        <v>234.75</v>
      </c>
      <c r="Q149" s="28">
        <f t="shared" si="80"/>
        <v>3.1749946751863685</v>
      </c>
      <c r="R149" s="28">
        <f t="shared" si="81"/>
        <v>0.79374866879659178</v>
      </c>
      <c r="S149" s="46">
        <v>18986</v>
      </c>
      <c r="T149" s="59">
        <f t="shared" si="82"/>
        <v>9.4356121352130273E-4</v>
      </c>
      <c r="U149" s="28">
        <v>0.98960000000000004</v>
      </c>
      <c r="V149" s="59">
        <f t="shared" si="74"/>
        <v>1</v>
      </c>
      <c r="W149" s="59">
        <f t="shared" si="75"/>
        <v>0.74760383386581475</v>
      </c>
      <c r="X149" s="62">
        <f t="shared" si="76"/>
        <v>-0.9545102084286553</v>
      </c>
      <c r="Y149" s="28">
        <v>0.153789253681931</v>
      </c>
      <c r="Z149" s="28">
        <v>0.89439724645184204</v>
      </c>
      <c r="AA149" s="62">
        <f t="shared" si="72"/>
        <v>0.49457494996313073</v>
      </c>
      <c r="AB149" s="59">
        <f t="shared" si="73"/>
        <v>0.83514168334562311</v>
      </c>
      <c r="AC149" s="62">
        <f t="shared" si="77"/>
        <v>-0.62362971426481173</v>
      </c>
      <c r="AD149" s="28">
        <v>7.6642910197268099E-2</v>
      </c>
      <c r="AE149" s="28">
        <v>0.88293847953236904</v>
      </c>
      <c r="AF149">
        <v>96.612200000000001</v>
      </c>
      <c r="AG149" s="59">
        <f t="shared" si="83"/>
        <v>0.72766182706849325</v>
      </c>
      <c r="AH149" s="62">
        <f t="shared" si="84"/>
        <v>-0.43874853459629876</v>
      </c>
      <c r="AI149">
        <v>6.5787674558349635E-2</v>
      </c>
      <c r="AJ149" s="28">
        <v>0.75652607287546736</v>
      </c>
      <c r="AK149" s="62">
        <f t="shared" ref="AK149:AK212" si="88">(X149+AC149+AH149)/3</f>
        <v>-0.67229615242992191</v>
      </c>
    </row>
    <row r="150" spans="1:37" x14ac:dyDescent="0.25">
      <c r="A150" s="4" t="s">
        <v>304</v>
      </c>
      <c r="B150" s="18">
        <v>1706</v>
      </c>
      <c r="C150" s="4">
        <v>1425</v>
      </c>
      <c r="D150" s="9">
        <f t="shared" si="85"/>
        <v>0.83528722157092616</v>
      </c>
      <c r="E150" s="28">
        <f t="shared" si="67"/>
        <v>0.86112084698033631</v>
      </c>
      <c r="F150" s="28">
        <f t="shared" si="68"/>
        <v>0.87924970691676441</v>
      </c>
      <c r="G150" s="28">
        <f t="shared" si="69"/>
        <v>0.92809691285658458</v>
      </c>
      <c r="H150" s="16">
        <v>4</v>
      </c>
      <c r="I150" s="16">
        <v>4</v>
      </c>
      <c r="J150" s="5">
        <v>426.5</v>
      </c>
      <c r="K150" s="30">
        <f t="shared" si="86"/>
        <v>4</v>
      </c>
      <c r="L150" s="5">
        <v>426.5</v>
      </c>
      <c r="M150">
        <f t="shared" si="87"/>
        <v>1706</v>
      </c>
      <c r="O150" s="28">
        <f t="shared" si="78"/>
        <v>1.7475498241500587</v>
      </c>
      <c r="P150">
        <f t="shared" si="79"/>
        <v>341.2</v>
      </c>
      <c r="Q150" s="28">
        <f t="shared" si="80"/>
        <v>2.1844372801875735</v>
      </c>
      <c r="R150" s="28">
        <f t="shared" si="81"/>
        <v>0.43688745603751489</v>
      </c>
      <c r="S150" s="46">
        <v>48376</v>
      </c>
      <c r="T150" s="59">
        <f t="shared" si="82"/>
        <v>2.4041776711949091E-3</v>
      </c>
      <c r="U150" s="28">
        <v>0.98960000000000004</v>
      </c>
      <c r="V150" s="59">
        <f t="shared" si="74"/>
        <v>1</v>
      </c>
      <c r="W150" s="59">
        <f t="shared" si="75"/>
        <v>0.83528722157092616</v>
      </c>
      <c r="X150" s="62">
        <f t="shared" ref="X150:X197" si="89">(W150-Z150)/Y150</f>
        <v>-0.3843573166898126</v>
      </c>
      <c r="Y150" s="28">
        <v>0.153789253681931</v>
      </c>
      <c r="Z150" s="28">
        <v>0.89439724645184204</v>
      </c>
      <c r="AA150" s="62">
        <f t="shared" si="72"/>
        <v>0.3526542086985282</v>
      </c>
      <c r="AB150" s="59">
        <f t="shared" si="73"/>
        <v>0.91183644782536799</v>
      </c>
      <c r="AC150" s="62">
        <f t="shared" si="77"/>
        <v>0.37704685558807249</v>
      </c>
      <c r="AD150" s="28">
        <v>7.6642910197268099E-2</v>
      </c>
      <c r="AE150" s="28">
        <v>0.88293847953236904</v>
      </c>
      <c r="AF150">
        <v>85.641900000000007</v>
      </c>
      <c r="AG150" s="59">
        <f t="shared" si="83"/>
        <v>0.75740486509589044</v>
      </c>
      <c r="AH150" s="62">
        <f t="shared" si="84"/>
        <v>1.3358007048017042E-2</v>
      </c>
      <c r="AI150">
        <v>6.5787674558349635E-2</v>
      </c>
      <c r="AJ150" s="28">
        <v>0.75652607287546736</v>
      </c>
      <c r="AK150" s="62">
        <f t="shared" si="88"/>
        <v>2.0158486487589782E-3</v>
      </c>
    </row>
    <row r="151" spans="1:37" x14ac:dyDescent="0.25">
      <c r="A151" s="4" t="s">
        <v>306</v>
      </c>
      <c r="B151" s="18">
        <v>2181</v>
      </c>
      <c r="C151" s="4">
        <v>1718</v>
      </c>
      <c r="D151" s="9">
        <f t="shared" si="85"/>
        <v>0.78771205868867489</v>
      </c>
      <c r="E151" s="28">
        <f t="shared" si="67"/>
        <v>0.8120742873079122</v>
      </c>
      <c r="F151" s="28">
        <f t="shared" si="68"/>
        <v>0.8291705880933421</v>
      </c>
      <c r="G151" s="28">
        <f t="shared" si="69"/>
        <v>0.87523562076519434</v>
      </c>
      <c r="H151" s="16">
        <v>5</v>
      </c>
      <c r="I151" s="16">
        <v>5</v>
      </c>
      <c r="J151" s="5">
        <v>436.2</v>
      </c>
      <c r="K151" s="30">
        <f t="shared" si="86"/>
        <v>4</v>
      </c>
      <c r="L151" s="5">
        <v>545.25</v>
      </c>
      <c r="M151">
        <f t="shared" si="87"/>
        <v>2181</v>
      </c>
      <c r="O151" s="28">
        <f t="shared" si="78"/>
        <v>1.3669509399358093</v>
      </c>
      <c r="P151">
        <f t="shared" si="79"/>
        <v>436.2</v>
      </c>
      <c r="Q151" s="28">
        <f t="shared" si="80"/>
        <v>1.7086886749197616</v>
      </c>
      <c r="R151" s="28">
        <f t="shared" si="81"/>
        <v>0.34173773498395232</v>
      </c>
      <c r="S151" s="46">
        <v>48979</v>
      </c>
      <c r="T151" s="59">
        <f t="shared" si="82"/>
        <v>2.4341454059338399E-3</v>
      </c>
      <c r="U151" s="28">
        <v>0.98960000000000004</v>
      </c>
      <c r="V151" s="59">
        <f t="shared" si="74"/>
        <v>0.8</v>
      </c>
      <c r="W151" s="59">
        <f t="shared" si="75"/>
        <v>0.98464007336084358</v>
      </c>
      <c r="X151" s="62">
        <f t="shared" si="89"/>
        <v>0.58679540181424483</v>
      </c>
      <c r="Y151" s="28">
        <v>0.153789253681931</v>
      </c>
      <c r="Z151" s="28">
        <v>0.89439724645184204</v>
      </c>
      <c r="AA151" s="62">
        <f t="shared" si="72"/>
        <v>0.44529288062230754</v>
      </c>
      <c r="AB151" s="59">
        <f t="shared" si="73"/>
        <v>0.88867677984442306</v>
      </c>
      <c r="AC151" s="62">
        <f t="shared" si="77"/>
        <v>7.4870595300784423E-2</v>
      </c>
      <c r="AD151" s="28">
        <v>7.6642910197268099E-2</v>
      </c>
      <c r="AE151" s="28">
        <v>0.88293847953236904</v>
      </c>
      <c r="AF151">
        <v>65.900000000000006</v>
      </c>
      <c r="AG151" s="59">
        <f t="shared" si="83"/>
        <v>0.81092975342465756</v>
      </c>
      <c r="AH151" s="62">
        <f t="shared" si="84"/>
        <v>0.82695855894613624</v>
      </c>
      <c r="AI151">
        <v>6.5787674558349635E-2</v>
      </c>
      <c r="AJ151" s="28">
        <v>0.75652607287546736</v>
      </c>
      <c r="AK151" s="62">
        <f t="shared" si="88"/>
        <v>0.49620818535372185</v>
      </c>
    </row>
    <row r="152" spans="1:37" x14ac:dyDescent="0.25">
      <c r="A152" s="4" t="s">
        <v>308</v>
      </c>
      <c r="B152" s="18">
        <v>2285</v>
      </c>
      <c r="C152" s="4">
        <v>1780</v>
      </c>
      <c r="D152" s="9">
        <f t="shared" si="85"/>
        <v>0.77899343544857769</v>
      </c>
      <c r="E152" s="28">
        <f t="shared" ref="E152:E215" si="90">C152/(B152*0.97)</f>
        <v>0.80308601592636886</v>
      </c>
      <c r="F152" s="28">
        <f t="shared" ref="F152:F215" si="91">C152/(B152*0.95)</f>
        <v>0.81999308994587128</v>
      </c>
      <c r="G152" s="28">
        <f t="shared" ref="G152:G215" si="92">C152/(B152*0.9)</f>
        <v>0.8655482616095308</v>
      </c>
      <c r="H152" s="16">
        <v>3</v>
      </c>
      <c r="I152" s="16">
        <v>3</v>
      </c>
      <c r="J152" s="5">
        <v>761.67</v>
      </c>
      <c r="K152" s="30">
        <f t="shared" si="86"/>
        <v>3</v>
      </c>
      <c r="L152" s="5">
        <v>761.67</v>
      </c>
      <c r="M152">
        <f t="shared" si="87"/>
        <v>2285.0099999999998</v>
      </c>
      <c r="O152" s="28">
        <f t="shared" si="78"/>
        <v>0.97854713983746255</v>
      </c>
      <c r="P152">
        <f t="shared" si="79"/>
        <v>571.25249999999994</v>
      </c>
      <c r="Q152" s="28">
        <f t="shared" si="80"/>
        <v>1.3047295197832833</v>
      </c>
      <c r="R152" s="28">
        <f t="shared" si="81"/>
        <v>0.32618237994582078</v>
      </c>
      <c r="S152" s="46">
        <v>54034</v>
      </c>
      <c r="T152" s="59">
        <f t="shared" si="82"/>
        <v>2.6853674608348296E-3</v>
      </c>
      <c r="U152" s="28">
        <v>0.98960000000000004</v>
      </c>
      <c r="V152" s="59">
        <f t="shared" si="74"/>
        <v>1</v>
      </c>
      <c r="W152" s="59">
        <f t="shared" si="75"/>
        <v>0.77899343544857769</v>
      </c>
      <c r="X152" s="62">
        <f t="shared" si="89"/>
        <v>-0.75040230861607582</v>
      </c>
      <c r="Y152" s="28">
        <v>0.153789253681931</v>
      </c>
      <c r="Z152" s="28">
        <v>0.89439724645184204</v>
      </c>
      <c r="AA152" s="62">
        <f t="shared" si="72"/>
        <v>0.42288188918088609</v>
      </c>
      <c r="AB152" s="59">
        <f t="shared" si="73"/>
        <v>0.85903937027303801</v>
      </c>
      <c r="AC152" s="62">
        <f t="shared" si="77"/>
        <v>-0.31182413608536103</v>
      </c>
      <c r="AD152" s="28">
        <v>7.6642910197268099E-2</v>
      </c>
      <c r="AE152" s="28">
        <v>0.88293847953236904</v>
      </c>
      <c r="AF152">
        <v>103.38030000000001</v>
      </c>
      <c r="AG152" s="59">
        <f t="shared" si="83"/>
        <v>0.70931193183561658</v>
      </c>
      <c r="AH152" s="62">
        <f t="shared" si="84"/>
        <v>-0.7176745698462822</v>
      </c>
      <c r="AI152">
        <v>6.5787674558349635E-2</v>
      </c>
      <c r="AJ152" s="28">
        <v>0.75652607287546736</v>
      </c>
      <c r="AK152" s="62">
        <f t="shared" si="88"/>
        <v>-0.59330033818257311</v>
      </c>
    </row>
    <row r="153" spans="1:37" x14ac:dyDescent="0.25">
      <c r="A153" s="4" t="s">
        <v>310</v>
      </c>
      <c r="B153" s="18">
        <v>2236</v>
      </c>
      <c r="C153" s="4">
        <v>1740</v>
      </c>
      <c r="D153" s="9">
        <f t="shared" si="85"/>
        <v>0.77817531305903398</v>
      </c>
      <c r="E153" s="28">
        <f t="shared" si="90"/>
        <v>0.80224259078250926</v>
      </c>
      <c r="F153" s="28">
        <f t="shared" si="91"/>
        <v>0.81913190848319373</v>
      </c>
      <c r="G153" s="28">
        <f t="shared" si="92"/>
        <v>0.86463923673225995</v>
      </c>
      <c r="H153" s="16">
        <v>4</v>
      </c>
      <c r="I153" s="16">
        <v>4</v>
      </c>
      <c r="J153" s="5">
        <v>559</v>
      </c>
      <c r="K153" s="30">
        <f t="shared" si="86"/>
        <v>4</v>
      </c>
      <c r="L153" s="5">
        <v>559</v>
      </c>
      <c r="M153">
        <f t="shared" si="87"/>
        <v>2236</v>
      </c>
      <c r="O153" s="28">
        <f t="shared" si="78"/>
        <v>1.3333273703041146</v>
      </c>
      <c r="P153">
        <f t="shared" si="79"/>
        <v>447.2</v>
      </c>
      <c r="Q153" s="28">
        <f t="shared" si="80"/>
        <v>1.6666592128801432</v>
      </c>
      <c r="R153" s="28">
        <f t="shared" si="81"/>
        <v>0.33333184257602855</v>
      </c>
      <c r="S153" s="46">
        <v>40874</v>
      </c>
      <c r="T153" s="59">
        <f t="shared" si="82"/>
        <v>2.0313452565822042E-3</v>
      </c>
      <c r="U153" s="28">
        <v>0.98960000000000004</v>
      </c>
      <c r="V153" s="59">
        <f t="shared" si="74"/>
        <v>1</v>
      </c>
      <c r="W153" s="59">
        <f t="shared" si="75"/>
        <v>0.77817531305903398</v>
      </c>
      <c r="X153" s="62">
        <f t="shared" si="89"/>
        <v>-0.75572207166815331</v>
      </c>
      <c r="Y153" s="28">
        <v>0.153789253681931</v>
      </c>
      <c r="Z153" s="28">
        <v>0.89439724645184204</v>
      </c>
      <c r="AA153" s="62">
        <f t="shared" si="72"/>
        <v>0.54704702255712678</v>
      </c>
      <c r="AB153" s="59">
        <f t="shared" si="73"/>
        <v>0.86323824436071828</v>
      </c>
      <c r="AC153" s="62">
        <f t="shared" si="77"/>
        <v>-0.25703923717073268</v>
      </c>
      <c r="AD153" s="28">
        <v>7.6642910197268099E-2</v>
      </c>
      <c r="AE153" s="28">
        <v>0.88293847953236904</v>
      </c>
      <c r="AF153">
        <v>72.070400000000006</v>
      </c>
      <c r="AG153" s="59">
        <f t="shared" si="83"/>
        <v>0.7942003620821918</v>
      </c>
      <c r="AH153" s="62">
        <f t="shared" si="84"/>
        <v>0.57266485644373488</v>
      </c>
      <c r="AI153">
        <v>6.5787674558349635E-2</v>
      </c>
      <c r="AJ153" s="28">
        <v>0.75652607287546736</v>
      </c>
      <c r="AK153" s="62">
        <f t="shared" si="88"/>
        <v>-0.1466988174650504</v>
      </c>
    </row>
    <row r="154" spans="1:37" x14ac:dyDescent="0.25">
      <c r="A154" s="4" t="s">
        <v>312</v>
      </c>
      <c r="B154" s="18">
        <v>3614</v>
      </c>
      <c r="C154" s="4">
        <v>3079</v>
      </c>
      <c r="D154" s="9">
        <f t="shared" si="85"/>
        <v>0.85196458218040949</v>
      </c>
      <c r="E154" s="28">
        <f t="shared" si="90"/>
        <v>0.87831400224784484</v>
      </c>
      <c r="F154" s="28">
        <f t="shared" si="91"/>
        <v>0.89680482334779954</v>
      </c>
      <c r="G154" s="28">
        <f t="shared" si="92"/>
        <v>0.94662731353378837</v>
      </c>
      <c r="H154" s="16">
        <v>4</v>
      </c>
      <c r="I154" s="16">
        <v>4</v>
      </c>
      <c r="J154" s="5">
        <v>903.5</v>
      </c>
      <c r="K154" s="30">
        <f t="shared" si="86"/>
        <v>4</v>
      </c>
      <c r="L154" s="5">
        <v>903.5</v>
      </c>
      <c r="M154">
        <f t="shared" si="87"/>
        <v>3614</v>
      </c>
      <c r="O154" s="28">
        <f t="shared" si="78"/>
        <v>0.82493635860542336</v>
      </c>
      <c r="P154">
        <f t="shared" si="79"/>
        <v>722.8</v>
      </c>
      <c r="Q154" s="28">
        <f t="shared" si="80"/>
        <v>1.0311704482567794</v>
      </c>
      <c r="R154" s="28">
        <f t="shared" si="81"/>
        <v>0.20623408965135603</v>
      </c>
      <c r="S154" s="46">
        <v>55119</v>
      </c>
      <c r="T154" s="59">
        <f t="shared" si="82"/>
        <v>2.7392895042705513E-3</v>
      </c>
      <c r="U154" s="28">
        <v>0.98960000000000004</v>
      </c>
      <c r="V154" s="59">
        <f t="shared" si="74"/>
        <v>1</v>
      </c>
      <c r="W154" s="59">
        <f t="shared" si="75"/>
        <v>0.85196458218040949</v>
      </c>
      <c r="X154" s="62">
        <f t="shared" si="89"/>
        <v>-0.27591436498672628</v>
      </c>
      <c r="Y154" s="28">
        <v>0.153789253681931</v>
      </c>
      <c r="Z154" s="28">
        <v>0.89439724645184204</v>
      </c>
      <c r="AA154" s="62">
        <f t="shared" si="72"/>
        <v>0.65567227271902606</v>
      </c>
      <c r="AB154" s="59">
        <f t="shared" si="73"/>
        <v>0.83608193182024348</v>
      </c>
      <c r="AC154" s="62">
        <f t="shared" si="77"/>
        <v>-0.61136180230530612</v>
      </c>
      <c r="AD154" s="28">
        <v>7.6642910197268099E-2</v>
      </c>
      <c r="AE154" s="28">
        <v>0.88293847953236904</v>
      </c>
      <c r="AF154">
        <v>43.41</v>
      </c>
      <c r="AG154" s="59">
        <f t="shared" si="83"/>
        <v>0.87190538082191782</v>
      </c>
      <c r="AH154" s="62">
        <f t="shared" si="84"/>
        <v>1.7538134418190461</v>
      </c>
      <c r="AI154">
        <v>6.5787674558349635E-2</v>
      </c>
      <c r="AJ154" s="28">
        <v>0.75652607287546736</v>
      </c>
      <c r="AK154" s="62">
        <f t="shared" si="88"/>
        <v>0.28884575817567121</v>
      </c>
    </row>
    <row r="155" spans="1:37" x14ac:dyDescent="0.25">
      <c r="A155" s="4" t="s">
        <v>314</v>
      </c>
      <c r="B155" s="18">
        <v>4099</v>
      </c>
      <c r="C155" s="4">
        <v>3170</v>
      </c>
      <c r="D155" s="9">
        <f t="shared" si="85"/>
        <v>0.77335935594047334</v>
      </c>
      <c r="E155" s="28">
        <f t="shared" si="90"/>
        <v>0.7972776865365705</v>
      </c>
      <c r="F155" s="28">
        <f t="shared" si="91"/>
        <v>0.81406247993734038</v>
      </c>
      <c r="G155" s="28">
        <f t="shared" si="92"/>
        <v>0.85928817326719253</v>
      </c>
      <c r="H155" s="16">
        <v>9</v>
      </c>
      <c r="I155" s="16">
        <v>9</v>
      </c>
      <c r="J155" s="5">
        <v>455.44</v>
      </c>
      <c r="K155" s="30">
        <f t="shared" si="86"/>
        <v>7.9998438658807913</v>
      </c>
      <c r="L155" s="5">
        <v>512.38</v>
      </c>
      <c r="M155">
        <f t="shared" si="87"/>
        <v>4098.96</v>
      </c>
      <c r="O155" s="28">
        <f t="shared" si="78"/>
        <v>1.4546430383699598</v>
      </c>
      <c r="P155">
        <f t="shared" si="79"/>
        <v>455.44790121743358</v>
      </c>
      <c r="Q155" s="28">
        <f t="shared" si="80"/>
        <v>1.6364769669762405</v>
      </c>
      <c r="R155" s="28">
        <f t="shared" si="81"/>
        <v>0.18183392860628067</v>
      </c>
      <c r="S155" s="46">
        <v>84187</v>
      </c>
      <c r="T155" s="59">
        <f t="shared" si="82"/>
        <v>4.1839032909890403E-3</v>
      </c>
      <c r="U155" s="28">
        <v>0.98960000000000004</v>
      </c>
      <c r="V155" s="59">
        <f t="shared" si="74"/>
        <v>0.88887154065342122</v>
      </c>
      <c r="W155" s="59">
        <f t="shared" si="75"/>
        <v>0.87004625592126239</v>
      </c>
      <c r="X155" s="62">
        <f t="shared" si="89"/>
        <v>-0.15834000066703424</v>
      </c>
      <c r="Y155" s="28">
        <v>0.153789253681931</v>
      </c>
      <c r="Z155" s="28">
        <v>0.89439724645184204</v>
      </c>
      <c r="AA155" s="62">
        <f t="shared" si="72"/>
        <v>0.48689227552947606</v>
      </c>
      <c r="AB155" s="59">
        <f t="shared" si="73"/>
        <v>0.93913727771537348</v>
      </c>
      <c r="AC155" s="62">
        <f t="shared" si="77"/>
        <v>0.73325501391265824</v>
      </c>
      <c r="AD155" s="28">
        <v>7.6642910197268099E-2</v>
      </c>
      <c r="AE155" s="28">
        <v>0.88293847953236904</v>
      </c>
      <c r="AF155">
        <v>77.675700000000006</v>
      </c>
      <c r="AG155" s="59">
        <f t="shared" si="83"/>
        <v>0.77900308843835619</v>
      </c>
      <c r="AH155" s="62">
        <f t="shared" si="84"/>
        <v>0.34165997983335161</v>
      </c>
      <c r="AI155">
        <v>6.5787674558349635E-2</v>
      </c>
      <c r="AJ155" s="28">
        <v>0.75652607287546736</v>
      </c>
      <c r="AK155" s="62">
        <f t="shared" si="88"/>
        <v>0.30552499769299185</v>
      </c>
    </row>
    <row r="156" spans="1:37" x14ac:dyDescent="0.25">
      <c r="A156" s="4" t="s">
        <v>316</v>
      </c>
      <c r="B156" s="18">
        <v>1788</v>
      </c>
      <c r="C156" s="4">
        <v>1398</v>
      </c>
      <c r="D156" s="9">
        <f t="shared" si="85"/>
        <v>0.78187919463087252</v>
      </c>
      <c r="E156" s="28">
        <f t="shared" si="90"/>
        <v>0.80606102539265212</v>
      </c>
      <c r="F156" s="28">
        <f t="shared" si="91"/>
        <v>0.82303073119039216</v>
      </c>
      <c r="G156" s="28">
        <f t="shared" si="92"/>
        <v>0.86875466070096941</v>
      </c>
      <c r="H156" s="16">
        <v>3</v>
      </c>
      <c r="I156" s="16">
        <v>3</v>
      </c>
      <c r="J156" s="5">
        <v>596</v>
      </c>
      <c r="K156" s="30">
        <f t="shared" si="86"/>
        <v>3</v>
      </c>
      <c r="L156" s="5">
        <v>596</v>
      </c>
      <c r="M156">
        <f t="shared" si="87"/>
        <v>1788</v>
      </c>
      <c r="O156" s="28">
        <f t="shared" si="78"/>
        <v>1.2505536912751678</v>
      </c>
      <c r="P156">
        <f t="shared" si="79"/>
        <v>447</v>
      </c>
      <c r="Q156" s="28">
        <f t="shared" si="80"/>
        <v>1.6674049217002238</v>
      </c>
      <c r="R156" s="28">
        <f t="shared" si="81"/>
        <v>0.41685123042505601</v>
      </c>
      <c r="S156" s="46">
        <v>44851</v>
      </c>
      <c r="T156" s="59">
        <f t="shared" si="82"/>
        <v>2.2289931521986702E-3</v>
      </c>
      <c r="U156" s="28">
        <v>0.98960000000000004</v>
      </c>
      <c r="V156" s="59">
        <f t="shared" si="74"/>
        <v>1</v>
      </c>
      <c r="W156" s="59">
        <f t="shared" si="75"/>
        <v>0.78187919463087252</v>
      </c>
      <c r="X156" s="62">
        <f t="shared" si="89"/>
        <v>-0.73163793390714327</v>
      </c>
      <c r="Y156" s="28">
        <v>0.153789253681931</v>
      </c>
      <c r="Z156" s="28">
        <v>0.89439724645184204</v>
      </c>
      <c r="AA156" s="62">
        <f t="shared" si="72"/>
        <v>0.39865331876658266</v>
      </c>
      <c r="AB156" s="59">
        <f t="shared" si="73"/>
        <v>0.86711556041113913</v>
      </c>
      <c r="AC156" s="62">
        <f t="shared" si="77"/>
        <v>-0.20644987358261752</v>
      </c>
      <c r="AD156" s="28">
        <v>7.6642910197268099E-2</v>
      </c>
      <c r="AE156" s="28">
        <v>0.88293847953236904</v>
      </c>
      <c r="AF156">
        <v>97.481300000000005</v>
      </c>
      <c r="AG156" s="59">
        <f t="shared" si="83"/>
        <v>0.72530549457534244</v>
      </c>
      <c r="AH156" s="62">
        <f t="shared" si="84"/>
        <v>-0.47456576797579592</v>
      </c>
      <c r="AI156">
        <v>6.5787674558349635E-2</v>
      </c>
      <c r="AJ156" s="28">
        <v>0.75652607287546736</v>
      </c>
      <c r="AK156" s="62">
        <f t="shared" si="88"/>
        <v>-0.47088452515518558</v>
      </c>
    </row>
    <row r="157" spans="1:37" x14ac:dyDescent="0.25">
      <c r="A157" s="4" t="s">
        <v>318</v>
      </c>
      <c r="B157" s="18">
        <v>6695</v>
      </c>
      <c r="C157" s="4">
        <v>5217</v>
      </c>
      <c r="D157" s="9">
        <f t="shared" si="85"/>
        <v>0.77923823749066468</v>
      </c>
      <c r="E157" s="28">
        <f t="shared" si="90"/>
        <v>0.80333838916563372</v>
      </c>
      <c r="F157" s="28">
        <f t="shared" si="91"/>
        <v>0.82025077630596277</v>
      </c>
      <c r="G157" s="28">
        <f t="shared" si="92"/>
        <v>0.86582026387851629</v>
      </c>
      <c r="H157" s="16">
        <v>9</v>
      </c>
      <c r="I157" s="16">
        <v>9</v>
      </c>
      <c r="J157" s="5">
        <v>743.89</v>
      </c>
      <c r="K157" s="30">
        <f t="shared" si="86"/>
        <v>9</v>
      </c>
      <c r="L157" s="5">
        <v>743.89</v>
      </c>
      <c r="M157">
        <f t="shared" si="87"/>
        <v>6695.01</v>
      </c>
      <c r="O157" s="28">
        <f t="shared" si="78"/>
        <v>1.0019357700735325</v>
      </c>
      <c r="P157">
        <f t="shared" si="79"/>
        <v>669.50099999999998</v>
      </c>
      <c r="Q157" s="28">
        <f t="shared" si="80"/>
        <v>1.1132619667483694</v>
      </c>
      <c r="R157" s="28">
        <f t="shared" si="81"/>
        <v>0.1113261966748369</v>
      </c>
      <c r="S157" s="46">
        <v>93038</v>
      </c>
      <c r="T157" s="59">
        <f t="shared" si="82"/>
        <v>4.6237779513112276E-3</v>
      </c>
      <c r="U157" s="28">
        <v>0.98960000000000004</v>
      </c>
      <c r="V157" s="59">
        <f t="shared" si="74"/>
        <v>1</v>
      </c>
      <c r="W157" s="59">
        <f t="shared" si="75"/>
        <v>0.77923823749066468</v>
      </c>
      <c r="X157" s="62">
        <f t="shared" si="89"/>
        <v>-0.74881050661284032</v>
      </c>
      <c r="Y157" s="28">
        <v>0.153789253681931</v>
      </c>
      <c r="Z157" s="28">
        <v>0.89439724645184204</v>
      </c>
      <c r="AA157" s="62">
        <f t="shared" si="72"/>
        <v>0.71959844364668202</v>
      </c>
      <c r="AB157" s="59">
        <f t="shared" si="73"/>
        <v>0.92004461737259091</v>
      </c>
      <c r="AC157" s="62">
        <f t="shared" si="77"/>
        <v>0.48414312223682376</v>
      </c>
      <c r="AD157" s="28">
        <v>7.6642910197268099E-2</v>
      </c>
      <c r="AE157" s="28">
        <v>0.88293847953236904</v>
      </c>
      <c r="AF157">
        <v>75.614999999999995</v>
      </c>
      <c r="AG157" s="59">
        <f t="shared" si="83"/>
        <v>0.78459012602739731</v>
      </c>
      <c r="AH157" s="62">
        <f t="shared" si="84"/>
        <v>0.42658527361441922</v>
      </c>
      <c r="AI157">
        <v>6.5787674558349635E-2</v>
      </c>
      <c r="AJ157" s="28">
        <v>0.75652607287546736</v>
      </c>
      <c r="AK157" s="62">
        <f t="shared" si="88"/>
        <v>5.3972629746134225E-2</v>
      </c>
    </row>
    <row r="158" spans="1:37" x14ac:dyDescent="0.25">
      <c r="A158" s="4" t="s">
        <v>320</v>
      </c>
      <c r="B158" s="18">
        <v>4179</v>
      </c>
      <c r="C158" s="4">
        <v>3514</v>
      </c>
      <c r="D158" s="9">
        <f t="shared" si="85"/>
        <v>0.8408710217755444</v>
      </c>
      <c r="E158" s="28">
        <f t="shared" si="90"/>
        <v>0.86687734203664368</v>
      </c>
      <c r="F158" s="28">
        <f t="shared" si="91"/>
        <v>0.88512739134267837</v>
      </c>
      <c r="G158" s="28">
        <f t="shared" si="92"/>
        <v>0.93430113530616044</v>
      </c>
      <c r="H158" s="16">
        <v>6</v>
      </c>
      <c r="I158" s="16">
        <v>6</v>
      </c>
      <c r="J158" s="5">
        <v>696.5</v>
      </c>
      <c r="K158" s="30">
        <f t="shared" si="86"/>
        <v>5</v>
      </c>
      <c r="L158" s="5">
        <v>835.8</v>
      </c>
      <c r="M158">
        <f t="shared" si="87"/>
        <v>4179</v>
      </c>
      <c r="O158" s="28">
        <f t="shared" si="78"/>
        <v>0.89175640105288356</v>
      </c>
      <c r="P158">
        <f t="shared" si="79"/>
        <v>696.5</v>
      </c>
      <c r="Q158" s="28">
        <f t="shared" si="80"/>
        <v>1.0701076812634602</v>
      </c>
      <c r="R158" s="28">
        <f t="shared" si="81"/>
        <v>0.17835128021057667</v>
      </c>
      <c r="S158" s="46">
        <v>89559</v>
      </c>
      <c r="T158" s="59">
        <f t="shared" si="82"/>
        <v>4.45087952816572E-3</v>
      </c>
      <c r="U158" s="28">
        <v>0.98960000000000004</v>
      </c>
      <c r="V158" s="59">
        <f t="shared" si="74"/>
        <v>0.83333333333333337</v>
      </c>
      <c r="W158" s="59">
        <f t="shared" si="75"/>
        <v>1.0090452261306533</v>
      </c>
      <c r="X158" s="62">
        <f t="shared" si="89"/>
        <v>0.74548758729220266</v>
      </c>
      <c r="Y158" s="28">
        <v>0.153789253681931</v>
      </c>
      <c r="Z158" s="28">
        <v>0.89439724645184204</v>
      </c>
      <c r="AA158" s="62">
        <f t="shared" si="72"/>
        <v>0.46661977020734935</v>
      </c>
      <c r="AB158" s="59">
        <f t="shared" si="73"/>
        <v>0.90667604595853013</v>
      </c>
      <c r="AC158" s="62">
        <f t="shared" si="77"/>
        <v>0.30971640253565436</v>
      </c>
      <c r="AD158" s="28">
        <v>7.6642910197268099E-2</v>
      </c>
      <c r="AE158" s="28">
        <v>0.88293847953236904</v>
      </c>
      <c r="AF158">
        <v>107.5064</v>
      </c>
      <c r="AG158" s="59">
        <f t="shared" si="83"/>
        <v>0.69812511386301379</v>
      </c>
      <c r="AH158" s="62">
        <f t="shared" si="84"/>
        <v>-0.88771885318207289</v>
      </c>
      <c r="AI158">
        <v>6.5787674558349635E-2</v>
      </c>
      <c r="AJ158" s="28">
        <v>0.75652607287546736</v>
      </c>
      <c r="AK158" s="62">
        <f t="shared" si="88"/>
        <v>5.5828378881928077E-2</v>
      </c>
    </row>
    <row r="159" spans="1:37" x14ac:dyDescent="0.25">
      <c r="A159" s="4" t="s">
        <v>322</v>
      </c>
      <c r="B159" s="18">
        <v>12525</v>
      </c>
      <c r="C159" s="4">
        <v>10728</v>
      </c>
      <c r="D159" s="9">
        <f t="shared" si="85"/>
        <v>0.85652694610778446</v>
      </c>
      <c r="E159" s="28">
        <f t="shared" si="90"/>
        <v>0.88301747021421073</v>
      </c>
      <c r="F159" s="28">
        <f t="shared" si="91"/>
        <v>0.90160731169240471</v>
      </c>
      <c r="G159" s="28">
        <f t="shared" si="92"/>
        <v>0.95169660678642709</v>
      </c>
      <c r="H159" s="16">
        <v>13</v>
      </c>
      <c r="I159" s="16">
        <v>13</v>
      </c>
      <c r="J159" s="5">
        <v>963.46</v>
      </c>
      <c r="K159" s="30">
        <f t="shared" si="86"/>
        <v>11.999980838323353</v>
      </c>
      <c r="L159" s="5">
        <v>1043.75</v>
      </c>
      <c r="M159">
        <f t="shared" si="87"/>
        <v>12524.98</v>
      </c>
      <c r="O159" s="28">
        <f t="shared" si="78"/>
        <v>0.71408862275449103</v>
      </c>
      <c r="P159">
        <f t="shared" si="79"/>
        <v>963.4614201181688</v>
      </c>
      <c r="Q159" s="28">
        <f t="shared" si="80"/>
        <v>0.77359610300595649</v>
      </c>
      <c r="R159" s="28">
        <f t="shared" si="81"/>
        <v>5.9507480251465461E-2</v>
      </c>
      <c r="S159" s="46">
        <v>130412</v>
      </c>
      <c r="T159" s="59">
        <f t="shared" si="82"/>
        <v>6.4811811322943291E-3</v>
      </c>
      <c r="U159" s="28">
        <v>0.98960000000000004</v>
      </c>
      <c r="V159" s="59">
        <f t="shared" si="74"/>
        <v>0.9230754491017964</v>
      </c>
      <c r="W159" s="59">
        <f t="shared" si="75"/>
        <v>0.92790567330247242</v>
      </c>
      <c r="X159" s="62">
        <f t="shared" si="89"/>
        <v>0.21788535966194983</v>
      </c>
      <c r="Y159" s="28">
        <v>0.153789253681931</v>
      </c>
      <c r="Z159" s="28">
        <v>0.89439724645184204</v>
      </c>
      <c r="AA159" s="62">
        <f t="shared" si="72"/>
        <v>0.9604177529675183</v>
      </c>
      <c r="AB159" s="59">
        <f t="shared" si="73"/>
        <v>0.91996505945240248</v>
      </c>
      <c r="AC159" s="62">
        <f t="shared" si="77"/>
        <v>0.48310508858199958</v>
      </c>
      <c r="AD159" s="28">
        <v>7.6642910197268099E-2</v>
      </c>
      <c r="AE159" s="28">
        <v>0.88293847953236904</v>
      </c>
      <c r="AF159">
        <v>63.078499999999998</v>
      </c>
      <c r="AG159" s="59">
        <f t="shared" si="83"/>
        <v>0.8185794969863015</v>
      </c>
      <c r="AH159" s="62">
        <f t="shared" si="84"/>
        <v>0.94323784093928653</v>
      </c>
      <c r="AI159">
        <v>6.5787674558349635E-2</v>
      </c>
      <c r="AJ159" s="28">
        <v>0.75652607287546736</v>
      </c>
      <c r="AK159" s="62">
        <f t="shared" si="88"/>
        <v>0.54807609639441202</v>
      </c>
    </row>
    <row r="160" spans="1:37" x14ac:dyDescent="0.25">
      <c r="A160" s="4" t="s">
        <v>324</v>
      </c>
      <c r="B160" s="18">
        <v>5691</v>
      </c>
      <c r="C160" s="4">
        <v>4935</v>
      </c>
      <c r="D160" s="9">
        <f t="shared" si="85"/>
        <v>0.86715867158671589</v>
      </c>
      <c r="E160" s="28">
        <f t="shared" si="90"/>
        <v>0.89397801194506799</v>
      </c>
      <c r="F160" s="28">
        <f t="shared" si="91"/>
        <v>0.91279860167022731</v>
      </c>
      <c r="G160" s="28">
        <f t="shared" si="92"/>
        <v>0.9635096350963509</v>
      </c>
      <c r="H160" s="16">
        <v>11</v>
      </c>
      <c r="I160" s="16">
        <v>12</v>
      </c>
      <c r="J160" s="5">
        <v>474.25</v>
      </c>
      <c r="K160" s="30">
        <f t="shared" si="86"/>
        <v>11.000077315602288</v>
      </c>
      <c r="L160" s="5">
        <v>517.36</v>
      </c>
      <c r="M160">
        <f t="shared" si="87"/>
        <v>5691</v>
      </c>
      <c r="O160" s="28">
        <f t="shared" si="78"/>
        <v>1.4406409463429721</v>
      </c>
      <c r="P160">
        <f t="shared" si="79"/>
        <v>474.24694444265475</v>
      </c>
      <c r="Q160" s="28">
        <f t="shared" si="80"/>
        <v>1.571607384578783</v>
      </c>
      <c r="R160" s="28">
        <f t="shared" si="81"/>
        <v>0.13096643823581089</v>
      </c>
      <c r="S160" s="46">
        <v>103584</v>
      </c>
      <c r="T160" s="59">
        <f t="shared" si="82"/>
        <v>5.1478902739592663E-3</v>
      </c>
      <c r="U160" s="28">
        <v>0.98960000000000004</v>
      </c>
      <c r="V160" s="59">
        <f t="shared" si="74"/>
        <v>0.916673109633524</v>
      </c>
      <c r="W160" s="59">
        <f t="shared" si="75"/>
        <v>0.94598462906084002</v>
      </c>
      <c r="X160" s="62">
        <f t="shared" si="89"/>
        <v>0.33544205055895321</v>
      </c>
      <c r="Y160" s="28">
        <v>0.153789253681931</v>
      </c>
      <c r="Z160" s="28">
        <v>0.89439724645184204</v>
      </c>
      <c r="AA160" s="62">
        <f t="shared" si="72"/>
        <v>0.54940917516218724</v>
      </c>
      <c r="AB160" s="59">
        <f t="shared" si="73"/>
        <v>0.95005406240346002</v>
      </c>
      <c r="AC160" s="62">
        <f t="shared" si="77"/>
        <v>0.87569199418895871</v>
      </c>
      <c r="AD160" s="28">
        <v>7.6642910197268099E-2</v>
      </c>
      <c r="AE160" s="28">
        <v>0.88293847953236904</v>
      </c>
      <c r="AF160">
        <v>49.588500000000003</v>
      </c>
      <c r="AG160" s="59">
        <f t="shared" si="83"/>
        <v>0.8551540284931507</v>
      </c>
      <c r="AH160" s="62">
        <f t="shared" si="84"/>
        <v>1.4991859231960902</v>
      </c>
      <c r="AI160">
        <v>6.5787674558349635E-2</v>
      </c>
      <c r="AJ160" s="28">
        <v>0.75652607287546736</v>
      </c>
      <c r="AK160" s="62">
        <f t="shared" si="88"/>
        <v>0.90343998931466751</v>
      </c>
    </row>
    <row r="161" spans="1:37" x14ac:dyDescent="0.25">
      <c r="A161" s="4" t="s">
        <v>326</v>
      </c>
      <c r="B161" s="18">
        <v>9968</v>
      </c>
      <c r="C161" s="4">
        <v>8210</v>
      </c>
      <c r="D161" s="9">
        <f t="shared" si="85"/>
        <v>0.8236356340288925</v>
      </c>
      <c r="E161" s="28">
        <f t="shared" si="90"/>
        <v>0.84910890106071391</v>
      </c>
      <c r="F161" s="28">
        <f t="shared" si="91"/>
        <v>0.86698487792514989</v>
      </c>
      <c r="G161" s="28">
        <f t="shared" si="92"/>
        <v>0.91515070447654712</v>
      </c>
      <c r="H161" s="16">
        <v>11</v>
      </c>
      <c r="I161" s="16">
        <v>11</v>
      </c>
      <c r="J161" s="5">
        <v>906.18</v>
      </c>
      <c r="K161" s="30">
        <f t="shared" si="86"/>
        <v>11</v>
      </c>
      <c r="L161" s="5">
        <v>906.18</v>
      </c>
      <c r="M161">
        <f t="shared" si="87"/>
        <v>9967.98</v>
      </c>
      <c r="O161" s="28">
        <f t="shared" si="78"/>
        <v>0.82249663422278141</v>
      </c>
      <c r="P161">
        <f t="shared" si="79"/>
        <v>830.66499999999996</v>
      </c>
      <c r="Q161" s="28">
        <f t="shared" si="80"/>
        <v>0.89726905551576153</v>
      </c>
      <c r="R161" s="28">
        <f t="shared" si="81"/>
        <v>7.4772421292980118E-2</v>
      </c>
      <c r="S161" s="46">
        <v>110871</v>
      </c>
      <c r="T161" s="59">
        <f t="shared" si="82"/>
        <v>5.5100376753565977E-3</v>
      </c>
      <c r="U161" s="28">
        <v>0.98960000000000004</v>
      </c>
      <c r="V161" s="59">
        <f t="shared" si="74"/>
        <v>1</v>
      </c>
      <c r="W161" s="59">
        <f t="shared" si="75"/>
        <v>0.8236356340288925</v>
      </c>
      <c r="X161" s="62">
        <f t="shared" si="89"/>
        <v>-0.46012065686526871</v>
      </c>
      <c r="Y161" s="28">
        <v>0.153789253681931</v>
      </c>
      <c r="Z161" s="28">
        <v>0.89439724645184204</v>
      </c>
      <c r="AA161" s="62">
        <f t="shared" si="72"/>
        <v>0.89906287487259973</v>
      </c>
      <c r="AB161" s="59">
        <f t="shared" si="73"/>
        <v>0.91826701137521827</v>
      </c>
      <c r="AC161" s="62">
        <f t="shared" si="77"/>
        <v>0.46094977019946848</v>
      </c>
      <c r="AD161" s="28">
        <v>7.6642910197268099E-2</v>
      </c>
      <c r="AE161" s="28">
        <v>0.88293847953236904</v>
      </c>
      <c r="AF161">
        <v>74.838999999999999</v>
      </c>
      <c r="AG161" s="59">
        <f t="shared" si="83"/>
        <v>0.78669404273972598</v>
      </c>
      <c r="AH161" s="62">
        <f t="shared" si="84"/>
        <v>0.45856568220087313</v>
      </c>
      <c r="AI161">
        <v>6.5787674558349635E-2</v>
      </c>
      <c r="AJ161" s="28">
        <v>0.75652607287546736</v>
      </c>
      <c r="AK161" s="62">
        <f t="shared" si="88"/>
        <v>0.15313159851169098</v>
      </c>
    </row>
    <row r="162" spans="1:37" x14ac:dyDescent="0.25">
      <c r="A162" s="4" t="s">
        <v>328</v>
      </c>
      <c r="B162" s="18">
        <v>2752</v>
      </c>
      <c r="C162" s="4">
        <v>2081</v>
      </c>
      <c r="D162" s="9">
        <f t="shared" si="85"/>
        <v>0.75617732558139539</v>
      </c>
      <c r="E162" s="28">
        <f t="shared" si="90"/>
        <v>0.7795642531766962</v>
      </c>
      <c r="F162" s="28">
        <f t="shared" si="91"/>
        <v>0.79597613219094243</v>
      </c>
      <c r="G162" s="28">
        <f t="shared" si="92"/>
        <v>0.84019702842377253</v>
      </c>
      <c r="H162" s="16">
        <v>7</v>
      </c>
      <c r="I162" s="16">
        <v>7</v>
      </c>
      <c r="J162" s="5">
        <v>393.14</v>
      </c>
      <c r="K162" s="30">
        <f t="shared" si="86"/>
        <v>7</v>
      </c>
      <c r="L162" s="5">
        <v>393.14</v>
      </c>
      <c r="M162">
        <f t="shared" si="87"/>
        <v>2751.98</v>
      </c>
      <c r="O162" s="28">
        <f t="shared" si="78"/>
        <v>1.8958386325482017</v>
      </c>
      <c r="P162">
        <f t="shared" si="79"/>
        <v>343.9975</v>
      </c>
      <c r="Q162" s="28">
        <f t="shared" si="80"/>
        <v>2.1666727229122307</v>
      </c>
      <c r="R162" s="28">
        <f t="shared" si="81"/>
        <v>0.27083409036402895</v>
      </c>
      <c r="S162" s="46">
        <v>54259</v>
      </c>
      <c r="T162" s="59">
        <f t="shared" si="82"/>
        <v>2.6965494514090576E-3</v>
      </c>
      <c r="U162" s="28">
        <v>0.98960000000000004</v>
      </c>
      <c r="V162" s="59">
        <f t="shared" si="74"/>
        <v>1</v>
      </c>
      <c r="W162" s="59">
        <f t="shared" si="75"/>
        <v>0.75617732558139539</v>
      </c>
      <c r="X162" s="62">
        <f t="shared" si="89"/>
        <v>-0.89876189370367165</v>
      </c>
      <c r="Y162" s="28">
        <v>0.153789253681931</v>
      </c>
      <c r="Z162" s="28">
        <v>0.89439724645184204</v>
      </c>
      <c r="AA162" s="62">
        <f t="shared" si="72"/>
        <v>0.50719696271586279</v>
      </c>
      <c r="AB162" s="59">
        <f t="shared" si="73"/>
        <v>0.92754329104059108</v>
      </c>
      <c r="AC162" s="62">
        <f t="shared" si="77"/>
        <v>0.58198222631963625</v>
      </c>
      <c r="AD162" s="28">
        <v>7.6642910197268099E-2</v>
      </c>
      <c r="AE162" s="28">
        <v>0.88293847953236904</v>
      </c>
      <c r="AF162">
        <v>102.75060000000001</v>
      </c>
      <c r="AG162" s="59">
        <f t="shared" si="83"/>
        <v>0.71101919517808221</v>
      </c>
      <c r="AH162" s="62">
        <f t="shared" si="84"/>
        <v>-0.69172345736317731</v>
      </c>
      <c r="AI162">
        <v>6.5787674558349635E-2</v>
      </c>
      <c r="AJ162" s="28">
        <v>0.75652607287546736</v>
      </c>
      <c r="AK162" s="62">
        <f t="shared" si="88"/>
        <v>-0.33616770824907088</v>
      </c>
    </row>
    <row r="163" spans="1:37" x14ac:dyDescent="0.25">
      <c r="A163" s="4" t="s">
        <v>330</v>
      </c>
      <c r="B163" s="18">
        <v>9997</v>
      </c>
      <c r="C163" s="4">
        <v>7761</v>
      </c>
      <c r="D163" s="9">
        <f t="shared" si="85"/>
        <v>0.77633289986996101</v>
      </c>
      <c r="E163" s="28">
        <f t="shared" si="90"/>
        <v>0.80034319574222779</v>
      </c>
      <c r="F163" s="28">
        <f t="shared" si="91"/>
        <v>0.81719252617890636</v>
      </c>
      <c r="G163" s="28">
        <f t="shared" si="92"/>
        <v>0.86259211096662325</v>
      </c>
      <c r="H163" s="16">
        <v>11</v>
      </c>
      <c r="I163" s="16">
        <v>12</v>
      </c>
      <c r="J163" s="5">
        <v>833.08</v>
      </c>
      <c r="K163" s="30">
        <f t="shared" si="86"/>
        <v>12</v>
      </c>
      <c r="L163" s="5">
        <v>833.08</v>
      </c>
      <c r="M163">
        <f t="shared" si="87"/>
        <v>9996.9600000000009</v>
      </c>
      <c r="O163" s="28">
        <f t="shared" si="78"/>
        <v>0.894667979065636</v>
      </c>
      <c r="P163">
        <f t="shared" si="79"/>
        <v>768.99692307692317</v>
      </c>
      <c r="Q163" s="28">
        <f t="shared" si="80"/>
        <v>0.96922364398777228</v>
      </c>
      <c r="R163" s="28">
        <f t="shared" si="81"/>
        <v>7.4555664922136278E-2</v>
      </c>
      <c r="S163" s="46">
        <v>121762</v>
      </c>
      <c r="T163" s="59">
        <f t="shared" si="82"/>
        <v>6.0512957168851189E-3</v>
      </c>
      <c r="U163" s="28">
        <v>0.98960000000000004</v>
      </c>
      <c r="V163" s="59">
        <f t="shared" si="74"/>
        <v>1</v>
      </c>
      <c r="W163" s="59">
        <f t="shared" si="75"/>
        <v>0.77633289986996101</v>
      </c>
      <c r="X163" s="62">
        <f t="shared" si="89"/>
        <v>-0.76770218825603576</v>
      </c>
      <c r="Y163" s="28">
        <v>0.153789253681931</v>
      </c>
      <c r="Z163" s="28">
        <v>0.89439724645184204</v>
      </c>
      <c r="AA163" s="62">
        <f t="shared" si="72"/>
        <v>0.82102790690034655</v>
      </c>
      <c r="AB163" s="59">
        <f t="shared" si="73"/>
        <v>0.93158100775830444</v>
      </c>
      <c r="AC163" s="62">
        <f t="shared" si="77"/>
        <v>0.6346644210238932</v>
      </c>
      <c r="AD163" s="28">
        <v>7.6642910197268099E-2</v>
      </c>
      <c r="AE163" s="28">
        <v>0.88293847953236904</v>
      </c>
      <c r="AF163">
        <v>88.193600000000004</v>
      </c>
      <c r="AG163" s="59">
        <f t="shared" si="83"/>
        <v>0.75048661216438362</v>
      </c>
      <c r="AH163" s="62">
        <f t="shared" si="84"/>
        <v>-9.1802313299995317E-2</v>
      </c>
      <c r="AI163">
        <v>6.5787674558349635E-2</v>
      </c>
      <c r="AJ163" s="28">
        <v>0.75652607287546736</v>
      </c>
      <c r="AK163" s="62">
        <f t="shared" si="88"/>
        <v>-7.4946693510712634E-2</v>
      </c>
    </row>
    <row r="164" spans="1:37" x14ac:dyDescent="0.25">
      <c r="A164" s="4" t="s">
        <v>332</v>
      </c>
      <c r="B164" s="18">
        <v>1569</v>
      </c>
      <c r="C164" s="4">
        <v>1353</v>
      </c>
      <c r="D164" s="9">
        <f t="shared" si="85"/>
        <v>0.86233269598470363</v>
      </c>
      <c r="E164" s="28">
        <f t="shared" si="90"/>
        <v>0.88900277936567385</v>
      </c>
      <c r="F164" s="28">
        <f t="shared" si="91"/>
        <v>0.90771862735231967</v>
      </c>
      <c r="G164" s="28">
        <f t="shared" si="92"/>
        <v>0.95814743998300389</v>
      </c>
      <c r="H164" s="16">
        <v>1</v>
      </c>
      <c r="I164" s="16">
        <v>3</v>
      </c>
      <c r="J164" s="5">
        <v>523</v>
      </c>
      <c r="K164" s="30">
        <f t="shared" si="86"/>
        <v>2</v>
      </c>
      <c r="L164" s="5">
        <v>784.5</v>
      </c>
      <c r="M164">
        <f t="shared" si="87"/>
        <v>1569</v>
      </c>
      <c r="O164" s="28">
        <f t="shared" si="78"/>
        <v>0.95007010834926708</v>
      </c>
      <c r="P164">
        <f t="shared" si="79"/>
        <v>523</v>
      </c>
      <c r="Q164" s="28">
        <f t="shared" si="80"/>
        <v>1.4251051625239006</v>
      </c>
      <c r="R164" s="28">
        <f t="shared" si="81"/>
        <v>0.47503505417463354</v>
      </c>
      <c r="S164" s="46">
        <v>24521</v>
      </c>
      <c r="T164" s="59">
        <f t="shared" si="82"/>
        <v>1.218638181647312E-3</v>
      </c>
      <c r="U164" s="28">
        <v>0.98960000000000004</v>
      </c>
      <c r="V164" s="59">
        <f t="shared" si="74"/>
        <v>0.66666666666666663</v>
      </c>
      <c r="W164" s="59">
        <f t="shared" si="75"/>
        <v>1.2934990439770555</v>
      </c>
      <c r="X164" s="62">
        <f t="shared" si="89"/>
        <v>2.5951214923679986</v>
      </c>
      <c r="Y164" s="28">
        <v>0.153789253681931</v>
      </c>
      <c r="Z164" s="28">
        <v>0.89439724645184204</v>
      </c>
      <c r="AA164" s="62">
        <f t="shared" si="72"/>
        <v>0.63985971208352022</v>
      </c>
      <c r="AB164" s="59">
        <f t="shared" si="73"/>
        <v>0.68007014395823995</v>
      </c>
      <c r="AC164" s="62">
        <f t="shared" si="77"/>
        <v>-2.6469289207830764</v>
      </c>
      <c r="AD164" s="28">
        <v>7.6642910197268099E-2</v>
      </c>
      <c r="AE164" s="28">
        <v>0.88293847953236904</v>
      </c>
      <c r="AF164">
        <v>52.7607</v>
      </c>
      <c r="AG164" s="59">
        <f t="shared" si="83"/>
        <v>0.84655345556164385</v>
      </c>
      <c r="AH164" s="62">
        <f t="shared" si="84"/>
        <v>1.368453639538934</v>
      </c>
      <c r="AI164">
        <v>6.5787674558349635E-2</v>
      </c>
      <c r="AJ164" s="28">
        <v>0.75652607287546736</v>
      </c>
      <c r="AK164" s="62">
        <f t="shared" si="88"/>
        <v>0.43888207037461874</v>
      </c>
    </row>
    <row r="165" spans="1:37" x14ac:dyDescent="0.25">
      <c r="A165" s="4" t="s">
        <v>334</v>
      </c>
      <c r="B165" s="18">
        <v>3961</v>
      </c>
      <c r="C165" s="4">
        <v>3489</v>
      </c>
      <c r="D165" s="9">
        <f t="shared" si="85"/>
        <v>0.88083817217874272</v>
      </c>
      <c r="E165" s="28">
        <f t="shared" si="90"/>
        <v>0.90808058987499252</v>
      </c>
      <c r="F165" s="28">
        <f t="shared" si="91"/>
        <v>0.92719807597762394</v>
      </c>
      <c r="G165" s="28">
        <f t="shared" si="92"/>
        <v>0.97870908019860303</v>
      </c>
      <c r="H165" s="16">
        <v>6</v>
      </c>
      <c r="I165" s="16">
        <v>6</v>
      </c>
      <c r="J165" s="5">
        <v>660.17</v>
      </c>
      <c r="K165" s="30">
        <f t="shared" si="86"/>
        <v>6</v>
      </c>
      <c r="L165" s="5">
        <v>660.17</v>
      </c>
      <c r="M165">
        <f t="shared" si="87"/>
        <v>3961.0199999999995</v>
      </c>
      <c r="O165" s="28">
        <f t="shared" si="78"/>
        <v>1.1289970765105959</v>
      </c>
      <c r="P165">
        <f t="shared" si="79"/>
        <v>565.8599999999999</v>
      </c>
      <c r="Q165" s="28">
        <f t="shared" si="80"/>
        <v>1.3171632559290287</v>
      </c>
      <c r="R165" s="28">
        <f t="shared" si="81"/>
        <v>0.18816617941843283</v>
      </c>
      <c r="S165" s="46">
        <v>56441</v>
      </c>
      <c r="T165" s="59">
        <f t="shared" si="82"/>
        <v>2.8049899111111266E-3</v>
      </c>
      <c r="U165" s="28">
        <v>0.98960000000000004</v>
      </c>
      <c r="V165" s="59">
        <f t="shared" si="74"/>
        <v>1</v>
      </c>
      <c r="W165" s="59">
        <f t="shared" si="75"/>
        <v>0.88083817217874272</v>
      </c>
      <c r="X165" s="62">
        <f t="shared" si="89"/>
        <v>-8.8166591283044951E-2</v>
      </c>
      <c r="Y165" s="28">
        <v>0.153789253681931</v>
      </c>
      <c r="Z165" s="28">
        <v>0.89439724645184204</v>
      </c>
      <c r="AA165" s="62">
        <f t="shared" si="72"/>
        <v>0.70179479456423521</v>
      </c>
      <c r="AB165" s="59">
        <f t="shared" si="73"/>
        <v>0.88303420090596085</v>
      </c>
      <c r="AC165" s="62">
        <f t="shared" si="77"/>
        <v>1.2489266566919734E-3</v>
      </c>
      <c r="AD165" s="28">
        <v>7.6642910197268099E-2</v>
      </c>
      <c r="AE165" s="28">
        <v>0.88293847953236904</v>
      </c>
      <c r="AF165">
        <v>84.520899999999997</v>
      </c>
      <c r="AG165" s="59">
        <f t="shared" si="83"/>
        <v>0.76044415715068503</v>
      </c>
      <c r="AH165" s="62">
        <f t="shared" si="84"/>
        <v>5.9556509658090583E-2</v>
      </c>
      <c r="AI165">
        <v>6.5787674558349635E-2</v>
      </c>
      <c r="AJ165" s="28">
        <v>0.75652607287546736</v>
      </c>
      <c r="AK165" s="62">
        <f t="shared" si="88"/>
        <v>-9.1203849894207975E-3</v>
      </c>
    </row>
    <row r="166" spans="1:37" x14ac:dyDescent="0.25">
      <c r="A166" s="4" t="s">
        <v>336</v>
      </c>
      <c r="B166" s="18">
        <v>4831</v>
      </c>
      <c r="C166" s="4">
        <v>3725</v>
      </c>
      <c r="D166" s="9">
        <f t="shared" si="85"/>
        <v>0.77106189194783692</v>
      </c>
      <c r="E166" s="28">
        <f t="shared" si="90"/>
        <v>0.79490916695653291</v>
      </c>
      <c r="F166" s="28">
        <f t="shared" si="91"/>
        <v>0.81164409678719673</v>
      </c>
      <c r="G166" s="28">
        <f t="shared" si="92"/>
        <v>0.85673543549759645</v>
      </c>
      <c r="H166" s="16">
        <v>8</v>
      </c>
      <c r="I166" s="16">
        <v>8</v>
      </c>
      <c r="J166" s="5">
        <v>603.88</v>
      </c>
      <c r="K166" s="30">
        <f t="shared" si="86"/>
        <v>8</v>
      </c>
      <c r="L166" s="5">
        <v>603.88</v>
      </c>
      <c r="M166">
        <f t="shared" si="87"/>
        <v>4831.04</v>
      </c>
      <c r="O166" s="28">
        <f t="shared" si="78"/>
        <v>1.2342352785321589</v>
      </c>
      <c r="P166">
        <f t="shared" si="79"/>
        <v>536.78222222222223</v>
      </c>
      <c r="Q166" s="28">
        <f t="shared" si="80"/>
        <v>1.3885146883486785</v>
      </c>
      <c r="R166" s="28">
        <f t="shared" si="81"/>
        <v>0.15427940981651966</v>
      </c>
      <c r="S166" s="46">
        <v>49700</v>
      </c>
      <c r="T166" s="59">
        <f t="shared" si="82"/>
        <v>2.469977473507255E-3</v>
      </c>
      <c r="U166" s="28">
        <v>0.98960000000000004</v>
      </c>
      <c r="V166" s="59">
        <f t="shared" si="74"/>
        <v>1</v>
      </c>
      <c r="W166" s="59">
        <f t="shared" si="75"/>
        <v>0.77106189194783692</v>
      </c>
      <c r="X166" s="62">
        <f t="shared" si="89"/>
        <v>-0.80197641610960002</v>
      </c>
      <c r="Y166" s="28">
        <v>0.153789253681931</v>
      </c>
      <c r="Z166" s="28">
        <v>0.89439724645184204</v>
      </c>
      <c r="AA166" s="62">
        <f t="shared" si="72"/>
        <v>0.97203219315895373</v>
      </c>
      <c r="AB166" s="59">
        <f t="shared" si="73"/>
        <v>0.87849597585513073</v>
      </c>
      <c r="AC166" s="62">
        <f t="shared" si="77"/>
        <v>-5.7963661163229922E-2</v>
      </c>
      <c r="AD166" s="28">
        <v>7.6642910197268099E-2</v>
      </c>
      <c r="AE166" s="28">
        <v>0.88293847953236904</v>
      </c>
      <c r="AF166">
        <v>90.994</v>
      </c>
      <c r="AG166" s="59">
        <f t="shared" si="83"/>
        <v>0.74289407561643839</v>
      </c>
      <c r="AH166" s="62">
        <f t="shared" si="84"/>
        <v>-0.20721202490503332</v>
      </c>
      <c r="AI166">
        <v>6.5787674558349635E-2</v>
      </c>
      <c r="AJ166" s="28">
        <v>0.75652607287546736</v>
      </c>
      <c r="AK166" s="62">
        <f t="shared" si="88"/>
        <v>-0.35571736739262105</v>
      </c>
    </row>
    <row r="167" spans="1:37" x14ac:dyDescent="0.25">
      <c r="A167" s="4" t="s">
        <v>338</v>
      </c>
      <c r="B167" s="18">
        <v>5632</v>
      </c>
      <c r="C167" s="4">
        <v>3527</v>
      </c>
      <c r="D167" s="9">
        <f t="shared" si="85"/>
        <v>0.62624289772727271</v>
      </c>
      <c r="E167" s="28">
        <f t="shared" si="90"/>
        <v>0.64561123477038429</v>
      </c>
      <c r="F167" s="28">
        <f t="shared" si="91"/>
        <v>0.65920305023923453</v>
      </c>
      <c r="G167" s="28">
        <f t="shared" si="92"/>
        <v>0.69582544191919193</v>
      </c>
      <c r="H167" s="16">
        <v>7</v>
      </c>
      <c r="I167" s="16">
        <v>7</v>
      </c>
      <c r="J167" s="5">
        <v>804.57</v>
      </c>
      <c r="K167" s="30">
        <f t="shared" si="86"/>
        <v>4.9999911221590914</v>
      </c>
      <c r="L167" s="5">
        <v>1126.4000000000001</v>
      </c>
      <c r="M167">
        <f t="shared" si="87"/>
        <v>5631.9900000000007</v>
      </c>
      <c r="O167" s="28">
        <f t="shared" si="78"/>
        <v>0.66169211647727266</v>
      </c>
      <c r="P167">
        <f t="shared" si="79"/>
        <v>938.66638888847797</v>
      </c>
      <c r="Q167" s="28">
        <f t="shared" si="80"/>
        <v>0.79403077474903805</v>
      </c>
      <c r="R167" s="28">
        <f t="shared" si="81"/>
        <v>0.13233865827176539</v>
      </c>
      <c r="S167" s="46">
        <v>93038</v>
      </c>
      <c r="T167" s="59">
        <f t="shared" si="82"/>
        <v>4.6237779513112276E-3</v>
      </c>
      <c r="U167" s="28">
        <v>0.98960000000000004</v>
      </c>
      <c r="V167" s="59">
        <f t="shared" si="74"/>
        <v>0.71428444602272734</v>
      </c>
      <c r="W167" s="59">
        <f t="shared" si="75"/>
        <v>0.87674161353269442</v>
      </c>
      <c r="X167" s="62">
        <f t="shared" si="89"/>
        <v>-0.11480407438391789</v>
      </c>
      <c r="Y167" s="28">
        <v>0.153789253681931</v>
      </c>
      <c r="Z167" s="28">
        <v>0.89439724645184204</v>
      </c>
      <c r="AA167" s="62">
        <f t="shared" si="72"/>
        <v>0.60534405296760463</v>
      </c>
      <c r="AB167" s="59">
        <f t="shared" si="73"/>
        <v>0.87893097444016954</v>
      </c>
      <c r="AC167" s="62">
        <f t="shared" si="77"/>
        <v>-5.2288007878155157E-2</v>
      </c>
      <c r="AD167" s="28">
        <v>7.6642910197268099E-2</v>
      </c>
      <c r="AE167" s="28">
        <v>0.88293847953236904</v>
      </c>
      <c r="AF167">
        <v>101.48390000000001</v>
      </c>
      <c r="AG167" s="59">
        <f t="shared" si="83"/>
        <v>0.7144535138630137</v>
      </c>
      <c r="AH167" s="62">
        <f t="shared" si="84"/>
        <v>-0.63952038576979764</v>
      </c>
      <c r="AI167">
        <v>6.5787674558349635E-2</v>
      </c>
      <c r="AJ167" s="28">
        <v>0.75652607287546736</v>
      </c>
      <c r="AK167" s="62">
        <f t="shared" si="88"/>
        <v>-0.26887082267729023</v>
      </c>
    </row>
    <row r="168" spans="1:37" x14ac:dyDescent="0.25">
      <c r="A168" s="4" t="s">
        <v>340</v>
      </c>
      <c r="B168" s="18">
        <v>2733</v>
      </c>
      <c r="C168" s="4">
        <v>1717</v>
      </c>
      <c r="D168" s="9">
        <f t="shared" si="85"/>
        <v>0.628247347237468</v>
      </c>
      <c r="E168" s="28">
        <f t="shared" si="90"/>
        <v>0.64767767756440009</v>
      </c>
      <c r="F168" s="28">
        <f t="shared" si="91"/>
        <v>0.66131299709207159</v>
      </c>
      <c r="G168" s="28">
        <f t="shared" si="92"/>
        <v>0.69805260804163105</v>
      </c>
      <c r="H168" s="16">
        <v>4</v>
      </c>
      <c r="I168" s="16">
        <v>4</v>
      </c>
      <c r="J168" s="5">
        <v>683.25</v>
      </c>
      <c r="K168" s="30">
        <f t="shared" si="86"/>
        <v>3</v>
      </c>
      <c r="L168" s="5">
        <v>911</v>
      </c>
      <c r="M168">
        <f t="shared" si="87"/>
        <v>2733</v>
      </c>
      <c r="O168" s="28">
        <f t="shared" si="78"/>
        <v>0.81814489571899018</v>
      </c>
      <c r="P168">
        <f t="shared" si="79"/>
        <v>683.25</v>
      </c>
      <c r="Q168" s="28">
        <f t="shared" si="80"/>
        <v>1.0908598609586535</v>
      </c>
      <c r="R168" s="28">
        <f t="shared" si="81"/>
        <v>0.27271496523966332</v>
      </c>
      <c r="S168" s="46">
        <v>61062</v>
      </c>
      <c r="T168" s="59">
        <f t="shared" si="82"/>
        <v>3.0346431486378274E-3</v>
      </c>
      <c r="U168" s="28">
        <v>0.98960000000000004</v>
      </c>
      <c r="V168" s="59">
        <f t="shared" si="74"/>
        <v>0.75</v>
      </c>
      <c r="W168" s="59">
        <f t="shared" si="75"/>
        <v>0.83766312964995737</v>
      </c>
      <c r="X168" s="62">
        <f t="shared" si="89"/>
        <v>-0.36890820030392329</v>
      </c>
      <c r="Y168" s="28">
        <v>0.153789253681931</v>
      </c>
      <c r="Z168" s="28">
        <v>0.89439724645184204</v>
      </c>
      <c r="AA168" s="62">
        <f t="shared" si="72"/>
        <v>0.44757787167141594</v>
      </c>
      <c r="AB168" s="59">
        <f t="shared" si="73"/>
        <v>0.85080737610952806</v>
      </c>
      <c r="AC168" s="62">
        <f t="shared" si="77"/>
        <v>-0.41923125492155799</v>
      </c>
      <c r="AD168" s="28">
        <v>7.6642910197268099E-2</v>
      </c>
      <c r="AE168" s="28">
        <v>0.88293847953236904</v>
      </c>
      <c r="AF168">
        <v>112.5057</v>
      </c>
      <c r="AG168" s="59">
        <f t="shared" si="83"/>
        <v>0.68457084734246576</v>
      </c>
      <c r="AH168" s="62">
        <f t="shared" si="84"/>
        <v>-1.0937493385509731</v>
      </c>
      <c r="AI168">
        <v>6.5787674558349635E-2</v>
      </c>
      <c r="AJ168" s="28">
        <v>0.75652607287546736</v>
      </c>
      <c r="AK168" s="62">
        <f t="shared" si="88"/>
        <v>-0.62729626459215149</v>
      </c>
    </row>
    <row r="169" spans="1:37" x14ac:dyDescent="0.25">
      <c r="A169" s="4" t="s">
        <v>342</v>
      </c>
      <c r="B169" s="18">
        <v>2949</v>
      </c>
      <c r="C169" s="4">
        <v>2331</v>
      </c>
      <c r="D169" s="9">
        <f t="shared" si="85"/>
        <v>0.79043743641912512</v>
      </c>
      <c r="E169" s="28">
        <f t="shared" si="90"/>
        <v>0.8148839550712631</v>
      </c>
      <c r="F169" s="28">
        <f t="shared" si="91"/>
        <v>0.83203940675697385</v>
      </c>
      <c r="G169" s="28">
        <f t="shared" si="92"/>
        <v>0.87826381824347244</v>
      </c>
      <c r="H169" s="16">
        <v>3</v>
      </c>
      <c r="I169" s="16">
        <v>5</v>
      </c>
      <c r="J169" s="5">
        <v>589.79999999999995</v>
      </c>
      <c r="K169" s="30">
        <f t="shared" si="86"/>
        <v>3</v>
      </c>
      <c r="L169" s="5">
        <v>983</v>
      </c>
      <c r="M169">
        <f t="shared" si="87"/>
        <v>2949</v>
      </c>
      <c r="O169" s="28">
        <f t="shared" si="78"/>
        <v>0.75821973550356059</v>
      </c>
      <c r="P169">
        <f t="shared" si="79"/>
        <v>737.25</v>
      </c>
      <c r="Q169" s="28">
        <f t="shared" si="80"/>
        <v>1.0109596473380809</v>
      </c>
      <c r="R169" s="28">
        <f t="shared" si="81"/>
        <v>0.25273991183452027</v>
      </c>
      <c r="S169" s="46">
        <v>27675</v>
      </c>
      <c r="T169" s="59">
        <f t="shared" si="82"/>
        <v>1.3753848406300459E-3</v>
      </c>
      <c r="U169" s="28">
        <v>0.98960000000000004</v>
      </c>
      <c r="V169" s="59">
        <f t="shared" si="74"/>
        <v>0.6</v>
      </c>
      <c r="W169" s="59">
        <f t="shared" si="75"/>
        <v>1.3173957273652086</v>
      </c>
      <c r="X169" s="62">
        <f t="shared" si="89"/>
        <v>2.7505074040362905</v>
      </c>
      <c r="Y169" s="28">
        <v>0.153789253681931</v>
      </c>
      <c r="Z169" s="28">
        <v>0.89439724645184204</v>
      </c>
      <c r="AA169" s="62">
        <f t="shared" si="72"/>
        <v>1.0655826558265582</v>
      </c>
      <c r="AB169" s="59">
        <f t="shared" si="73"/>
        <v>0.64480578139114719</v>
      </c>
      <c r="AC169" s="62">
        <f t="shared" si="77"/>
        <v>-3.1070414409930636</v>
      </c>
      <c r="AD169" s="28">
        <v>7.6642910197268099E-2</v>
      </c>
      <c r="AE169" s="28">
        <v>0.88293847953236904</v>
      </c>
      <c r="AF169">
        <v>99.573899999999995</v>
      </c>
      <c r="AG169" s="59">
        <f t="shared" si="83"/>
        <v>0.7196319686575342</v>
      </c>
      <c r="AH169" s="62">
        <f t="shared" si="84"/>
        <v>-0.56080572030571385</v>
      </c>
      <c r="AI169">
        <v>6.5787674558349635E-2</v>
      </c>
      <c r="AJ169" s="28">
        <v>0.75652607287546736</v>
      </c>
      <c r="AK169" s="62">
        <f t="shared" si="88"/>
        <v>-0.30577991908749563</v>
      </c>
    </row>
    <row r="170" spans="1:37" x14ac:dyDescent="0.25">
      <c r="A170" s="4" t="s">
        <v>344</v>
      </c>
      <c r="B170" s="18">
        <v>3560</v>
      </c>
      <c r="C170" s="4">
        <v>3082</v>
      </c>
      <c r="D170" s="9">
        <f t="shared" si="85"/>
        <v>0.86573033707865166</v>
      </c>
      <c r="E170" s="28">
        <f t="shared" si="90"/>
        <v>0.89250550214293989</v>
      </c>
      <c r="F170" s="28">
        <f t="shared" si="91"/>
        <v>0.91129509166173861</v>
      </c>
      <c r="G170" s="28">
        <f t="shared" si="92"/>
        <v>0.96192259675405745</v>
      </c>
      <c r="H170" s="16">
        <v>6</v>
      </c>
      <c r="I170" s="16">
        <v>6</v>
      </c>
      <c r="J170" s="5">
        <v>593.33000000000004</v>
      </c>
      <c r="K170" s="30">
        <f t="shared" si="86"/>
        <v>4.9999719101123601</v>
      </c>
      <c r="L170" s="5">
        <v>712</v>
      </c>
      <c r="M170">
        <f t="shared" si="87"/>
        <v>3559.9800000000005</v>
      </c>
      <c r="O170" s="28">
        <f t="shared" si="78"/>
        <v>1.0468117977528091</v>
      </c>
      <c r="P170">
        <f t="shared" si="79"/>
        <v>593.33277777517685</v>
      </c>
      <c r="Q170" s="28">
        <f t="shared" si="80"/>
        <v>1.2561753335030099</v>
      </c>
      <c r="R170" s="28">
        <f t="shared" si="81"/>
        <v>0.20936353575020084</v>
      </c>
      <c r="S170" s="46">
        <v>117555</v>
      </c>
      <c r="T170" s="59">
        <f t="shared" si="82"/>
        <v>5.8422173420149973E-3</v>
      </c>
      <c r="U170" s="28">
        <v>0.98960000000000004</v>
      </c>
      <c r="V170" s="59">
        <f t="shared" si="74"/>
        <v>0.83332865168539338</v>
      </c>
      <c r="W170" s="59">
        <f t="shared" si="75"/>
        <v>1.0388822409114655</v>
      </c>
      <c r="X170" s="62">
        <f t="shared" si="89"/>
        <v>0.93949993904287543</v>
      </c>
      <c r="Y170" s="28">
        <v>0.153789253681931</v>
      </c>
      <c r="Z170" s="28">
        <v>0.89439724645184204</v>
      </c>
      <c r="AA170" s="62">
        <f t="shared" si="72"/>
        <v>0.30283696992896941</v>
      </c>
      <c r="AB170" s="59">
        <f t="shared" si="73"/>
        <v>0.93943226574603611</v>
      </c>
      <c r="AC170" s="62">
        <f t="shared" si="77"/>
        <v>0.73710387651330034</v>
      </c>
      <c r="AD170" s="28">
        <v>7.6642910197268099E-2</v>
      </c>
      <c r="AE170" s="28">
        <v>0.88293847953236904</v>
      </c>
      <c r="AF170">
        <v>51.491</v>
      </c>
      <c r="AG170" s="59">
        <f t="shared" si="83"/>
        <v>0.84999590794520552</v>
      </c>
      <c r="AH170" s="62">
        <f t="shared" si="84"/>
        <v>1.4207803467325197</v>
      </c>
      <c r="AI170">
        <v>6.5787674558349635E-2</v>
      </c>
      <c r="AJ170" s="28">
        <v>0.75652607287546736</v>
      </c>
      <c r="AK170" s="62">
        <f t="shared" si="88"/>
        <v>1.0324613874295652</v>
      </c>
    </row>
    <row r="171" spans="1:37" x14ac:dyDescent="0.25">
      <c r="A171" s="4" t="s">
        <v>346</v>
      </c>
      <c r="B171" s="18">
        <v>4776</v>
      </c>
      <c r="C171" s="4">
        <v>3903</v>
      </c>
      <c r="D171" s="9">
        <f t="shared" si="85"/>
        <v>0.81721105527638194</v>
      </c>
      <c r="E171" s="28">
        <f t="shared" si="90"/>
        <v>0.84248562399626992</v>
      </c>
      <c r="F171" s="28">
        <f t="shared" si="91"/>
        <v>0.86022216344882307</v>
      </c>
      <c r="G171" s="28">
        <f t="shared" si="92"/>
        <v>0.90801228364042419</v>
      </c>
      <c r="H171" s="16">
        <v>8</v>
      </c>
      <c r="I171" s="16">
        <v>8</v>
      </c>
      <c r="J171" s="5">
        <v>597</v>
      </c>
      <c r="K171" s="30">
        <f t="shared" si="86"/>
        <v>6.9999560304269446</v>
      </c>
      <c r="L171" s="5">
        <v>682.29</v>
      </c>
      <c r="M171">
        <f t="shared" si="87"/>
        <v>4776</v>
      </c>
      <c r="O171" s="28">
        <f t="shared" si="78"/>
        <v>1.0923947295138432</v>
      </c>
      <c r="P171">
        <f t="shared" si="79"/>
        <v>597.00328124742362</v>
      </c>
      <c r="Q171" s="28">
        <f t="shared" si="80"/>
        <v>1.2484520996980979</v>
      </c>
      <c r="R171" s="28">
        <f t="shared" si="81"/>
        <v>0.1560573701842547</v>
      </c>
      <c r="S171" s="46">
        <v>112618</v>
      </c>
      <c r="T171" s="59">
        <f t="shared" si="82"/>
        <v>5.5968596199484919E-3</v>
      </c>
      <c r="U171" s="28">
        <v>0.98960000000000004</v>
      </c>
      <c r="V171" s="59">
        <f t="shared" si="74"/>
        <v>0.87499450380336807</v>
      </c>
      <c r="W171" s="59">
        <f t="shared" si="75"/>
        <v>0.93396135829903293</v>
      </c>
      <c r="X171" s="62">
        <f t="shared" si="89"/>
        <v>0.25726187558604008</v>
      </c>
      <c r="Y171" s="28">
        <v>0.153789253681931</v>
      </c>
      <c r="Z171" s="28">
        <v>0.89439724645184204</v>
      </c>
      <c r="AA171" s="62">
        <f t="shared" si="72"/>
        <v>0.42408851160560479</v>
      </c>
      <c r="AB171" s="59">
        <f t="shared" si="73"/>
        <v>0.93941554636026214</v>
      </c>
      <c r="AC171" s="62">
        <f t="shared" si="77"/>
        <v>0.73688572997200996</v>
      </c>
      <c r="AD171" s="28">
        <v>7.6642910197268099E-2</v>
      </c>
      <c r="AE171" s="28">
        <v>0.88293847953236904</v>
      </c>
      <c r="AF171">
        <v>81.5685</v>
      </c>
      <c r="AG171" s="59">
        <f t="shared" si="83"/>
        <v>0.76844880109589042</v>
      </c>
      <c r="AH171" s="62">
        <f t="shared" si="84"/>
        <v>0.18123042500686559</v>
      </c>
      <c r="AI171">
        <v>6.5787674558349635E-2</v>
      </c>
      <c r="AJ171" s="28">
        <v>0.75652607287546736</v>
      </c>
      <c r="AK171" s="62">
        <f t="shared" si="88"/>
        <v>0.39179267685497193</v>
      </c>
    </row>
    <row r="172" spans="1:37" x14ac:dyDescent="0.25">
      <c r="A172" s="4" t="s">
        <v>348</v>
      </c>
      <c r="B172" s="18">
        <v>9727</v>
      </c>
      <c r="C172" s="4">
        <v>7105</v>
      </c>
      <c r="D172" s="9">
        <f t="shared" si="85"/>
        <v>0.73044104040300195</v>
      </c>
      <c r="E172" s="28">
        <f t="shared" si="90"/>
        <v>0.75303200041546592</v>
      </c>
      <c r="F172" s="28">
        <f t="shared" si="91"/>
        <v>0.76888530568737046</v>
      </c>
      <c r="G172" s="28">
        <f t="shared" si="92"/>
        <v>0.81160115600333538</v>
      </c>
      <c r="H172" s="16">
        <v>14</v>
      </c>
      <c r="I172" s="16">
        <v>15</v>
      </c>
      <c r="J172" s="5">
        <v>648.47</v>
      </c>
      <c r="K172" s="30">
        <f t="shared" si="86"/>
        <v>13.999985607161879</v>
      </c>
      <c r="L172" s="5">
        <v>694.79</v>
      </c>
      <c r="M172">
        <f t="shared" si="87"/>
        <v>9727.0500000000011</v>
      </c>
      <c r="O172" s="28">
        <f t="shared" si="78"/>
        <v>1.0727414038774308</v>
      </c>
      <c r="P172">
        <f t="shared" si="79"/>
        <v>648.4706222221796</v>
      </c>
      <c r="Q172" s="28">
        <f t="shared" si="80"/>
        <v>1.1493658686432127</v>
      </c>
      <c r="R172" s="28">
        <f t="shared" si="81"/>
        <v>7.6624464765781886E-2</v>
      </c>
      <c r="S172" s="46">
        <v>141101</v>
      </c>
      <c r="T172" s="59">
        <f t="shared" si="82"/>
        <v>7.0124002311739882E-3</v>
      </c>
      <c r="U172" s="28">
        <v>0.98960000000000004</v>
      </c>
      <c r="V172" s="59">
        <f t="shared" si="74"/>
        <v>0.93333237381079193</v>
      </c>
      <c r="W172" s="59">
        <f t="shared" si="75"/>
        <v>0.78261620500809848</v>
      </c>
      <c r="X172" s="62">
        <f t="shared" si="89"/>
        <v>-0.72684559400314552</v>
      </c>
      <c r="Y172" s="28">
        <v>0.153789253681931</v>
      </c>
      <c r="Z172" s="28">
        <v>0.89439724645184204</v>
      </c>
      <c r="AA172" s="62">
        <f t="shared" si="72"/>
        <v>0.68936435602866031</v>
      </c>
      <c r="AB172" s="59">
        <f t="shared" si="73"/>
        <v>0.95075963823305598</v>
      </c>
      <c r="AC172" s="62">
        <f t="shared" si="77"/>
        <v>0.8848980098240633</v>
      </c>
      <c r="AD172" s="28">
        <v>7.6642910197268099E-2</v>
      </c>
      <c r="AE172" s="28">
        <v>0.88293847953236904</v>
      </c>
      <c r="AF172">
        <v>60.128799999999998</v>
      </c>
      <c r="AG172" s="59">
        <f t="shared" si="83"/>
        <v>0.82657682060273974</v>
      </c>
      <c r="AH172" s="62">
        <f t="shared" si="84"/>
        <v>1.0648004842478762</v>
      </c>
      <c r="AI172">
        <v>6.5787674558349635E-2</v>
      </c>
      <c r="AJ172" s="28">
        <v>0.75652607287546736</v>
      </c>
      <c r="AK172" s="62">
        <f t="shared" si="88"/>
        <v>0.40761763335626466</v>
      </c>
    </row>
    <row r="173" spans="1:37" x14ac:dyDescent="0.25">
      <c r="A173" s="4" t="s">
        <v>350</v>
      </c>
      <c r="B173" s="18">
        <v>33138</v>
      </c>
      <c r="C173" s="4">
        <v>25572</v>
      </c>
      <c r="D173" s="9">
        <f t="shared" si="85"/>
        <v>0.77168205685315949</v>
      </c>
      <c r="E173" s="28">
        <f t="shared" si="90"/>
        <v>0.79554851221975209</v>
      </c>
      <c r="F173" s="28">
        <f t="shared" si="91"/>
        <v>0.81229690195069426</v>
      </c>
      <c r="G173" s="28">
        <f t="shared" si="92"/>
        <v>0.85742450761462163</v>
      </c>
      <c r="H173" s="16">
        <v>33</v>
      </c>
      <c r="I173" s="16">
        <v>34</v>
      </c>
      <c r="J173" s="5">
        <v>974.65</v>
      </c>
      <c r="K173" s="30">
        <f t="shared" si="86"/>
        <v>30.000090530508782</v>
      </c>
      <c r="L173" s="5">
        <v>1104.5999999999999</v>
      </c>
      <c r="M173">
        <f t="shared" si="87"/>
        <v>33138.1</v>
      </c>
      <c r="O173" s="28">
        <f t="shared" si="78"/>
        <v>0.67475104110085105</v>
      </c>
      <c r="P173">
        <f t="shared" si="79"/>
        <v>1068.9678459934526</v>
      </c>
      <c r="Q173" s="28">
        <f t="shared" si="80"/>
        <v>0.69724267459824529</v>
      </c>
      <c r="R173" s="28">
        <f t="shared" si="81"/>
        <v>2.2491633497394248E-2</v>
      </c>
      <c r="S173" s="46">
        <v>284697</v>
      </c>
      <c r="T173" s="59">
        <f t="shared" si="82"/>
        <v>1.4148796313382193E-2</v>
      </c>
      <c r="U173" s="28">
        <v>0.98960000000000004</v>
      </c>
      <c r="V173" s="59">
        <f t="shared" si="74"/>
        <v>0.88235560383849354</v>
      </c>
      <c r="W173" s="59">
        <f t="shared" si="75"/>
        <v>0.87457035859026322</v>
      </c>
      <c r="X173" s="62">
        <f t="shared" si="89"/>
        <v>-0.12892245320719911</v>
      </c>
      <c r="Y173" s="28">
        <v>0.153789253681931</v>
      </c>
      <c r="Z173" s="28">
        <v>0.89439724645184204</v>
      </c>
      <c r="AA173" s="62">
        <f t="shared" si="72"/>
        <v>1.1639743306041159</v>
      </c>
      <c r="AB173" s="59">
        <f t="shared" si="73"/>
        <v>0.96120097272971883</v>
      </c>
      <c r="AC173" s="62">
        <f t="shared" si="77"/>
        <v>1.021131543621101</v>
      </c>
      <c r="AD173" s="28">
        <v>7.6642910197268099E-2</v>
      </c>
      <c r="AE173" s="28">
        <v>0.88293847953236904</v>
      </c>
      <c r="AF173">
        <v>90.348100000000002</v>
      </c>
      <c r="AG173" s="59">
        <f t="shared" si="83"/>
        <v>0.74464526093150696</v>
      </c>
      <c r="AH173" s="62">
        <f t="shared" si="84"/>
        <v>-0.18059328018081638</v>
      </c>
      <c r="AI173">
        <v>6.5787674558349635E-2</v>
      </c>
      <c r="AJ173" s="28">
        <v>0.75652607287546736</v>
      </c>
      <c r="AK173" s="62">
        <f t="shared" si="88"/>
        <v>0.23720527007769521</v>
      </c>
    </row>
    <row r="174" spans="1:37" x14ac:dyDescent="0.25">
      <c r="A174" s="4" t="s">
        <v>352</v>
      </c>
      <c r="B174" s="18">
        <v>1634</v>
      </c>
      <c r="C174" s="4">
        <v>1343</v>
      </c>
      <c r="D174" s="9">
        <f t="shared" si="85"/>
        <v>0.82190942472460216</v>
      </c>
      <c r="E174" s="28">
        <f t="shared" si="90"/>
        <v>0.8473293038397961</v>
      </c>
      <c r="F174" s="28">
        <f t="shared" si="91"/>
        <v>0.86516781549958133</v>
      </c>
      <c r="G174" s="28">
        <f t="shared" si="92"/>
        <v>0.91323269413844677</v>
      </c>
      <c r="H174" s="16">
        <v>2</v>
      </c>
      <c r="I174" s="16">
        <v>3</v>
      </c>
      <c r="J174" s="5">
        <v>544.66999999999996</v>
      </c>
      <c r="K174" s="30">
        <f t="shared" si="86"/>
        <v>2.0000122399020803</v>
      </c>
      <c r="L174" s="5">
        <v>817</v>
      </c>
      <c r="M174">
        <f t="shared" si="87"/>
        <v>1634.0099999999998</v>
      </c>
      <c r="O174" s="28">
        <f t="shared" si="78"/>
        <v>0.91227662178702573</v>
      </c>
      <c r="P174">
        <f t="shared" si="79"/>
        <v>544.66777777324455</v>
      </c>
      <c r="Q174" s="28">
        <f t="shared" si="80"/>
        <v>1.3684121411534922</v>
      </c>
      <c r="R174" s="28">
        <f t="shared" si="81"/>
        <v>0.45613551936646646</v>
      </c>
      <c r="S174" s="46">
        <v>34970</v>
      </c>
      <c r="T174" s="59">
        <f t="shared" si="82"/>
        <v>1.737929823914461E-3</v>
      </c>
      <c r="U174" s="28">
        <v>0.98960000000000004</v>
      </c>
      <c r="V174" s="59">
        <f t="shared" si="74"/>
        <v>0.66667074663402681</v>
      </c>
      <c r="W174" s="59">
        <f t="shared" si="75"/>
        <v>1.2328565920649202</v>
      </c>
      <c r="X174" s="62">
        <f t="shared" si="89"/>
        <v>2.2007997146086962</v>
      </c>
      <c r="Y174" s="28">
        <v>0.153789253681931</v>
      </c>
      <c r="Z174" s="28">
        <v>0.89439724645184204</v>
      </c>
      <c r="AA174" s="62">
        <f t="shared" si="72"/>
        <v>0.46725764941378323</v>
      </c>
      <c r="AB174" s="59">
        <f t="shared" si="73"/>
        <v>0.76637260508132687</v>
      </c>
      <c r="AC174" s="62">
        <f t="shared" si="77"/>
        <v>-1.5208957247450279</v>
      </c>
      <c r="AD174" s="28">
        <v>7.6642910197268099E-2</v>
      </c>
      <c r="AE174" s="28">
        <v>0.88293847953236904</v>
      </c>
      <c r="AF174">
        <v>99.080699999999993</v>
      </c>
      <c r="AG174" s="59">
        <f t="shared" si="83"/>
        <v>0.72096914871232876</v>
      </c>
      <c r="AH174" s="62">
        <f t="shared" si="84"/>
        <v>-0.54048002763195091</v>
      </c>
      <c r="AI174">
        <v>6.5787674558349635E-2</v>
      </c>
      <c r="AJ174" s="28">
        <v>0.75652607287546736</v>
      </c>
      <c r="AK174" s="62">
        <f t="shared" si="88"/>
        <v>4.6474654077239129E-2</v>
      </c>
    </row>
    <row r="175" spans="1:37" x14ac:dyDescent="0.25">
      <c r="A175" s="4" t="s">
        <v>354</v>
      </c>
      <c r="B175" s="18">
        <v>2434</v>
      </c>
      <c r="C175" s="4">
        <v>1643</v>
      </c>
      <c r="D175" s="9">
        <f t="shared" si="85"/>
        <v>0.67502054231717334</v>
      </c>
      <c r="E175" s="28">
        <f t="shared" si="90"/>
        <v>0.69589746630636429</v>
      </c>
      <c r="F175" s="28">
        <f t="shared" si="91"/>
        <v>0.71054793928123516</v>
      </c>
      <c r="G175" s="28">
        <f t="shared" si="92"/>
        <v>0.75002282479685933</v>
      </c>
      <c r="H175" s="16">
        <v>5</v>
      </c>
      <c r="I175" s="16">
        <v>5</v>
      </c>
      <c r="J175" s="5">
        <v>486.8</v>
      </c>
      <c r="K175" s="30">
        <f t="shared" si="86"/>
        <v>5</v>
      </c>
      <c r="L175" s="5">
        <v>486.8</v>
      </c>
      <c r="M175">
        <f t="shared" si="87"/>
        <v>2434</v>
      </c>
      <c r="O175" s="28">
        <f t="shared" si="78"/>
        <v>1.5310805258833198</v>
      </c>
      <c r="P175">
        <f t="shared" si="79"/>
        <v>405.66666666666669</v>
      </c>
      <c r="Q175" s="28">
        <f t="shared" si="80"/>
        <v>1.8372966310599836</v>
      </c>
      <c r="R175" s="28">
        <f t="shared" si="81"/>
        <v>0.30621610517666387</v>
      </c>
      <c r="S175" s="46">
        <v>51579</v>
      </c>
      <c r="T175" s="59">
        <f t="shared" si="82"/>
        <v>2.5633595192360303E-3</v>
      </c>
      <c r="U175" s="28">
        <v>0.98960000000000004</v>
      </c>
      <c r="V175" s="59">
        <f t="shared" si="74"/>
        <v>1</v>
      </c>
      <c r="W175" s="59">
        <f t="shared" si="75"/>
        <v>0.67502054231717334</v>
      </c>
      <c r="X175" s="62">
        <f t="shared" si="89"/>
        <v>-1.4264761606060365</v>
      </c>
      <c r="Y175" s="28">
        <v>0.153789253681931</v>
      </c>
      <c r="Z175" s="28">
        <v>0.89439724645184204</v>
      </c>
      <c r="AA175" s="62">
        <f t="shared" si="72"/>
        <v>0.47189747765563506</v>
      </c>
      <c r="AB175" s="59">
        <f t="shared" si="73"/>
        <v>0.90562050446887299</v>
      </c>
      <c r="AC175" s="62">
        <f t="shared" si="77"/>
        <v>0.29594420251166875</v>
      </c>
      <c r="AD175" s="28">
        <v>7.6642910197268099E-2</v>
      </c>
      <c r="AE175" s="28">
        <v>0.88293847953236904</v>
      </c>
      <c r="AF175">
        <v>121.41379999999999</v>
      </c>
      <c r="AG175" s="59">
        <f t="shared" si="83"/>
        <v>0.66041891375342465</v>
      </c>
      <c r="AH175" s="62">
        <f t="shared" si="84"/>
        <v>-1.4608687686141202</v>
      </c>
      <c r="AI175">
        <v>6.5787674558349635E-2</v>
      </c>
      <c r="AJ175" s="28">
        <v>0.75652607287546736</v>
      </c>
      <c r="AK175" s="62">
        <f t="shared" si="88"/>
        <v>-0.8638002422361627</v>
      </c>
    </row>
    <row r="176" spans="1:37" x14ac:dyDescent="0.25">
      <c r="A176" s="4" t="s">
        <v>356</v>
      </c>
      <c r="B176" s="18">
        <v>1777</v>
      </c>
      <c r="C176" s="4">
        <v>1360</v>
      </c>
      <c r="D176" s="9">
        <f t="shared" si="85"/>
        <v>0.76533483398987057</v>
      </c>
      <c r="E176" s="28">
        <f t="shared" si="90"/>
        <v>0.78900498349471193</v>
      </c>
      <c r="F176" s="28">
        <f t="shared" si="91"/>
        <v>0.8056156147261796</v>
      </c>
      <c r="G176" s="28">
        <f t="shared" si="92"/>
        <v>0.85037203776652293</v>
      </c>
      <c r="H176" s="16">
        <v>5</v>
      </c>
      <c r="I176" s="16">
        <v>5</v>
      </c>
      <c r="J176" s="5">
        <v>355.4</v>
      </c>
      <c r="K176" s="30">
        <f t="shared" si="86"/>
        <v>5</v>
      </c>
      <c r="L176" s="5">
        <v>355.4</v>
      </c>
      <c r="M176">
        <f t="shared" si="87"/>
        <v>1777</v>
      </c>
      <c r="O176" s="28">
        <f t="shared" si="78"/>
        <v>2.0971581316826113</v>
      </c>
      <c r="P176">
        <f t="shared" si="79"/>
        <v>296.16666666666669</v>
      </c>
      <c r="Q176" s="28">
        <f t="shared" si="80"/>
        <v>2.5165897580191334</v>
      </c>
      <c r="R176" s="28">
        <f t="shared" si="81"/>
        <v>0.41943162633652209</v>
      </c>
      <c r="S176" s="46">
        <v>17458</v>
      </c>
      <c r="T176" s="59">
        <f t="shared" si="82"/>
        <v>8.6762307308832314E-4</v>
      </c>
      <c r="U176" s="28">
        <v>0.98960000000000004</v>
      </c>
      <c r="V176" s="59">
        <f t="shared" si="74"/>
        <v>1</v>
      </c>
      <c r="W176" s="59">
        <f t="shared" si="75"/>
        <v>0.76533483398987057</v>
      </c>
      <c r="X176" s="62">
        <f t="shared" si="89"/>
        <v>-0.83921606596063003</v>
      </c>
      <c r="Y176" s="28">
        <v>0.153789253681931</v>
      </c>
      <c r="Z176" s="28">
        <v>0.89439724645184204</v>
      </c>
      <c r="AA176" s="62">
        <f t="shared" si="72"/>
        <v>1.0178714629396266</v>
      </c>
      <c r="AB176" s="59">
        <f t="shared" si="73"/>
        <v>0.79642570741207463</v>
      </c>
      <c r="AC176" s="62">
        <f t="shared" si="77"/>
        <v>-1.1287772332447015</v>
      </c>
      <c r="AD176" s="28">
        <v>7.6642910197268099E-2</v>
      </c>
      <c r="AE176" s="28">
        <v>0.88293847953236904</v>
      </c>
      <c r="AF176">
        <v>79.766900000000007</v>
      </c>
      <c r="AG176" s="59">
        <f t="shared" si="83"/>
        <v>0.77333335824657534</v>
      </c>
      <c r="AH176" s="62">
        <f t="shared" si="84"/>
        <v>0.25547772411686254</v>
      </c>
      <c r="AI176">
        <v>6.5787674558349635E-2</v>
      </c>
      <c r="AJ176" s="28">
        <v>0.75652607287546736</v>
      </c>
      <c r="AK176" s="62">
        <f t="shared" si="88"/>
        <v>-0.57083852502948973</v>
      </c>
    </row>
    <row r="177" spans="1:37" x14ac:dyDescent="0.25">
      <c r="A177" s="4" t="s">
        <v>358</v>
      </c>
      <c r="B177" s="18">
        <v>4977</v>
      </c>
      <c r="C177" s="4">
        <v>4496</v>
      </c>
      <c r="D177" s="9">
        <f t="shared" si="85"/>
        <v>0.90335543500100457</v>
      </c>
      <c r="E177" s="28">
        <f t="shared" si="90"/>
        <v>0.93129426288763373</v>
      </c>
      <c r="F177" s="28">
        <f t="shared" si="91"/>
        <v>0.95090045789579436</v>
      </c>
      <c r="G177" s="28">
        <f t="shared" si="92"/>
        <v>1.0037282611122273</v>
      </c>
      <c r="H177" s="16">
        <v>4</v>
      </c>
      <c r="I177" s="16">
        <v>5</v>
      </c>
      <c r="J177" s="5">
        <v>995.4</v>
      </c>
      <c r="K177" s="30">
        <f t="shared" si="86"/>
        <v>4</v>
      </c>
      <c r="L177" s="5">
        <v>1244.25</v>
      </c>
      <c r="M177">
        <f t="shared" si="87"/>
        <v>4977</v>
      </c>
      <c r="O177" s="28">
        <f t="shared" si="78"/>
        <v>0.59901948965240104</v>
      </c>
      <c r="P177">
        <f t="shared" si="79"/>
        <v>995.4</v>
      </c>
      <c r="Q177" s="28">
        <f t="shared" si="80"/>
        <v>0.74877436206550141</v>
      </c>
      <c r="R177" s="28">
        <f t="shared" si="81"/>
        <v>0.14975487241310037</v>
      </c>
      <c r="S177" s="46">
        <v>44825</v>
      </c>
      <c r="T177" s="59">
        <f t="shared" si="82"/>
        <v>2.2277010110656483E-3</v>
      </c>
      <c r="U177" s="28">
        <v>0.98960000000000004</v>
      </c>
      <c r="V177" s="59">
        <f t="shared" si="74"/>
        <v>0.8</v>
      </c>
      <c r="W177" s="59">
        <f t="shared" si="75"/>
        <v>1.1291942937512556</v>
      </c>
      <c r="X177" s="62">
        <f t="shared" si="89"/>
        <v>1.5267454758901682</v>
      </c>
      <c r="Y177" s="28">
        <v>0.153789253681931</v>
      </c>
      <c r="Z177" s="28">
        <v>0.89439724645184204</v>
      </c>
      <c r="AA177" s="62">
        <f t="shared" si="72"/>
        <v>1.1103179029559398</v>
      </c>
      <c r="AB177" s="59">
        <f t="shared" si="73"/>
        <v>0.72242052426101511</v>
      </c>
      <c r="AC177" s="62">
        <f t="shared" si="77"/>
        <v>-2.094361433539035</v>
      </c>
      <c r="AD177" s="28">
        <v>7.6642910197268099E-2</v>
      </c>
      <c r="AE177" s="28">
        <v>0.88293847953236904</v>
      </c>
      <c r="AF177">
        <v>46.1967</v>
      </c>
      <c r="AG177" s="59">
        <f t="shared" si="83"/>
        <v>0.86434998816438358</v>
      </c>
      <c r="AH177" s="62">
        <f t="shared" si="84"/>
        <v>1.6389683327882796</v>
      </c>
      <c r="AI177">
        <v>6.5787674558349635E-2</v>
      </c>
      <c r="AJ177" s="28">
        <v>0.75652607287546736</v>
      </c>
      <c r="AK177" s="62">
        <f t="shared" si="88"/>
        <v>0.35711745837980424</v>
      </c>
    </row>
    <row r="178" spans="1:37" x14ac:dyDescent="0.25">
      <c r="A178" s="4" t="s">
        <v>360</v>
      </c>
      <c r="B178" s="18">
        <v>7909</v>
      </c>
      <c r="C178" s="4">
        <v>6067</v>
      </c>
      <c r="D178" s="9">
        <f t="shared" si="85"/>
        <v>0.76710077127323306</v>
      </c>
      <c r="E178" s="28">
        <f t="shared" si="90"/>
        <v>0.79082553739508565</v>
      </c>
      <c r="F178" s="28">
        <f t="shared" si="91"/>
        <v>0.80747449607708743</v>
      </c>
      <c r="G178" s="28">
        <f t="shared" si="92"/>
        <v>0.85233419030359225</v>
      </c>
      <c r="H178" s="16">
        <v>11</v>
      </c>
      <c r="I178" s="16">
        <v>12</v>
      </c>
      <c r="J178" s="5">
        <v>659.08</v>
      </c>
      <c r="K178" s="30">
        <f t="shared" si="86"/>
        <v>10.999944367176635</v>
      </c>
      <c r="L178" s="5">
        <v>719</v>
      </c>
      <c r="M178">
        <f t="shared" si="87"/>
        <v>7908.9600000000009</v>
      </c>
      <c r="O178" s="28">
        <f t="shared" si="78"/>
        <v>1.0366203059805286</v>
      </c>
      <c r="P178">
        <f t="shared" si="79"/>
        <v>659.08305555426773</v>
      </c>
      <c r="Q178" s="28">
        <f t="shared" si="80"/>
        <v>1.130858992230048</v>
      </c>
      <c r="R178" s="28">
        <f t="shared" si="81"/>
        <v>9.4238686249519477E-2</v>
      </c>
      <c r="S178" s="46">
        <v>158767</v>
      </c>
      <c r="T178" s="59">
        <f t="shared" si="82"/>
        <v>7.8903604333264866E-3</v>
      </c>
      <c r="U178" s="28">
        <v>0.98960000000000004</v>
      </c>
      <c r="V178" s="59">
        <f t="shared" si="74"/>
        <v>0.91666203059805296</v>
      </c>
      <c r="W178" s="59">
        <f t="shared" si="75"/>
        <v>0.83684143737551508</v>
      </c>
      <c r="X178" s="62">
        <f t="shared" si="89"/>
        <v>-0.37425117619313414</v>
      </c>
      <c r="Y178" s="28">
        <v>0.153789253681931</v>
      </c>
      <c r="Z178" s="28">
        <v>0.89439724645184204</v>
      </c>
      <c r="AA178" s="62">
        <f t="shared" si="72"/>
        <v>0.49815137906491902</v>
      </c>
      <c r="AB178" s="59">
        <f t="shared" si="73"/>
        <v>0.95471328195519045</v>
      </c>
      <c r="AC178" s="62">
        <f t="shared" si="77"/>
        <v>0.93648326033136198</v>
      </c>
      <c r="AD178" s="28">
        <v>7.6642910197268099E-2</v>
      </c>
      <c r="AE178" s="28">
        <v>0.88293847953236904</v>
      </c>
      <c r="AF178">
        <v>110.16419999999999</v>
      </c>
      <c r="AG178" s="59">
        <f t="shared" si="83"/>
        <v>0.6909191991232877</v>
      </c>
      <c r="AH178" s="62">
        <f t="shared" si="84"/>
        <v>-0.99725175259068299</v>
      </c>
      <c r="AI178">
        <v>6.5787674558349635E-2</v>
      </c>
      <c r="AJ178" s="28">
        <v>0.75652607287546736</v>
      </c>
      <c r="AK178" s="62">
        <f t="shared" si="88"/>
        <v>-0.14500655615081839</v>
      </c>
    </row>
    <row r="179" spans="1:37" x14ac:dyDescent="0.25">
      <c r="A179" s="4" t="s">
        <v>362</v>
      </c>
      <c r="B179" s="18">
        <v>4934</v>
      </c>
      <c r="C179" s="4">
        <v>4087</v>
      </c>
      <c r="D179" s="9">
        <f t="shared" si="85"/>
        <v>0.8283340089177138</v>
      </c>
      <c r="E179" s="28">
        <f t="shared" si="90"/>
        <v>0.85395258651310713</v>
      </c>
      <c r="F179" s="28">
        <f t="shared" si="91"/>
        <v>0.87193053570285661</v>
      </c>
      <c r="G179" s="28">
        <f t="shared" si="92"/>
        <v>0.92037112101968199</v>
      </c>
      <c r="H179" s="16">
        <v>4</v>
      </c>
      <c r="I179" s="16">
        <v>5</v>
      </c>
      <c r="J179" s="5">
        <v>986.8</v>
      </c>
      <c r="K179" s="30">
        <f t="shared" si="86"/>
        <v>4</v>
      </c>
      <c r="L179" s="5">
        <v>1233.5</v>
      </c>
      <c r="M179">
        <f t="shared" si="87"/>
        <v>4934</v>
      </c>
      <c r="O179" s="28">
        <f t="shared" si="78"/>
        <v>0.60423996757194975</v>
      </c>
      <c r="P179">
        <f t="shared" si="79"/>
        <v>986.8</v>
      </c>
      <c r="Q179" s="28">
        <f t="shared" si="80"/>
        <v>0.75529995946493722</v>
      </c>
      <c r="R179" s="28">
        <f t="shared" si="81"/>
        <v>0.15105999189298747</v>
      </c>
      <c r="S179" s="46">
        <v>58698</v>
      </c>
      <c r="T179" s="59">
        <f t="shared" si="82"/>
        <v>2.9171577010046051E-3</v>
      </c>
      <c r="U179" s="28">
        <v>0.98960000000000004</v>
      </c>
      <c r="V179" s="59">
        <f t="shared" si="74"/>
        <v>0.8</v>
      </c>
      <c r="W179" s="59">
        <f t="shared" si="75"/>
        <v>1.0354175111471422</v>
      </c>
      <c r="X179" s="62">
        <f t="shared" si="89"/>
        <v>0.91697086317201437</v>
      </c>
      <c r="Y179" s="28">
        <v>0.153789253681931</v>
      </c>
      <c r="Z179" s="28">
        <v>0.89439724645184204</v>
      </c>
      <c r="AA179" s="62">
        <f t="shared" si="72"/>
        <v>0.84057378445602915</v>
      </c>
      <c r="AB179" s="59">
        <f t="shared" si="73"/>
        <v>0.78985655388599274</v>
      </c>
      <c r="AC179" s="62">
        <f t="shared" si="77"/>
        <v>-1.2144884035169916</v>
      </c>
      <c r="AD179" s="28">
        <v>7.6642910197268099E-2</v>
      </c>
      <c r="AE179" s="28">
        <v>0.88293847953236904</v>
      </c>
      <c r="AF179">
        <v>62.107500000000002</v>
      </c>
      <c r="AG179" s="59">
        <f t="shared" si="83"/>
        <v>0.82121210410958911</v>
      </c>
      <c r="AH179" s="62">
        <f t="shared" si="84"/>
        <v>0.9832545635390898</v>
      </c>
      <c r="AI179">
        <v>6.5787674558349635E-2</v>
      </c>
      <c r="AJ179" s="28">
        <v>0.75652607287546736</v>
      </c>
      <c r="AK179" s="62">
        <f t="shared" si="88"/>
        <v>0.22857900773137085</v>
      </c>
    </row>
    <row r="180" spans="1:37" x14ac:dyDescent="0.25">
      <c r="A180" s="4" t="s">
        <v>364</v>
      </c>
      <c r="B180" s="18">
        <v>14470</v>
      </c>
      <c r="C180" s="4">
        <v>11143</v>
      </c>
      <c r="D180" s="9">
        <f t="shared" si="85"/>
        <v>0.77007601935038006</v>
      </c>
      <c r="E180" s="28">
        <f t="shared" si="90"/>
        <v>0.79389280345400015</v>
      </c>
      <c r="F180" s="28">
        <f t="shared" si="91"/>
        <v>0.8106063361582948</v>
      </c>
      <c r="G180" s="28">
        <f t="shared" si="92"/>
        <v>0.85564002150042229</v>
      </c>
      <c r="H180" s="16">
        <v>14</v>
      </c>
      <c r="I180" s="16">
        <v>18</v>
      </c>
      <c r="J180" s="5">
        <v>803.89</v>
      </c>
      <c r="K180" s="30">
        <f t="shared" si="86"/>
        <v>14.000038700813686</v>
      </c>
      <c r="L180" s="5">
        <v>1033.57</v>
      </c>
      <c r="M180">
        <f t="shared" si="87"/>
        <v>14470.02</v>
      </c>
      <c r="O180" s="28">
        <f t="shared" si="78"/>
        <v>0.72112193658871682</v>
      </c>
      <c r="P180">
        <f t="shared" si="79"/>
        <v>964.66551111065235</v>
      </c>
      <c r="Q180" s="28">
        <f t="shared" si="80"/>
        <v>0.7726305039576632</v>
      </c>
      <c r="R180" s="28">
        <f t="shared" si="81"/>
        <v>5.1508567368946379E-2</v>
      </c>
      <c r="S180" s="46">
        <v>121945</v>
      </c>
      <c r="T180" s="59">
        <f t="shared" si="82"/>
        <v>6.060390402552158E-3</v>
      </c>
      <c r="U180" s="28">
        <v>0.98960000000000004</v>
      </c>
      <c r="V180" s="59">
        <f t="shared" si="74"/>
        <v>0.77777992782298255</v>
      </c>
      <c r="W180" s="59">
        <f t="shared" si="75"/>
        <v>0.99009500220175928</v>
      </c>
      <c r="X180" s="62">
        <f t="shared" si="89"/>
        <v>0.62226555795530825</v>
      </c>
      <c r="Y180" s="28">
        <v>0.153789253681931</v>
      </c>
      <c r="Z180" s="28">
        <v>0.89439724645184204</v>
      </c>
      <c r="AA180" s="62">
        <f t="shared" si="72"/>
        <v>1.186600516626348</v>
      </c>
      <c r="AB180" s="59">
        <f t="shared" si="73"/>
        <v>0.91524305453831478</v>
      </c>
      <c r="AC180" s="62">
        <f t="shared" si="77"/>
        <v>0.42149462908960922</v>
      </c>
      <c r="AD180" s="28">
        <v>7.6642910197268099E-2</v>
      </c>
      <c r="AE180" s="28">
        <v>0.88293847953236904</v>
      </c>
      <c r="AF180">
        <v>69.185599999999994</v>
      </c>
      <c r="AG180" s="59">
        <f t="shared" si="83"/>
        <v>0.80202172668493155</v>
      </c>
      <c r="AH180" s="62">
        <f t="shared" si="84"/>
        <v>0.69155284960121721</v>
      </c>
      <c r="AI180">
        <v>6.5787674558349635E-2</v>
      </c>
      <c r="AJ180" s="28">
        <v>0.75652607287546736</v>
      </c>
      <c r="AK180" s="62">
        <f t="shared" si="88"/>
        <v>0.57843767888204489</v>
      </c>
    </row>
    <row r="181" spans="1:37" x14ac:dyDescent="0.25">
      <c r="A181" s="4" t="s">
        <v>366</v>
      </c>
      <c r="B181" s="18">
        <v>15799</v>
      </c>
      <c r="C181" s="4">
        <v>11076</v>
      </c>
      <c r="D181" s="9">
        <f t="shared" si="85"/>
        <v>0.7010570289258814</v>
      </c>
      <c r="E181" s="28">
        <f t="shared" si="90"/>
        <v>0.72273920507822831</v>
      </c>
      <c r="F181" s="28">
        <f t="shared" si="91"/>
        <v>0.73795476729040155</v>
      </c>
      <c r="G181" s="28">
        <f t="shared" si="92"/>
        <v>0.77895225436209037</v>
      </c>
      <c r="H181" s="16">
        <v>22</v>
      </c>
      <c r="I181" s="16">
        <v>22</v>
      </c>
      <c r="J181" s="5">
        <v>718.14</v>
      </c>
      <c r="K181" s="30">
        <f t="shared" si="86"/>
        <v>20.000101272232417</v>
      </c>
      <c r="L181" s="5">
        <v>789.95</v>
      </c>
      <c r="M181">
        <f t="shared" si="87"/>
        <v>15799.08</v>
      </c>
      <c r="O181" s="28">
        <f t="shared" si="78"/>
        <v>0.9435154123678714</v>
      </c>
      <c r="P181">
        <f t="shared" si="79"/>
        <v>752.33351473835432</v>
      </c>
      <c r="Q181" s="28">
        <f t="shared" si="80"/>
        <v>0.99069094410769409</v>
      </c>
      <c r="R181" s="28">
        <f t="shared" si="81"/>
        <v>4.7175531739822696E-2</v>
      </c>
      <c r="S181" s="46">
        <v>183595</v>
      </c>
      <c r="T181" s="59">
        <f t="shared" si="82"/>
        <v>9.1242558198906341E-3</v>
      </c>
      <c r="U181" s="28">
        <v>0.98960000000000004</v>
      </c>
      <c r="V181" s="59">
        <f t="shared" si="74"/>
        <v>0.90909551237420072</v>
      </c>
      <c r="W181" s="59">
        <f t="shared" si="75"/>
        <v>0.77115882696967186</v>
      </c>
      <c r="X181" s="62">
        <f t="shared" si="89"/>
        <v>-0.80134610534656425</v>
      </c>
      <c r="Y181" s="28">
        <v>0.153789253681931</v>
      </c>
      <c r="Z181" s="28">
        <v>0.89439724645184204</v>
      </c>
      <c r="AA181" s="62">
        <f t="shared" si="72"/>
        <v>0.86053541763119912</v>
      </c>
      <c r="AB181" s="59">
        <f t="shared" si="73"/>
        <v>0.95697344698819387</v>
      </c>
      <c r="AC181" s="62">
        <f t="shared" si="77"/>
        <v>0.96597281164388471</v>
      </c>
      <c r="AD181" s="28">
        <v>7.6642910197268099E-2</v>
      </c>
      <c r="AE181" s="28">
        <v>0.88293847953236904</v>
      </c>
      <c r="AF181">
        <v>98.417000000000002</v>
      </c>
      <c r="AG181" s="59">
        <f t="shared" si="83"/>
        <v>0.72276859397260274</v>
      </c>
      <c r="AH181" s="62">
        <f t="shared" si="84"/>
        <v>-0.51312771167984983</v>
      </c>
      <c r="AI181">
        <v>6.5787674558349635E-2</v>
      </c>
      <c r="AJ181" s="28">
        <v>0.75652607287546736</v>
      </c>
      <c r="AK181" s="62">
        <f t="shared" si="88"/>
        <v>-0.11616700179417645</v>
      </c>
    </row>
    <row r="182" spans="1:37" x14ac:dyDescent="0.25">
      <c r="A182" s="4" t="s">
        <v>368</v>
      </c>
      <c r="B182" s="18">
        <v>41554</v>
      </c>
      <c r="C182" s="4">
        <v>29797</v>
      </c>
      <c r="D182" s="9">
        <f t="shared" si="85"/>
        <v>0.71706694903017765</v>
      </c>
      <c r="E182" s="28">
        <f t="shared" si="90"/>
        <v>0.73924427735069864</v>
      </c>
      <c r="F182" s="28">
        <f t="shared" si="91"/>
        <v>0.75480731476860807</v>
      </c>
      <c r="G182" s="28">
        <f t="shared" si="92"/>
        <v>0.79674105447797516</v>
      </c>
      <c r="H182" s="16">
        <v>30</v>
      </c>
      <c r="I182" s="16">
        <v>31</v>
      </c>
      <c r="J182" s="5">
        <v>1340.45</v>
      </c>
      <c r="K182" s="30">
        <f t="shared" si="86"/>
        <v>27.999993261773369</v>
      </c>
      <c r="L182" s="5">
        <v>1484.07</v>
      </c>
      <c r="M182">
        <f t="shared" si="87"/>
        <v>41553.950000000004</v>
      </c>
      <c r="O182" s="28">
        <f t="shared" si="78"/>
        <v>0.50222024567574308</v>
      </c>
      <c r="P182">
        <f t="shared" si="79"/>
        <v>1432.8951605231839</v>
      </c>
      <c r="Q182" s="28">
        <f t="shared" si="80"/>
        <v>0.52015668733772713</v>
      </c>
      <c r="R182" s="28">
        <f t="shared" si="81"/>
        <v>1.7936441661984048E-2</v>
      </c>
      <c r="S182" s="46">
        <v>277563</v>
      </c>
      <c r="T182" s="59">
        <f t="shared" si="82"/>
        <v>1.3794252665575338E-2</v>
      </c>
      <c r="U182" s="28">
        <v>0.98960000000000004</v>
      </c>
      <c r="V182" s="59">
        <f t="shared" si="74"/>
        <v>0.90322558908946349</v>
      </c>
      <c r="W182" s="59">
        <f t="shared" si="75"/>
        <v>0.79389574176374778</v>
      </c>
      <c r="X182" s="62">
        <f t="shared" si="89"/>
        <v>-0.65350147869208619</v>
      </c>
      <c r="Y182" s="28">
        <v>0.153789253681931</v>
      </c>
      <c r="Z182" s="28">
        <v>0.89439724645184204</v>
      </c>
      <c r="AA182" s="62">
        <f t="shared" si="72"/>
        <v>1.4971015589253611</v>
      </c>
      <c r="AB182" s="59">
        <f t="shared" si="73"/>
        <v>0.94653207431412989</v>
      </c>
      <c r="AC182" s="62">
        <f t="shared" si="77"/>
        <v>0.82973877972639432</v>
      </c>
      <c r="AD182" s="28">
        <v>7.6642910197268099E-2</v>
      </c>
      <c r="AE182" s="28">
        <v>0.88293847953236904</v>
      </c>
      <c r="AF182">
        <v>103.53270000000001</v>
      </c>
      <c r="AG182" s="59">
        <f t="shared" si="83"/>
        <v>0.70889873994520547</v>
      </c>
      <c r="AH182" s="62">
        <f t="shared" si="84"/>
        <v>-0.72395525833671726</v>
      </c>
      <c r="AI182">
        <v>6.5787674558349635E-2</v>
      </c>
      <c r="AJ182" s="28">
        <v>0.75652607287546736</v>
      </c>
      <c r="AK182" s="62">
        <f t="shared" si="88"/>
        <v>-0.18257265243413637</v>
      </c>
    </row>
    <row r="183" spans="1:37" x14ac:dyDescent="0.25">
      <c r="A183" s="4" t="s">
        <v>370</v>
      </c>
      <c r="B183" s="18">
        <v>57999</v>
      </c>
      <c r="C183" s="4">
        <v>36871</v>
      </c>
      <c r="D183" s="9">
        <f t="shared" si="85"/>
        <v>0.63571785720443452</v>
      </c>
      <c r="E183" s="28">
        <f t="shared" si="90"/>
        <v>0.6553792342313759</v>
      </c>
      <c r="F183" s="28">
        <f t="shared" si="91"/>
        <v>0.66917669179414174</v>
      </c>
      <c r="G183" s="28">
        <f t="shared" si="92"/>
        <v>0.70635317467159398</v>
      </c>
      <c r="H183" s="16">
        <v>36</v>
      </c>
      <c r="I183" s="16">
        <v>38</v>
      </c>
      <c r="J183" s="5">
        <v>1526.29</v>
      </c>
      <c r="K183" s="30">
        <f t="shared" si="86"/>
        <v>28.999944999174986</v>
      </c>
      <c r="L183" s="5">
        <v>1999.97</v>
      </c>
      <c r="M183">
        <f t="shared" si="87"/>
        <v>57999.02</v>
      </c>
      <c r="O183" s="28">
        <f t="shared" si="78"/>
        <v>0.37267059005885089</v>
      </c>
      <c r="P183">
        <f t="shared" si="79"/>
        <v>1933.3042111108871</v>
      </c>
      <c r="Q183" s="28">
        <f t="shared" si="80"/>
        <v>0.38552132443332826</v>
      </c>
      <c r="R183" s="28">
        <f t="shared" si="81"/>
        <v>1.2850734374477368E-2</v>
      </c>
      <c r="S183" s="46">
        <v>416681</v>
      </c>
      <c r="T183" s="59">
        <f t="shared" si="82"/>
        <v>2.0708102286488464E-2</v>
      </c>
      <c r="U183" s="28">
        <v>0.98960000000000004</v>
      </c>
      <c r="V183" s="59">
        <f t="shared" si="74"/>
        <v>0.76315644734671018</v>
      </c>
      <c r="W183" s="59">
        <f t="shared" si="75"/>
        <v>0.8330111858645165</v>
      </c>
      <c r="X183" s="62">
        <f t="shared" si="89"/>
        <v>-0.39915702246845552</v>
      </c>
      <c r="Y183" s="28">
        <v>0.153789253681931</v>
      </c>
      <c r="Z183" s="28">
        <v>0.89439724645184204</v>
      </c>
      <c r="AA183" s="62">
        <f t="shared" si="72"/>
        <v>1.391928117672752</v>
      </c>
      <c r="AB183" s="59">
        <f t="shared" si="73"/>
        <v>0.95200238766961964</v>
      </c>
      <c r="AC183" s="62">
        <f t="shared" si="77"/>
        <v>0.90111280951479789</v>
      </c>
      <c r="AD183" s="28">
        <v>7.6642910197268099E-2</v>
      </c>
      <c r="AE183" s="28">
        <v>0.88293847953236904</v>
      </c>
      <c r="AF183">
        <v>153.75280000000001</v>
      </c>
      <c r="AG183" s="59">
        <f t="shared" si="83"/>
        <v>0.57274035375342469</v>
      </c>
      <c r="AH183" s="62">
        <f t="shared" si="84"/>
        <v>-2.7936193269612533</v>
      </c>
      <c r="AI183">
        <v>6.5787674558349635E-2</v>
      </c>
      <c r="AJ183" s="28">
        <v>0.75652607287546736</v>
      </c>
      <c r="AK183" s="62">
        <f t="shared" si="88"/>
        <v>-0.76388784663830356</v>
      </c>
    </row>
    <row r="184" spans="1:37" x14ac:dyDescent="0.25">
      <c r="A184" s="4" t="s">
        <v>372</v>
      </c>
      <c r="B184" s="18">
        <v>2224</v>
      </c>
      <c r="C184" s="4">
        <v>1855</v>
      </c>
      <c r="D184" s="9">
        <f t="shared" si="85"/>
        <v>0.83408273381294962</v>
      </c>
      <c r="E184" s="28">
        <f t="shared" si="90"/>
        <v>0.85987910702365955</v>
      </c>
      <c r="F184" s="28">
        <f t="shared" si="91"/>
        <v>0.87798182506626288</v>
      </c>
      <c r="G184" s="28">
        <f t="shared" si="92"/>
        <v>0.92675859312549957</v>
      </c>
      <c r="H184" s="16">
        <v>3</v>
      </c>
      <c r="I184" s="16">
        <v>3</v>
      </c>
      <c r="J184" s="5">
        <v>741.33</v>
      </c>
      <c r="K184" s="30">
        <f t="shared" si="86"/>
        <v>1.9999910071942448</v>
      </c>
      <c r="L184" s="5">
        <v>1112</v>
      </c>
      <c r="M184">
        <f t="shared" si="87"/>
        <v>2223.9900000000002</v>
      </c>
      <c r="O184" s="28">
        <f t="shared" si="78"/>
        <v>0.67026079136690653</v>
      </c>
      <c r="P184">
        <f t="shared" si="79"/>
        <v>741.33222221889162</v>
      </c>
      <c r="Q184" s="28">
        <f t="shared" si="80"/>
        <v>1.0053926939384108</v>
      </c>
      <c r="R184" s="28">
        <f t="shared" si="81"/>
        <v>0.33513190257150427</v>
      </c>
      <c r="S184" s="46">
        <v>35512</v>
      </c>
      <c r="T184" s="59">
        <f t="shared" si="82"/>
        <v>1.7648659967643792E-3</v>
      </c>
      <c r="U184" s="28">
        <v>0.98960000000000004</v>
      </c>
      <c r="V184" s="59">
        <f t="shared" si="74"/>
        <v>0.66666366906474828</v>
      </c>
      <c r="W184" s="59">
        <f t="shared" si="75"/>
        <v>1.2511297263027259</v>
      </c>
      <c r="X184" s="62">
        <f t="shared" si="89"/>
        <v>2.3196190326060284</v>
      </c>
      <c r="Y184" s="28">
        <v>0.153789253681931</v>
      </c>
      <c r="Z184" s="28">
        <v>0.89439724645184204</v>
      </c>
      <c r="AA184" s="62">
        <f t="shared" si="72"/>
        <v>0.62626717729218295</v>
      </c>
      <c r="AB184" s="59">
        <f t="shared" si="73"/>
        <v>0.68686500337280854</v>
      </c>
      <c r="AC184" s="62">
        <f t="shared" si="77"/>
        <v>-2.5582728481329178</v>
      </c>
      <c r="AD184" s="28">
        <v>7.6642910197268099E-2</v>
      </c>
      <c r="AE184" s="28">
        <v>0.88293847953236904</v>
      </c>
      <c r="AF184">
        <v>89.597399999999993</v>
      </c>
      <c r="AG184" s="59">
        <f t="shared" si="83"/>
        <v>0.7466805834520549</v>
      </c>
      <c r="AH184" s="62">
        <f t="shared" si="84"/>
        <v>-0.14965553182275976</v>
      </c>
      <c r="AI184">
        <v>6.5787674558349635E-2</v>
      </c>
      <c r="AJ184" s="28">
        <v>0.75652607287546736</v>
      </c>
      <c r="AK184" s="62">
        <f t="shared" si="88"/>
        <v>-0.1294364491165497</v>
      </c>
    </row>
    <row r="185" spans="1:37" x14ac:dyDescent="0.25">
      <c r="A185" s="4" t="s">
        <v>374</v>
      </c>
      <c r="B185" s="18">
        <v>2517</v>
      </c>
      <c r="C185" s="4">
        <v>2067</v>
      </c>
      <c r="D185" s="9">
        <f t="shared" si="85"/>
        <v>0.82121573301549466</v>
      </c>
      <c r="E185" s="28">
        <f t="shared" si="90"/>
        <v>0.84661415774793269</v>
      </c>
      <c r="F185" s="28">
        <f t="shared" si="91"/>
        <v>0.86443761370052064</v>
      </c>
      <c r="G185" s="28">
        <f t="shared" si="92"/>
        <v>0.91246192557277173</v>
      </c>
      <c r="H185" s="16">
        <v>4</v>
      </c>
      <c r="I185" s="16">
        <v>4</v>
      </c>
      <c r="J185" s="5">
        <v>629.25</v>
      </c>
      <c r="K185" s="30">
        <f t="shared" si="86"/>
        <v>4</v>
      </c>
      <c r="L185" s="5">
        <v>629.25</v>
      </c>
      <c r="M185">
        <f t="shared" si="87"/>
        <v>2517</v>
      </c>
      <c r="O185" s="28">
        <f t="shared" si="78"/>
        <v>1.1844735796583234</v>
      </c>
      <c r="P185">
        <f t="shared" si="79"/>
        <v>503.4</v>
      </c>
      <c r="Q185" s="28">
        <f t="shared" si="80"/>
        <v>1.4805919745729044</v>
      </c>
      <c r="R185" s="28">
        <f t="shared" si="81"/>
        <v>0.29611839491458092</v>
      </c>
      <c r="S185" s="46">
        <v>45147</v>
      </c>
      <c r="T185" s="59">
        <f t="shared" si="82"/>
        <v>2.2437036820207655E-3</v>
      </c>
      <c r="U185" s="28">
        <v>0.98960000000000004</v>
      </c>
      <c r="V185" s="59">
        <f t="shared" si="74"/>
        <v>1</v>
      </c>
      <c r="W185" s="59">
        <f t="shared" si="75"/>
        <v>0.82121573301549466</v>
      </c>
      <c r="X185" s="62">
        <f t="shared" si="89"/>
        <v>-0.47585583312409052</v>
      </c>
      <c r="Y185" s="28">
        <v>0.153789253681931</v>
      </c>
      <c r="Z185" s="28">
        <v>0.89439724645184204</v>
      </c>
      <c r="AA185" s="62">
        <f t="shared" si="72"/>
        <v>0.55751212705163133</v>
      </c>
      <c r="AB185" s="59">
        <f t="shared" si="73"/>
        <v>0.86062196823709214</v>
      </c>
      <c r="AC185" s="62">
        <f t="shared" si="77"/>
        <v>-0.29117515550802192</v>
      </c>
      <c r="AD185" s="28">
        <v>7.6642910197268099E-2</v>
      </c>
      <c r="AE185" s="28">
        <v>0.88293847953236904</v>
      </c>
      <c r="AF185">
        <v>80.544399999999996</v>
      </c>
      <c r="AG185" s="59">
        <f t="shared" si="83"/>
        <v>0.77122537468493157</v>
      </c>
      <c r="AH185" s="62">
        <f t="shared" si="84"/>
        <v>0.22343549773030563</v>
      </c>
      <c r="AI185">
        <v>6.5787674558349635E-2</v>
      </c>
      <c r="AJ185" s="28">
        <v>0.75652607287546736</v>
      </c>
      <c r="AK185" s="62">
        <f t="shared" si="88"/>
        <v>-0.18119849696726895</v>
      </c>
    </row>
    <row r="186" spans="1:37" x14ac:dyDescent="0.25">
      <c r="A186" s="4" t="s">
        <v>376</v>
      </c>
      <c r="B186" s="18">
        <v>2763</v>
      </c>
      <c r="C186" s="4">
        <v>1792</v>
      </c>
      <c r="D186" s="9">
        <f t="shared" si="85"/>
        <v>0.64857039449873322</v>
      </c>
      <c r="E186" s="28">
        <f t="shared" si="90"/>
        <v>0.66862927267910643</v>
      </c>
      <c r="F186" s="28">
        <f t="shared" si="91"/>
        <v>0.6827056784197193</v>
      </c>
      <c r="G186" s="28">
        <f t="shared" si="92"/>
        <v>0.7206337716652591</v>
      </c>
      <c r="H186" s="16">
        <v>4</v>
      </c>
      <c r="I186" s="16">
        <v>4</v>
      </c>
      <c r="J186" s="5">
        <v>690.75</v>
      </c>
      <c r="K186" s="30">
        <f t="shared" si="86"/>
        <v>4</v>
      </c>
      <c r="L186" s="5">
        <v>690.75</v>
      </c>
      <c r="M186">
        <f t="shared" si="87"/>
        <v>2763</v>
      </c>
      <c r="O186" s="28">
        <f t="shared" si="78"/>
        <v>1.0790155627940645</v>
      </c>
      <c r="P186">
        <f t="shared" si="79"/>
        <v>552.6</v>
      </c>
      <c r="Q186" s="28">
        <f t="shared" si="80"/>
        <v>1.3487694534925805</v>
      </c>
      <c r="R186" s="28">
        <f t="shared" si="81"/>
        <v>0.26975389069851596</v>
      </c>
      <c r="S186" s="46">
        <v>64166</v>
      </c>
      <c r="T186" s="59">
        <f t="shared" si="82"/>
        <v>3.1889049208262883E-3</v>
      </c>
      <c r="U186" s="28">
        <v>0.98960000000000004</v>
      </c>
      <c r="V186" s="59">
        <f t="shared" si="74"/>
        <v>1</v>
      </c>
      <c r="W186" s="59">
        <f t="shared" si="75"/>
        <v>0.64857039449873322</v>
      </c>
      <c r="X186" s="62">
        <f t="shared" si="89"/>
        <v>-1.5984657319524498</v>
      </c>
      <c r="Y186" s="28">
        <v>0.153789253681931</v>
      </c>
      <c r="Z186" s="28">
        <v>0.89439724645184204</v>
      </c>
      <c r="AA186" s="62">
        <f t="shared" si="72"/>
        <v>0.43060187638313124</v>
      </c>
      <c r="AB186" s="59">
        <f t="shared" si="73"/>
        <v>0.8923495309042172</v>
      </c>
      <c r="AC186" s="62">
        <f t="shared" si="77"/>
        <v>0.12279089282525207</v>
      </c>
      <c r="AD186" s="28">
        <v>7.6642910197268099E-2</v>
      </c>
      <c r="AE186" s="28">
        <v>0.88293847953236904</v>
      </c>
      <c r="AF186">
        <v>152.19669999999999</v>
      </c>
      <c r="AG186" s="59">
        <f t="shared" si="83"/>
        <v>0.57695930323287681</v>
      </c>
      <c r="AH186" s="62">
        <f t="shared" si="84"/>
        <v>-2.7294895411347277</v>
      </c>
      <c r="AI186">
        <v>6.5787674558349635E-2</v>
      </c>
      <c r="AJ186" s="28">
        <v>0.75652607287546736</v>
      </c>
      <c r="AK186" s="62">
        <f t="shared" si="88"/>
        <v>-1.4017214600873082</v>
      </c>
    </row>
    <row r="187" spans="1:37" x14ac:dyDescent="0.25">
      <c r="A187" s="4" t="s">
        <v>378</v>
      </c>
      <c r="B187" s="18">
        <v>4044</v>
      </c>
      <c r="C187" s="4">
        <v>2619</v>
      </c>
      <c r="D187" s="9">
        <f t="shared" si="85"/>
        <v>0.64762611275964388</v>
      </c>
      <c r="E187" s="28">
        <f t="shared" si="90"/>
        <v>0.66765578635014844</v>
      </c>
      <c r="F187" s="28">
        <f t="shared" si="91"/>
        <v>0.68171169764173045</v>
      </c>
      <c r="G187" s="28">
        <f t="shared" si="92"/>
        <v>0.71958456973293772</v>
      </c>
      <c r="H187" s="16">
        <v>6</v>
      </c>
      <c r="I187" s="16">
        <v>7</v>
      </c>
      <c r="J187" s="5">
        <v>577.71</v>
      </c>
      <c r="K187" s="30">
        <f t="shared" si="86"/>
        <v>3.9999703264094957</v>
      </c>
      <c r="L187" s="5">
        <v>1011</v>
      </c>
      <c r="M187">
        <f t="shared" si="87"/>
        <v>4043.9700000000003</v>
      </c>
      <c r="O187" s="28">
        <f t="shared" si="78"/>
        <v>0.73722057368941651</v>
      </c>
      <c r="P187">
        <f t="shared" si="79"/>
        <v>808.79879999287823</v>
      </c>
      <c r="Q187" s="28">
        <f t="shared" si="80"/>
        <v>0.92152708437075193</v>
      </c>
      <c r="R187" s="28">
        <f t="shared" si="81"/>
        <v>0.18430651068133541</v>
      </c>
      <c r="S187" s="46">
        <v>80726</v>
      </c>
      <c r="T187" s="59">
        <f t="shared" si="82"/>
        <v>4.0118994270894708E-3</v>
      </c>
      <c r="U187" s="28">
        <v>0.98960000000000004</v>
      </c>
      <c r="V187" s="59">
        <f t="shared" si="74"/>
        <v>0.57142433234421364</v>
      </c>
      <c r="W187" s="59">
        <f t="shared" si="75"/>
        <v>1.1333541050007789</v>
      </c>
      <c r="X187" s="62">
        <f t="shared" si="89"/>
        <v>1.5537942530311688</v>
      </c>
      <c r="Y187" s="28">
        <v>0.153789253681931</v>
      </c>
      <c r="Z187" s="28">
        <v>0.89439724645184204</v>
      </c>
      <c r="AA187" s="62">
        <f t="shared" si="72"/>
        <v>0.50095384386690778</v>
      </c>
      <c r="AB187" s="59">
        <f t="shared" si="73"/>
        <v>0.87476060995767924</v>
      </c>
      <c r="AC187" s="62">
        <f t="shared" si="77"/>
        <v>-0.10670092711303773</v>
      </c>
      <c r="AD187" s="28">
        <v>7.6642910197268099E-2</v>
      </c>
      <c r="AE187" s="28">
        <v>0.88293847953236904</v>
      </c>
      <c r="AF187">
        <v>122.2681</v>
      </c>
      <c r="AG187" s="59">
        <f t="shared" si="83"/>
        <v>0.6581027075068494</v>
      </c>
      <c r="AH187" s="62">
        <f t="shared" si="84"/>
        <v>-1.496076066365934</v>
      </c>
      <c r="AI187">
        <v>6.5787674558349635E-2</v>
      </c>
      <c r="AJ187" s="28">
        <v>0.75652607287546736</v>
      </c>
      <c r="AK187" s="62">
        <f t="shared" si="88"/>
        <v>-1.6327580149267645E-2</v>
      </c>
    </row>
    <row r="188" spans="1:37" x14ac:dyDescent="0.25">
      <c r="A188" s="4" t="s">
        <v>380</v>
      </c>
      <c r="B188" s="18">
        <v>8853</v>
      </c>
      <c r="C188" s="4">
        <v>6460</v>
      </c>
      <c r="D188" s="9">
        <f t="shared" si="85"/>
        <v>0.72969614819835082</v>
      </c>
      <c r="E188" s="28">
        <f t="shared" si="90"/>
        <v>0.75226407030757825</v>
      </c>
      <c r="F188" s="28">
        <f t="shared" si="91"/>
        <v>0.76810120862984299</v>
      </c>
      <c r="G188" s="28">
        <f t="shared" si="92"/>
        <v>0.81077349799816767</v>
      </c>
      <c r="H188" s="16">
        <v>12</v>
      </c>
      <c r="I188" s="16">
        <v>13</v>
      </c>
      <c r="J188" s="5">
        <v>681</v>
      </c>
      <c r="K188" s="30">
        <f t="shared" si="86"/>
        <v>12</v>
      </c>
      <c r="L188" s="5">
        <v>737.75</v>
      </c>
      <c r="M188">
        <f t="shared" si="87"/>
        <v>8853</v>
      </c>
      <c r="O188" s="28">
        <f t="shared" si="78"/>
        <v>1.0102744832260251</v>
      </c>
      <c r="P188">
        <f t="shared" si="79"/>
        <v>681</v>
      </c>
      <c r="Q188" s="28">
        <f t="shared" si="80"/>
        <v>1.0944640234948606</v>
      </c>
      <c r="R188" s="28">
        <f t="shared" si="81"/>
        <v>8.4189540268835517E-2</v>
      </c>
      <c r="S188" s="46">
        <v>164993</v>
      </c>
      <c r="T188" s="59">
        <f t="shared" si="82"/>
        <v>8.1997785369493474E-3</v>
      </c>
      <c r="U188" s="28">
        <v>0.98960000000000004</v>
      </c>
      <c r="V188" s="59">
        <f t="shared" si="74"/>
        <v>0.92307692307692313</v>
      </c>
      <c r="W188" s="59">
        <f t="shared" si="75"/>
        <v>0.79050416054821337</v>
      </c>
      <c r="X188" s="62">
        <f t="shared" si="89"/>
        <v>-0.67555491307930882</v>
      </c>
      <c r="Y188" s="28">
        <v>0.153789253681931</v>
      </c>
      <c r="Z188" s="28">
        <v>0.89439724645184204</v>
      </c>
      <c r="AA188" s="62">
        <f t="shared" si="72"/>
        <v>0.53656821804561405</v>
      </c>
      <c r="AB188" s="59">
        <f t="shared" si="73"/>
        <v>0.95528598182953217</v>
      </c>
      <c r="AC188" s="62">
        <f t="shared" si="77"/>
        <v>0.94395557411573772</v>
      </c>
      <c r="AD188" s="28">
        <v>7.6642910197268099E-2</v>
      </c>
      <c r="AE188" s="28">
        <v>0.88293847953236904</v>
      </c>
      <c r="AF188">
        <v>88.948499999999996</v>
      </c>
      <c r="AG188" s="59">
        <f t="shared" si="83"/>
        <v>0.74843990246575354</v>
      </c>
      <c r="AH188" s="62">
        <f t="shared" si="84"/>
        <v>-0.12291315149833856</v>
      </c>
      <c r="AI188">
        <v>6.5787674558349635E-2</v>
      </c>
      <c r="AJ188" s="28">
        <v>0.75652607287546736</v>
      </c>
      <c r="AK188" s="62">
        <f t="shared" si="88"/>
        <v>4.8495836512696781E-2</v>
      </c>
    </row>
    <row r="189" spans="1:37" x14ac:dyDescent="0.25">
      <c r="A189" s="4" t="s">
        <v>382</v>
      </c>
      <c r="B189" s="18">
        <v>1496</v>
      </c>
      <c r="C189" s="4">
        <v>1156</v>
      </c>
      <c r="D189" s="9">
        <f t="shared" si="85"/>
        <v>0.77272727272727271</v>
      </c>
      <c r="E189" s="28">
        <f t="shared" si="90"/>
        <v>0.79662605435801315</v>
      </c>
      <c r="F189" s="28">
        <f t="shared" si="91"/>
        <v>0.8133971291866029</v>
      </c>
      <c r="G189" s="28">
        <f t="shared" si="92"/>
        <v>0.85858585858585856</v>
      </c>
      <c r="H189" s="16">
        <v>5</v>
      </c>
      <c r="I189" s="16">
        <v>5</v>
      </c>
      <c r="J189" s="5">
        <v>299.2</v>
      </c>
      <c r="K189" s="30">
        <f t="shared" si="86"/>
        <v>5</v>
      </c>
      <c r="L189" s="5">
        <v>299.2</v>
      </c>
      <c r="M189">
        <f t="shared" si="87"/>
        <v>1496</v>
      </c>
      <c r="O189" s="28">
        <f t="shared" si="78"/>
        <v>2.4910762032085563</v>
      </c>
      <c r="P189">
        <f t="shared" si="79"/>
        <v>249.33333333333334</v>
      </c>
      <c r="Q189" s="28">
        <f t="shared" si="80"/>
        <v>2.9892914438502673</v>
      </c>
      <c r="R189" s="28">
        <f t="shared" si="81"/>
        <v>0.49821524064171108</v>
      </c>
      <c r="S189" s="46">
        <v>35158</v>
      </c>
      <c r="T189" s="59">
        <f t="shared" si="82"/>
        <v>1.7472729982609271E-3</v>
      </c>
      <c r="U189" s="28">
        <v>0.98960000000000004</v>
      </c>
      <c r="V189" s="59">
        <f t="shared" si="74"/>
        <v>1</v>
      </c>
      <c r="W189" s="59">
        <f t="shared" si="75"/>
        <v>0.77272727272727271</v>
      </c>
      <c r="X189" s="62">
        <f t="shared" si="89"/>
        <v>-0.79114743593338976</v>
      </c>
      <c r="Y189" s="28">
        <v>0.153789253681931</v>
      </c>
      <c r="Z189" s="28">
        <v>0.89439724645184204</v>
      </c>
      <c r="AA189" s="62">
        <f t="shared" ref="AA189:AA245" si="93">B189*10/S189</f>
        <v>0.42550770806075433</v>
      </c>
      <c r="AB189" s="59">
        <f t="shared" si="73"/>
        <v>0.91489845838784911</v>
      </c>
      <c r="AC189" s="62">
        <f t="shared" si="77"/>
        <v>0.4169985034913154</v>
      </c>
      <c r="AD189" s="28">
        <v>7.6642910197268099E-2</v>
      </c>
      <c r="AE189" s="28">
        <v>0.88293847953236904</v>
      </c>
      <c r="AF189">
        <v>77.8018</v>
      </c>
      <c r="AG189" s="59">
        <f t="shared" si="83"/>
        <v>0.7786612019726028</v>
      </c>
      <c r="AH189" s="62">
        <f t="shared" si="84"/>
        <v>0.3364631634380531</v>
      </c>
      <c r="AI189">
        <v>6.5787674558349635E-2</v>
      </c>
      <c r="AJ189" s="28">
        <v>0.75652607287546736</v>
      </c>
      <c r="AK189" s="62">
        <f t="shared" si="88"/>
        <v>-1.2561923001340422E-2</v>
      </c>
    </row>
    <row r="190" spans="1:37" x14ac:dyDescent="0.25">
      <c r="A190" s="4" t="s">
        <v>384</v>
      </c>
      <c r="B190" s="18">
        <v>4251</v>
      </c>
      <c r="C190" s="4">
        <v>3337</v>
      </c>
      <c r="D190" s="9">
        <f t="shared" si="85"/>
        <v>0.78499176664314274</v>
      </c>
      <c r="E190" s="28">
        <f t="shared" si="90"/>
        <v>0.80926986251870381</v>
      </c>
      <c r="F190" s="28">
        <f t="shared" si="91"/>
        <v>0.8263071227822556</v>
      </c>
      <c r="G190" s="28">
        <f t="shared" si="92"/>
        <v>0.87221307404793647</v>
      </c>
      <c r="H190" s="16">
        <v>7</v>
      </c>
      <c r="I190" s="16">
        <v>7</v>
      </c>
      <c r="J190" s="5">
        <v>607.29</v>
      </c>
      <c r="K190" s="30">
        <f t="shared" si="86"/>
        <v>6.000042342978122</v>
      </c>
      <c r="L190" s="5">
        <v>708.5</v>
      </c>
      <c r="M190">
        <f t="shared" si="87"/>
        <v>4251.03</v>
      </c>
      <c r="O190" s="28">
        <f t="shared" si="78"/>
        <v>1.051983062808751</v>
      </c>
      <c r="P190">
        <f t="shared" si="79"/>
        <v>607.28632652690885</v>
      </c>
      <c r="Q190" s="28">
        <f t="shared" si="80"/>
        <v>1.2273123359496132</v>
      </c>
      <c r="R190" s="28">
        <f t="shared" si="81"/>
        <v>0.17532927314086222</v>
      </c>
      <c r="S190" s="46">
        <v>96906</v>
      </c>
      <c r="T190" s="59">
        <f t="shared" si="82"/>
        <v>4.8160087937161788E-3</v>
      </c>
      <c r="U190" s="28">
        <v>0.98960000000000004</v>
      </c>
      <c r="V190" s="59">
        <f t="shared" si="74"/>
        <v>0.85714890613973171</v>
      </c>
      <c r="W190" s="59">
        <f t="shared" si="75"/>
        <v>0.91581726467859947</v>
      </c>
      <c r="X190" s="62">
        <f t="shared" si="89"/>
        <v>0.13928163193417012</v>
      </c>
      <c r="Y190" s="28">
        <v>0.153789253681931</v>
      </c>
      <c r="Z190" s="28">
        <v>0.89439724645184204</v>
      </c>
      <c r="AA190" s="62">
        <f t="shared" si="93"/>
        <v>0.43867252801684109</v>
      </c>
      <c r="AB190" s="59">
        <f t="shared" si="73"/>
        <v>0.92688842795747572</v>
      </c>
      <c r="AC190" s="62">
        <f t="shared" si="77"/>
        <v>0.57343788632224024</v>
      </c>
      <c r="AD190" s="28">
        <v>7.6642910197268099E-2</v>
      </c>
      <c r="AE190" s="28">
        <v>0.88293847953236904</v>
      </c>
      <c r="AF190">
        <v>89.531099999999995</v>
      </c>
      <c r="AG190" s="59">
        <f t="shared" si="83"/>
        <v>0.74686033819178088</v>
      </c>
      <c r="AH190" s="62">
        <f t="shared" si="84"/>
        <v>-0.14692318505822186</v>
      </c>
      <c r="AI190">
        <v>6.5787674558349635E-2</v>
      </c>
      <c r="AJ190" s="28">
        <v>0.75652607287546736</v>
      </c>
      <c r="AK190" s="62">
        <f t="shared" si="88"/>
        <v>0.18859877773272948</v>
      </c>
    </row>
    <row r="191" spans="1:37" x14ac:dyDescent="0.25">
      <c r="A191" s="4" t="s">
        <v>386</v>
      </c>
      <c r="B191" s="18">
        <v>16705</v>
      </c>
      <c r="C191" s="4">
        <v>13918</v>
      </c>
      <c r="D191" s="9">
        <f t="shared" si="85"/>
        <v>0.83316372343609701</v>
      </c>
      <c r="E191" s="28">
        <f t="shared" si="90"/>
        <v>0.85893167364546075</v>
      </c>
      <c r="F191" s="28">
        <f t="shared" si="91"/>
        <v>0.87701444572220733</v>
      </c>
      <c r="G191" s="28">
        <f t="shared" si="92"/>
        <v>0.92573747048455224</v>
      </c>
      <c r="H191" s="16">
        <v>24</v>
      </c>
      <c r="I191" s="16">
        <v>24</v>
      </c>
      <c r="J191" s="5">
        <v>696.04</v>
      </c>
      <c r="K191" s="30">
        <f t="shared" si="86"/>
        <v>23.000082610491532</v>
      </c>
      <c r="L191" s="5">
        <v>726.3</v>
      </c>
      <c r="M191">
        <f t="shared" si="87"/>
        <v>16704.96</v>
      </c>
      <c r="O191" s="28">
        <f t="shared" si="78"/>
        <v>1.0262012942310341</v>
      </c>
      <c r="P191">
        <f t="shared" si="79"/>
        <v>696.03760416630814</v>
      </c>
      <c r="Q191" s="28">
        <f t="shared" si="80"/>
        <v>1.0708185815516862</v>
      </c>
      <c r="R191" s="28">
        <f t="shared" si="81"/>
        <v>4.4617287320652066E-2</v>
      </c>
      <c r="S191" s="46">
        <v>173773</v>
      </c>
      <c r="T191" s="59">
        <f t="shared" si="82"/>
        <v>8.636124658023667E-3</v>
      </c>
      <c r="U191" s="28">
        <v>0.98960000000000004</v>
      </c>
      <c r="V191" s="59">
        <f t="shared" si="74"/>
        <v>0.95833677543714713</v>
      </c>
      <c r="W191" s="59">
        <f t="shared" si="75"/>
        <v>0.86938511052760947</v>
      </c>
      <c r="X191" s="62">
        <f t="shared" si="89"/>
        <v>-0.16263903572848468</v>
      </c>
      <c r="Y191" s="28">
        <v>0.153789253681931</v>
      </c>
      <c r="Z191" s="28">
        <v>0.89439724645184204</v>
      </c>
      <c r="AA191" s="62">
        <f t="shared" si="93"/>
        <v>0.96131159616281014</v>
      </c>
      <c r="AB191" s="59">
        <f t="shared" si="73"/>
        <v>0.95820399376633947</v>
      </c>
      <c r="AC191" s="62">
        <f t="shared" si="77"/>
        <v>0.98202839688951737</v>
      </c>
      <c r="AD191" s="28">
        <v>7.6642910197268099E-2</v>
      </c>
      <c r="AE191" s="28">
        <v>0.88293847953236904</v>
      </c>
      <c r="AF191">
        <v>77.617800000000003</v>
      </c>
      <c r="AG191" s="59">
        <f t="shared" si="83"/>
        <v>0.7791600688219178</v>
      </c>
      <c r="AH191" s="62">
        <f t="shared" si="84"/>
        <v>0.34404614691731455</v>
      </c>
      <c r="AI191">
        <v>6.5787674558349635E-2</v>
      </c>
      <c r="AJ191" s="28">
        <v>0.75652607287546736</v>
      </c>
      <c r="AK191" s="62">
        <f t="shared" si="88"/>
        <v>0.38781183602611574</v>
      </c>
    </row>
    <row r="192" spans="1:37" x14ac:dyDescent="0.25">
      <c r="A192" s="4" t="s">
        <v>388</v>
      </c>
      <c r="B192" s="18">
        <v>4875</v>
      </c>
      <c r="C192" s="4">
        <v>4108</v>
      </c>
      <c r="D192" s="9">
        <f t="shared" si="85"/>
        <v>0.84266666666666667</v>
      </c>
      <c r="E192" s="28">
        <f t="shared" si="90"/>
        <v>0.86872852233676978</v>
      </c>
      <c r="F192" s="28">
        <f t="shared" si="91"/>
        <v>0.88701754385964915</v>
      </c>
      <c r="G192" s="28">
        <f t="shared" si="92"/>
        <v>0.93629629629629629</v>
      </c>
      <c r="H192" s="16">
        <v>6</v>
      </c>
      <c r="I192" s="16">
        <v>7</v>
      </c>
      <c r="J192" s="5">
        <v>696.43</v>
      </c>
      <c r="K192" s="30">
        <f t="shared" si="86"/>
        <v>6.0000123076923071</v>
      </c>
      <c r="L192" s="5">
        <v>812.5</v>
      </c>
      <c r="M192">
        <f t="shared" si="87"/>
        <v>4875.0099999999993</v>
      </c>
      <c r="O192" s="28">
        <f t="shared" si="78"/>
        <v>0.91732923076923079</v>
      </c>
      <c r="P192">
        <f t="shared" si="79"/>
        <v>696.4287755098452</v>
      </c>
      <c r="Q192" s="28">
        <f t="shared" si="80"/>
        <v>1.0702171222812484</v>
      </c>
      <c r="R192" s="28">
        <f t="shared" si="81"/>
        <v>0.15288789151201765</v>
      </c>
      <c r="S192" s="46">
        <v>96968</v>
      </c>
      <c r="T192" s="59">
        <f t="shared" si="82"/>
        <v>4.819090053341077E-3</v>
      </c>
      <c r="U192" s="28">
        <v>0.98960000000000004</v>
      </c>
      <c r="V192" s="59">
        <f t="shared" si="74"/>
        <v>0.85714461538461528</v>
      </c>
      <c r="W192" s="59">
        <f t="shared" si="75"/>
        <v>0.98310909447707129</v>
      </c>
      <c r="X192" s="62">
        <f t="shared" si="89"/>
        <v>0.5768403571858427</v>
      </c>
      <c r="Y192" s="28">
        <v>0.153789253681931</v>
      </c>
      <c r="Z192" s="28">
        <v>0.89439724645184204</v>
      </c>
      <c r="AA192" s="62">
        <f t="shared" si="93"/>
        <v>0.50274317300552762</v>
      </c>
      <c r="AB192" s="59">
        <f t="shared" si="73"/>
        <v>0.91620964304340069</v>
      </c>
      <c r="AC192" s="62">
        <f t="shared" si="77"/>
        <v>0.43410621315652481</v>
      </c>
      <c r="AD192" s="28">
        <v>7.6642910197268099E-2</v>
      </c>
      <c r="AE192" s="28">
        <v>0.88293847953236904</v>
      </c>
      <c r="AF192">
        <v>63.353000000000002</v>
      </c>
      <c r="AG192" s="59">
        <f t="shared" si="83"/>
        <v>0.81783526356164393</v>
      </c>
      <c r="AH192" s="62">
        <f t="shared" si="84"/>
        <v>0.9319251835204948</v>
      </c>
      <c r="AI192">
        <v>6.5787674558349635E-2</v>
      </c>
      <c r="AJ192" s="28">
        <v>0.75652607287546736</v>
      </c>
      <c r="AK192" s="62">
        <f t="shared" si="88"/>
        <v>0.64762391795428742</v>
      </c>
    </row>
    <row r="193" spans="1:37" x14ac:dyDescent="0.25">
      <c r="A193" s="4" t="s">
        <v>390</v>
      </c>
      <c r="B193" s="18">
        <v>9361</v>
      </c>
      <c r="C193" s="4">
        <v>6795</v>
      </c>
      <c r="D193" s="9">
        <f t="shared" si="85"/>
        <v>0.72588398675355192</v>
      </c>
      <c r="E193" s="28">
        <f t="shared" si="90"/>
        <v>0.74833400696242469</v>
      </c>
      <c r="F193" s="28">
        <f t="shared" si="91"/>
        <v>0.76408840710900217</v>
      </c>
      <c r="G193" s="28">
        <f t="shared" si="92"/>
        <v>0.8065377630595022</v>
      </c>
      <c r="H193" s="16">
        <v>9</v>
      </c>
      <c r="I193" s="16">
        <v>11</v>
      </c>
      <c r="J193" s="5">
        <v>851</v>
      </c>
      <c r="K193" s="30">
        <f t="shared" si="86"/>
        <v>9.0000096143677126</v>
      </c>
      <c r="L193" s="5">
        <v>1040.1099999999999</v>
      </c>
      <c r="M193">
        <f t="shared" si="87"/>
        <v>9361</v>
      </c>
      <c r="O193" s="28">
        <f t="shared" si="78"/>
        <v>0.71658766861197387</v>
      </c>
      <c r="P193">
        <f t="shared" si="79"/>
        <v>936.09909999990373</v>
      </c>
      <c r="Q193" s="28">
        <f t="shared" si="80"/>
        <v>0.7962084356240452</v>
      </c>
      <c r="R193" s="28">
        <f t="shared" si="81"/>
        <v>7.9620767012071325E-2</v>
      </c>
      <c r="S193" s="46">
        <v>116961</v>
      </c>
      <c r="T193" s="59">
        <f t="shared" si="82"/>
        <v>5.812696886899036E-3</v>
      </c>
      <c r="U193" s="28">
        <v>0.98960000000000004</v>
      </c>
      <c r="V193" s="59">
        <f t="shared" si="74"/>
        <v>0.81818269221524664</v>
      </c>
      <c r="W193" s="59">
        <f t="shared" si="75"/>
        <v>0.88719059161249914</v>
      </c>
      <c r="X193" s="62">
        <f t="shared" si="89"/>
        <v>-4.6860587894182827E-2</v>
      </c>
      <c r="Y193" s="28">
        <v>0.153789253681931</v>
      </c>
      <c r="Z193" s="28">
        <v>0.89439724645184204</v>
      </c>
      <c r="AA193" s="62">
        <f t="shared" si="93"/>
        <v>0.80035225417019351</v>
      </c>
      <c r="AB193" s="59">
        <f t="shared" si="73"/>
        <v>0.91107206675729513</v>
      </c>
      <c r="AC193" s="62">
        <f t="shared" si="77"/>
        <v>0.36707357735391555</v>
      </c>
      <c r="AD193" s="28">
        <v>7.6642910197268099E-2</v>
      </c>
      <c r="AE193" s="28">
        <v>0.88293847953236904</v>
      </c>
      <c r="AF193">
        <v>72.679900000000004</v>
      </c>
      <c r="AG193" s="59">
        <f t="shared" si="83"/>
        <v>0.79254786564383561</v>
      </c>
      <c r="AH193" s="62">
        <f t="shared" si="84"/>
        <v>0.54754622366867722</v>
      </c>
      <c r="AI193">
        <v>6.5787674558349635E-2</v>
      </c>
      <c r="AJ193" s="28">
        <v>0.75652607287546736</v>
      </c>
      <c r="AK193" s="62">
        <f t="shared" si="88"/>
        <v>0.28925307104280334</v>
      </c>
    </row>
    <row r="194" spans="1:37" x14ac:dyDescent="0.25">
      <c r="A194" s="4" t="s">
        <v>392</v>
      </c>
      <c r="B194" s="18">
        <v>7401</v>
      </c>
      <c r="C194" s="4">
        <v>5983</v>
      </c>
      <c r="D194" s="9">
        <f t="shared" si="85"/>
        <v>0.80840426969328472</v>
      </c>
      <c r="E194" s="28">
        <f t="shared" si="90"/>
        <v>0.83340646360132442</v>
      </c>
      <c r="F194" s="28">
        <f t="shared" si="91"/>
        <v>0.85095186283503654</v>
      </c>
      <c r="G194" s="28">
        <f t="shared" si="92"/>
        <v>0.89822696632587185</v>
      </c>
      <c r="H194" s="16">
        <v>13</v>
      </c>
      <c r="I194" s="16">
        <v>13</v>
      </c>
      <c r="J194" s="5">
        <v>569.30999999999995</v>
      </c>
      <c r="K194" s="30">
        <f t="shared" si="86"/>
        <v>12.000048642075393</v>
      </c>
      <c r="L194" s="5">
        <v>616.75</v>
      </c>
      <c r="M194">
        <f t="shared" si="87"/>
        <v>7401.0299999999988</v>
      </c>
      <c r="O194" s="28">
        <f t="shared" si="78"/>
        <v>1.2084799351438995</v>
      </c>
      <c r="P194">
        <f t="shared" si="79"/>
        <v>569.30786982182099</v>
      </c>
      <c r="Q194" s="28">
        <f t="shared" si="80"/>
        <v>1.3091861881924618</v>
      </c>
      <c r="R194" s="28">
        <f t="shared" si="81"/>
        <v>0.10070625304856229</v>
      </c>
      <c r="S194" s="46">
        <v>153713</v>
      </c>
      <c r="T194" s="59">
        <f t="shared" si="82"/>
        <v>7.6391880761613826E-3</v>
      </c>
      <c r="U194" s="28">
        <v>0.98960000000000004</v>
      </c>
      <c r="V194" s="59">
        <f t="shared" si="74"/>
        <v>0.92308066477503026</v>
      </c>
      <c r="W194" s="59">
        <f t="shared" si="75"/>
        <v>0.87576774223767972</v>
      </c>
      <c r="X194" s="62">
        <f t="shared" si="89"/>
        <v>-0.12113657988543275</v>
      </c>
      <c r="Y194" s="28">
        <v>0.153789253681931</v>
      </c>
      <c r="Z194" s="28">
        <v>0.89439724645184204</v>
      </c>
      <c r="AA194" s="62">
        <f t="shared" si="93"/>
        <v>0.48148172243076381</v>
      </c>
      <c r="AB194" s="59">
        <f t="shared" si="73"/>
        <v>0.95987668577087604</v>
      </c>
      <c r="AC194" s="62">
        <f t="shared" si="77"/>
        <v>1.0038528813751832</v>
      </c>
      <c r="AD194" s="28">
        <v>7.6642910197268099E-2</v>
      </c>
      <c r="AE194" s="28">
        <v>0.88293847953236904</v>
      </c>
      <c r="AF194">
        <v>81.585700000000003</v>
      </c>
      <c r="AG194" s="59">
        <f t="shared" si="83"/>
        <v>0.76840216789041094</v>
      </c>
      <c r="AH194" s="62">
        <f t="shared" si="84"/>
        <v>0.18052158089902098</v>
      </c>
      <c r="AI194">
        <v>6.5787674558349635E-2</v>
      </c>
      <c r="AJ194" s="28">
        <v>0.75652607287546736</v>
      </c>
      <c r="AK194" s="62">
        <f t="shared" si="88"/>
        <v>0.35441262746292385</v>
      </c>
    </row>
    <row r="195" spans="1:37" x14ac:dyDescent="0.25">
      <c r="A195" s="4" t="s">
        <v>394</v>
      </c>
      <c r="B195" s="18">
        <v>5530</v>
      </c>
      <c r="C195" s="4">
        <v>4556</v>
      </c>
      <c r="D195" s="9">
        <f t="shared" si="85"/>
        <v>0.82386980108499097</v>
      </c>
      <c r="E195" s="28">
        <f t="shared" si="90"/>
        <v>0.84935031039689801</v>
      </c>
      <c r="F195" s="28">
        <f t="shared" si="91"/>
        <v>0.86723136956314839</v>
      </c>
      <c r="G195" s="28">
        <f t="shared" si="92"/>
        <v>0.91541089009443444</v>
      </c>
      <c r="H195" s="16">
        <v>8</v>
      </c>
      <c r="I195" s="16">
        <v>8</v>
      </c>
      <c r="J195" s="5">
        <v>691.25</v>
      </c>
      <c r="K195" s="30">
        <f t="shared" si="86"/>
        <v>8</v>
      </c>
      <c r="L195" s="5">
        <v>691.25</v>
      </c>
      <c r="M195">
        <f t="shared" si="87"/>
        <v>5530</v>
      </c>
      <c r="O195" s="28">
        <f t="shared" si="78"/>
        <v>1.078235081374322</v>
      </c>
      <c r="P195">
        <f t="shared" si="79"/>
        <v>614.44444444444446</v>
      </c>
      <c r="Q195" s="28">
        <f t="shared" si="80"/>
        <v>1.2130144665461122</v>
      </c>
      <c r="R195" s="28">
        <f t="shared" si="81"/>
        <v>0.13477938517179022</v>
      </c>
      <c r="S195" s="46">
        <v>87881</v>
      </c>
      <c r="T195" s="59">
        <f t="shared" si="82"/>
        <v>4.367486727349921E-3</v>
      </c>
      <c r="U195" s="28">
        <v>0.98960000000000004</v>
      </c>
      <c r="V195" s="59">
        <f t="shared" si="74"/>
        <v>1</v>
      </c>
      <c r="W195" s="59">
        <f t="shared" si="75"/>
        <v>0.82386980108499097</v>
      </c>
      <c r="X195" s="62">
        <f t="shared" si="89"/>
        <v>-0.45859800784726401</v>
      </c>
      <c r="Y195" s="28">
        <v>0.153789253681931</v>
      </c>
      <c r="Z195" s="28">
        <v>0.89439724645184204</v>
      </c>
      <c r="AA195" s="62">
        <f t="shared" si="93"/>
        <v>0.6292600220753064</v>
      </c>
      <c r="AB195" s="59">
        <f t="shared" si="73"/>
        <v>0.9213424972405867</v>
      </c>
      <c r="AC195" s="62">
        <f t="shared" si="77"/>
        <v>0.50107723740357857</v>
      </c>
      <c r="AD195" s="28">
        <v>7.6642910197268099E-2</v>
      </c>
      <c r="AE195" s="28">
        <v>0.88293847953236904</v>
      </c>
      <c r="AF195">
        <v>76.523399999999995</v>
      </c>
      <c r="AG195" s="59">
        <f t="shared" si="83"/>
        <v>0.78212724208219175</v>
      </c>
      <c r="AH195" s="62">
        <f t="shared" si="84"/>
        <v>0.38914841387223265</v>
      </c>
      <c r="AI195">
        <v>6.5787674558349635E-2</v>
      </c>
      <c r="AJ195" s="28">
        <v>0.75652607287546736</v>
      </c>
      <c r="AK195" s="62">
        <f t="shared" si="88"/>
        <v>0.14387588114284908</v>
      </c>
    </row>
    <row r="196" spans="1:37" x14ac:dyDescent="0.25">
      <c r="A196" s="4" t="s">
        <v>396</v>
      </c>
      <c r="B196" s="18">
        <v>1969</v>
      </c>
      <c r="C196" s="4">
        <v>1492</v>
      </c>
      <c r="D196" s="9">
        <f t="shared" si="85"/>
        <v>0.7577450482478415</v>
      </c>
      <c r="E196" s="28">
        <f t="shared" si="90"/>
        <v>0.78118046211117687</v>
      </c>
      <c r="F196" s="28">
        <f t="shared" si="91"/>
        <v>0.79762636657667529</v>
      </c>
      <c r="G196" s="28">
        <f t="shared" si="92"/>
        <v>0.84193894249760171</v>
      </c>
      <c r="H196" s="16">
        <v>3</v>
      </c>
      <c r="I196" s="16">
        <v>3</v>
      </c>
      <c r="J196" s="5">
        <v>656.33</v>
      </c>
      <c r="K196" s="30">
        <f t="shared" si="86"/>
        <v>3</v>
      </c>
      <c r="L196" s="5">
        <v>656.33</v>
      </c>
      <c r="M196">
        <f t="shared" si="87"/>
        <v>1968.9900000000002</v>
      </c>
      <c r="O196" s="28">
        <f t="shared" si="78"/>
        <v>1.1356025170264958</v>
      </c>
      <c r="P196">
        <f t="shared" si="79"/>
        <v>492.24750000000006</v>
      </c>
      <c r="Q196" s="28">
        <f t="shared" si="80"/>
        <v>1.514136689368661</v>
      </c>
      <c r="R196" s="28">
        <f t="shared" si="81"/>
        <v>0.37853417234216513</v>
      </c>
      <c r="S196" s="46">
        <v>37504</v>
      </c>
      <c r="T196" s="59">
        <f t="shared" si="82"/>
        <v>1.8638638866482113E-3</v>
      </c>
      <c r="U196" s="28">
        <v>0.98960000000000004</v>
      </c>
      <c r="V196" s="59">
        <f t="shared" si="74"/>
        <v>1</v>
      </c>
      <c r="W196" s="59">
        <f t="shared" si="75"/>
        <v>0.7577450482478415</v>
      </c>
      <c r="X196" s="62">
        <f t="shared" si="89"/>
        <v>-0.88856792612198021</v>
      </c>
      <c r="Y196" s="28">
        <v>0.153789253681931</v>
      </c>
      <c r="Z196" s="28">
        <v>0.89439724645184204</v>
      </c>
      <c r="AA196" s="62">
        <f t="shared" si="93"/>
        <v>0.52501066552901021</v>
      </c>
      <c r="AB196" s="59">
        <f t="shared" si="73"/>
        <v>0.8249964448236633</v>
      </c>
      <c r="AC196" s="62">
        <f t="shared" si="77"/>
        <v>-0.7559999295377885</v>
      </c>
      <c r="AD196" s="28">
        <v>7.6642910197268099E-2</v>
      </c>
      <c r="AE196" s="28">
        <v>0.88293847953236904</v>
      </c>
      <c r="AF196">
        <v>96.435599999999994</v>
      </c>
      <c r="AG196" s="59">
        <f t="shared" si="83"/>
        <v>0.72814063079452052</v>
      </c>
      <c r="AH196" s="62">
        <f t="shared" si="84"/>
        <v>-0.43147051893087812</v>
      </c>
      <c r="AI196">
        <v>6.5787674558349635E-2</v>
      </c>
      <c r="AJ196" s="28">
        <v>0.75652607287546736</v>
      </c>
      <c r="AK196" s="62">
        <f t="shared" si="88"/>
        <v>-0.69201279153021567</v>
      </c>
    </row>
    <row r="197" spans="1:37" x14ac:dyDescent="0.25">
      <c r="A197" s="4" t="s">
        <v>398</v>
      </c>
      <c r="B197" s="18">
        <v>1508</v>
      </c>
      <c r="C197" s="4">
        <v>1210</v>
      </c>
      <c r="D197" s="9">
        <f t="shared" si="85"/>
        <v>0.80238726790450932</v>
      </c>
      <c r="E197" s="28">
        <f t="shared" si="90"/>
        <v>0.82720336897372093</v>
      </c>
      <c r="F197" s="28">
        <f t="shared" si="91"/>
        <v>0.84461817674158879</v>
      </c>
      <c r="G197" s="28">
        <f t="shared" si="92"/>
        <v>0.89154140878278809</v>
      </c>
      <c r="H197" s="16">
        <v>4</v>
      </c>
      <c r="I197" s="16">
        <v>4</v>
      </c>
      <c r="J197" s="5">
        <v>377</v>
      </c>
      <c r="K197" s="30">
        <f t="shared" si="86"/>
        <v>4</v>
      </c>
      <c r="L197" s="5">
        <v>377</v>
      </c>
      <c r="M197">
        <f t="shared" si="87"/>
        <v>1508</v>
      </c>
      <c r="O197" s="28">
        <f t="shared" si="78"/>
        <v>1.977002652519894</v>
      </c>
      <c r="P197">
        <f t="shared" si="79"/>
        <v>301.60000000000002</v>
      </c>
      <c r="Q197" s="28">
        <f t="shared" si="80"/>
        <v>2.4712533156498675</v>
      </c>
      <c r="R197" s="28">
        <f t="shared" si="81"/>
        <v>0.49425066312997346</v>
      </c>
      <c r="S197" s="46">
        <v>26125</v>
      </c>
      <c r="T197" s="59">
        <f t="shared" si="82"/>
        <v>1.2983533500075864E-3</v>
      </c>
      <c r="U197" s="28">
        <v>0.98960000000000004</v>
      </c>
      <c r="V197" s="59">
        <f t="shared" si="74"/>
        <v>1</v>
      </c>
      <c r="W197" s="59">
        <f t="shared" si="75"/>
        <v>0.80238726790450932</v>
      </c>
      <c r="X197" s="62">
        <f t="shared" si="89"/>
        <v>-0.59828613732419167</v>
      </c>
      <c r="Y197" s="28">
        <v>0.153789253681931</v>
      </c>
      <c r="Z197" s="28">
        <v>0.89439724645184204</v>
      </c>
      <c r="AA197" s="62">
        <f t="shared" si="93"/>
        <v>0.57722488038277509</v>
      </c>
      <c r="AB197" s="59">
        <f t="shared" ref="AB197:AB245" si="94">(1-AA197/K197)</f>
        <v>0.85569377990430628</v>
      </c>
      <c r="AC197" s="62">
        <f t="shared" si="77"/>
        <v>-0.35547579753872494</v>
      </c>
      <c r="AD197" s="28">
        <v>7.6642910197268099E-2</v>
      </c>
      <c r="AE197" s="28">
        <v>0.88293847953236904</v>
      </c>
      <c r="AF197">
        <v>116.4139</v>
      </c>
      <c r="AG197" s="59">
        <f t="shared" si="83"/>
        <v>0.67397480701369861</v>
      </c>
      <c r="AH197" s="62">
        <f t="shared" si="84"/>
        <v>-1.2548135561251803</v>
      </c>
      <c r="AI197">
        <v>6.5787674558349635E-2</v>
      </c>
      <c r="AJ197" s="28">
        <v>0.75652607287546736</v>
      </c>
      <c r="AK197" s="62">
        <f t="shared" si="88"/>
        <v>-0.73619183032936564</v>
      </c>
    </row>
    <row r="198" spans="1:37" x14ac:dyDescent="0.25">
      <c r="A198" s="4" t="s">
        <v>400</v>
      </c>
      <c r="B198" s="18">
        <v>2781</v>
      </c>
      <c r="C198" s="4">
        <v>1877</v>
      </c>
      <c r="D198" s="9">
        <f t="shared" si="85"/>
        <v>0.67493707299532546</v>
      </c>
      <c r="E198" s="28">
        <f t="shared" si="90"/>
        <v>0.69581141545909841</v>
      </c>
      <c r="F198" s="28">
        <f t="shared" si="91"/>
        <v>0.71046007683718471</v>
      </c>
      <c r="G198" s="28">
        <f t="shared" si="92"/>
        <v>0.74993008110591708</v>
      </c>
      <c r="H198" s="16">
        <v>5</v>
      </c>
      <c r="I198" s="16">
        <v>5</v>
      </c>
      <c r="J198" s="5">
        <v>556.20000000000005</v>
      </c>
      <c r="K198" s="30">
        <f t="shared" si="86"/>
        <v>4</v>
      </c>
      <c r="L198" s="5">
        <v>695.25</v>
      </c>
      <c r="M198">
        <f t="shared" si="87"/>
        <v>2781</v>
      </c>
      <c r="O198" s="28">
        <f t="shared" si="78"/>
        <v>1.0720316432937793</v>
      </c>
      <c r="P198">
        <f t="shared" si="79"/>
        <v>556.20000000000005</v>
      </c>
      <c r="Q198" s="28">
        <f t="shared" si="80"/>
        <v>1.3400395541172241</v>
      </c>
      <c r="R198" s="28">
        <f t="shared" si="81"/>
        <v>0.26800791082344477</v>
      </c>
      <c r="S198" s="46">
        <v>53302</v>
      </c>
      <c r="T198" s="59">
        <f t="shared" si="82"/>
        <v>2.6489887181666743E-3</v>
      </c>
      <c r="U198" s="28">
        <v>0.98960000000000004</v>
      </c>
      <c r="V198" s="59">
        <f t="shared" ref="V198:V245" si="95">K198/I198</f>
        <v>0.8</v>
      </c>
      <c r="W198" s="59">
        <f t="shared" ref="W198:W245" si="96">D198/V198</f>
        <v>0.84367134124415677</v>
      </c>
      <c r="X198" s="62">
        <f t="shared" ref="X198:X245" si="97">(W198-Z198)/Y198</f>
        <v>-0.32984037566498159</v>
      </c>
      <c r="Y198" s="28">
        <v>0.153789253681931</v>
      </c>
      <c r="Z198" s="28">
        <v>0.89439724645184204</v>
      </c>
      <c r="AA198" s="62">
        <f t="shared" si="93"/>
        <v>0.52174402461446101</v>
      </c>
      <c r="AB198" s="59">
        <f t="shared" si="94"/>
        <v>0.86956399384638472</v>
      </c>
      <c r="AC198" s="62">
        <f t="shared" ref="AC198:AC245" si="98">(AB198-AE198)/AD198</f>
        <v>-0.17450388628981162</v>
      </c>
      <c r="AD198" s="28">
        <v>7.6642910197268099E-2</v>
      </c>
      <c r="AE198" s="28">
        <v>0.88293847953236904</v>
      </c>
      <c r="AF198">
        <v>101.5218</v>
      </c>
      <c r="AG198" s="59">
        <f t="shared" si="83"/>
        <v>0.71435075813698634</v>
      </c>
      <c r="AH198" s="62">
        <f t="shared" si="84"/>
        <v>-0.64108231551905814</v>
      </c>
      <c r="AI198">
        <v>6.5787674558349635E-2</v>
      </c>
      <c r="AJ198" s="28">
        <v>0.75652607287546736</v>
      </c>
      <c r="AK198" s="62">
        <f t="shared" si="88"/>
        <v>-0.38180885915795049</v>
      </c>
    </row>
    <row r="199" spans="1:37" x14ac:dyDescent="0.25">
      <c r="A199" s="4" t="s">
        <v>402</v>
      </c>
      <c r="B199" s="18">
        <v>2898</v>
      </c>
      <c r="C199" s="4">
        <v>2029</v>
      </c>
      <c r="D199" s="9">
        <f t="shared" si="85"/>
        <v>0.70013802622498278</v>
      </c>
      <c r="E199" s="28">
        <f t="shared" si="90"/>
        <v>0.72179177961338425</v>
      </c>
      <c r="F199" s="28">
        <f t="shared" si="91"/>
        <v>0.7369873960262977</v>
      </c>
      <c r="G199" s="28">
        <f t="shared" si="92"/>
        <v>0.77793114024998078</v>
      </c>
      <c r="H199" s="16">
        <v>3</v>
      </c>
      <c r="I199" s="16">
        <v>4</v>
      </c>
      <c r="J199" s="5">
        <v>724.5</v>
      </c>
      <c r="K199" s="30">
        <f t="shared" si="86"/>
        <v>4</v>
      </c>
      <c r="L199" s="5">
        <v>724.5</v>
      </c>
      <c r="M199">
        <f t="shared" si="87"/>
        <v>2898</v>
      </c>
      <c r="O199" s="28">
        <f t="shared" ref="O199:O245" si="99">$J$245/L199</f>
        <v>1.0287508626639061</v>
      </c>
      <c r="P199">
        <f t="shared" ref="P199:P245" si="100">M199/(K199+1)</f>
        <v>579.6</v>
      </c>
      <c r="Q199" s="28">
        <f t="shared" ref="Q199:Q245" si="101">$J$245/P199</f>
        <v>1.2859385783298827</v>
      </c>
      <c r="R199" s="28">
        <f t="shared" ref="R199:R245" si="102">Q199-O199</f>
        <v>0.25718771566597654</v>
      </c>
      <c r="S199" s="46">
        <v>63834</v>
      </c>
      <c r="T199" s="59">
        <f t="shared" ref="T199:T245" si="103">S199/20121641</f>
        <v>3.1724052725123166E-3</v>
      </c>
      <c r="U199" s="28">
        <v>0.98960000000000004</v>
      </c>
      <c r="V199" s="59">
        <f t="shared" si="95"/>
        <v>1</v>
      </c>
      <c r="W199" s="59">
        <f t="shared" si="96"/>
        <v>0.70013802622498278</v>
      </c>
      <c r="X199" s="62">
        <f t="shared" si="97"/>
        <v>-1.2631521096306819</v>
      </c>
      <c r="Y199" s="28">
        <v>0.153789253681931</v>
      </c>
      <c r="Z199" s="28">
        <v>0.89439724645184204</v>
      </c>
      <c r="AA199" s="62">
        <f t="shared" si="93"/>
        <v>0.45399003665758059</v>
      </c>
      <c r="AB199" s="59">
        <f t="shared" si="94"/>
        <v>0.88650249083560484</v>
      </c>
      <c r="AC199" s="62">
        <f t="shared" si="98"/>
        <v>4.6501513239287737E-2</v>
      </c>
      <c r="AD199" s="28">
        <v>7.6642910197268099E-2</v>
      </c>
      <c r="AE199" s="28">
        <v>0.88293847953236904</v>
      </c>
      <c r="AF199">
        <v>67.2821</v>
      </c>
      <c r="AG199" s="59">
        <f t="shared" ref="AG199:AG245" si="104">(1-AF199/365)*U199</f>
        <v>0.80718255846575349</v>
      </c>
      <c r="AH199" s="62">
        <f t="shared" ref="AH199:AH245" si="105">(AG199-AJ199)/AI199</f>
        <v>0.7699996379315236</v>
      </c>
      <c r="AI199">
        <v>6.5787674558349635E-2</v>
      </c>
      <c r="AJ199" s="28">
        <v>0.75652607287546736</v>
      </c>
      <c r="AK199" s="62">
        <f t="shared" si="88"/>
        <v>-0.14888365281995689</v>
      </c>
    </row>
    <row r="200" spans="1:37" x14ac:dyDescent="0.25">
      <c r="A200" s="4" t="s">
        <v>404</v>
      </c>
      <c r="B200" s="18">
        <v>18452</v>
      </c>
      <c r="C200" s="4">
        <v>14658</v>
      </c>
      <c r="D200" s="9">
        <f t="shared" si="85"/>
        <v>0.79438543247344462</v>
      </c>
      <c r="E200" s="28">
        <f t="shared" si="90"/>
        <v>0.8189540540963347</v>
      </c>
      <c r="F200" s="28">
        <f t="shared" si="91"/>
        <v>0.83619519207731019</v>
      </c>
      <c r="G200" s="28">
        <f t="shared" si="92"/>
        <v>0.88265048052604966</v>
      </c>
      <c r="H200" s="16">
        <v>20</v>
      </c>
      <c r="I200" s="16">
        <v>22</v>
      </c>
      <c r="J200" s="5">
        <v>838.73</v>
      </c>
      <c r="K200" s="30">
        <f t="shared" si="86"/>
        <v>20.000065033600695</v>
      </c>
      <c r="L200" s="5">
        <v>922.6</v>
      </c>
      <c r="M200">
        <f t="shared" si="87"/>
        <v>18452.060000000001</v>
      </c>
      <c r="O200" s="28">
        <f t="shared" si="99"/>
        <v>0.8078582267504878</v>
      </c>
      <c r="P200">
        <f t="shared" si="100"/>
        <v>878.66680272066708</v>
      </c>
      <c r="Q200" s="28">
        <f t="shared" si="101"/>
        <v>0.84825100674361598</v>
      </c>
      <c r="R200" s="28">
        <f t="shared" si="102"/>
        <v>4.0392779993128181E-2</v>
      </c>
      <c r="S200" s="46">
        <v>198049</v>
      </c>
      <c r="T200" s="59">
        <f t="shared" si="103"/>
        <v>9.8425868943790417E-3</v>
      </c>
      <c r="U200" s="28">
        <v>0.98960000000000004</v>
      </c>
      <c r="V200" s="59">
        <f t="shared" si="95"/>
        <v>0.90909386516366797</v>
      </c>
      <c r="W200" s="59">
        <f t="shared" si="96"/>
        <v>0.87382113433405262</v>
      </c>
      <c r="X200" s="62">
        <f t="shared" si="97"/>
        <v>-0.13379421269801606</v>
      </c>
      <c r="Y200" s="28">
        <v>0.153789253681931</v>
      </c>
      <c r="Z200" s="28">
        <v>0.89439724645184204</v>
      </c>
      <c r="AA200" s="62">
        <f t="shared" si="93"/>
        <v>0.93168862251261053</v>
      </c>
      <c r="AB200" s="59">
        <f t="shared" si="94"/>
        <v>0.95341572035154154</v>
      </c>
      <c r="AC200" s="62">
        <f t="shared" si="98"/>
        <v>0.91955329772543826</v>
      </c>
      <c r="AD200" s="28">
        <v>7.6642910197268099E-2</v>
      </c>
      <c r="AE200" s="28">
        <v>0.88293847953236904</v>
      </c>
      <c r="AF200">
        <v>75.906099999999995</v>
      </c>
      <c r="AG200" s="59">
        <f t="shared" si="104"/>
        <v>0.7838008861369864</v>
      </c>
      <c r="AH200" s="62">
        <f t="shared" si="105"/>
        <v>0.41458849920782576</v>
      </c>
      <c r="AI200">
        <v>6.5787674558349635E-2</v>
      </c>
      <c r="AJ200" s="28">
        <v>0.75652607287546736</v>
      </c>
      <c r="AK200" s="62">
        <f t="shared" si="88"/>
        <v>0.40011586141174932</v>
      </c>
    </row>
    <row r="201" spans="1:37" x14ac:dyDescent="0.25">
      <c r="A201" s="4" t="s">
        <v>406</v>
      </c>
      <c r="B201" s="18">
        <v>3938</v>
      </c>
      <c r="C201" s="4">
        <v>2637</v>
      </c>
      <c r="D201" s="9">
        <f t="shared" ref="D201:D245" si="106">C201/B201</f>
        <v>0.66962925342813606</v>
      </c>
      <c r="E201" s="28">
        <f t="shared" si="90"/>
        <v>0.69033943652385177</v>
      </c>
      <c r="F201" s="28">
        <f t="shared" si="91"/>
        <v>0.70487289834540645</v>
      </c>
      <c r="G201" s="28">
        <f t="shared" si="92"/>
        <v>0.74403250380904007</v>
      </c>
      <c r="H201" s="16">
        <v>3</v>
      </c>
      <c r="I201" s="16">
        <v>4</v>
      </c>
      <c r="J201" s="5">
        <v>984.5</v>
      </c>
      <c r="K201" s="30">
        <f t="shared" ref="K201:K245" si="107">M201/L201</f>
        <v>2.999992381939101</v>
      </c>
      <c r="L201" s="5">
        <v>1312.67</v>
      </c>
      <c r="M201">
        <f t="shared" ref="M201:M245" si="108">J201*I201</f>
        <v>3938</v>
      </c>
      <c r="O201" s="28">
        <f t="shared" si="99"/>
        <v>0.56779693296868217</v>
      </c>
      <c r="P201">
        <f t="shared" si="100"/>
        <v>984.50187499880974</v>
      </c>
      <c r="Q201" s="28">
        <f t="shared" si="101"/>
        <v>0.75706305790519812</v>
      </c>
      <c r="R201" s="28">
        <f t="shared" si="102"/>
        <v>0.18926612493651596</v>
      </c>
      <c r="S201" s="46">
        <v>57513</v>
      </c>
      <c r="T201" s="59">
        <f t="shared" si="103"/>
        <v>2.8582658839803373E-3</v>
      </c>
      <c r="U201" s="28">
        <v>0.98960000000000004</v>
      </c>
      <c r="V201" s="59">
        <f t="shared" si="95"/>
        <v>0.74999809548477525</v>
      </c>
      <c r="W201" s="59">
        <f t="shared" si="96"/>
        <v>0.89284127181057538</v>
      </c>
      <c r="X201" s="62">
        <f t="shared" si="97"/>
        <v>-1.011757716494778E-2</v>
      </c>
      <c r="Y201" s="28">
        <v>0.153789253681931</v>
      </c>
      <c r="Z201" s="28">
        <v>0.89439724645184204</v>
      </c>
      <c r="AA201" s="62">
        <f t="shared" si="93"/>
        <v>0.68471476014118549</v>
      </c>
      <c r="AB201" s="59">
        <f t="shared" si="94"/>
        <v>0.77176116704049513</v>
      </c>
      <c r="AC201" s="62">
        <f t="shared" si="98"/>
        <v>-1.4505883480379216</v>
      </c>
      <c r="AD201" s="28">
        <v>7.6642910197268099E-2</v>
      </c>
      <c r="AE201" s="28">
        <v>0.88293847953236904</v>
      </c>
      <c r="AF201">
        <v>140.29390000000001</v>
      </c>
      <c r="AG201" s="59">
        <f t="shared" si="104"/>
        <v>0.60923056591780822</v>
      </c>
      <c r="AH201" s="62">
        <f t="shared" si="105"/>
        <v>-2.2389529337599106</v>
      </c>
      <c r="AI201">
        <v>6.5787674558349635E-2</v>
      </c>
      <c r="AJ201" s="28">
        <v>0.75652607287546736</v>
      </c>
      <c r="AK201" s="62">
        <f t="shared" si="88"/>
        <v>-1.23321961965426</v>
      </c>
    </row>
    <row r="202" spans="1:37" x14ac:dyDescent="0.25">
      <c r="A202" s="4" t="s">
        <v>408</v>
      </c>
      <c r="B202" s="18">
        <v>3102</v>
      </c>
      <c r="C202" s="4">
        <v>2457</v>
      </c>
      <c r="D202" s="9">
        <f t="shared" si="106"/>
        <v>0.79206963249516438</v>
      </c>
      <c r="E202" s="28">
        <f t="shared" si="90"/>
        <v>0.81656663143831376</v>
      </c>
      <c r="F202" s="28">
        <f t="shared" si="91"/>
        <v>0.83375750788964686</v>
      </c>
      <c r="G202" s="28">
        <f t="shared" si="92"/>
        <v>0.88007736943907156</v>
      </c>
      <c r="H202" s="16">
        <v>4</v>
      </c>
      <c r="I202" s="16">
        <v>4</v>
      </c>
      <c r="J202" s="5">
        <v>775.5</v>
      </c>
      <c r="K202" s="30">
        <f t="shared" si="107"/>
        <v>4</v>
      </c>
      <c r="L202" s="5">
        <v>775.5</v>
      </c>
      <c r="M202">
        <f t="shared" si="108"/>
        <v>3102</v>
      </c>
      <c r="O202" s="28">
        <f t="shared" si="99"/>
        <v>0.96109606705351391</v>
      </c>
      <c r="P202">
        <f t="shared" si="100"/>
        <v>620.4</v>
      </c>
      <c r="Q202" s="28">
        <f t="shared" si="101"/>
        <v>1.2013700838168924</v>
      </c>
      <c r="R202" s="28">
        <f t="shared" si="102"/>
        <v>0.24027401676337845</v>
      </c>
      <c r="S202" s="48">
        <v>50296</v>
      </c>
      <c r="T202" s="59">
        <f t="shared" si="103"/>
        <v>2.4995973240949879E-3</v>
      </c>
      <c r="U202" s="28">
        <v>0.98960000000000004</v>
      </c>
      <c r="V202" s="59">
        <f t="shared" si="95"/>
        <v>1</v>
      </c>
      <c r="W202" s="59">
        <f t="shared" si="96"/>
        <v>0.79206963249516438</v>
      </c>
      <c r="X202" s="62">
        <f t="shared" si="97"/>
        <v>-0.66537558058713919</v>
      </c>
      <c r="Y202" s="28">
        <v>0.153789253681931</v>
      </c>
      <c r="Z202" s="28">
        <v>0.89439724645184204</v>
      </c>
      <c r="AA202" s="62">
        <f t="shared" si="93"/>
        <v>0.61674884682678544</v>
      </c>
      <c r="AB202" s="59">
        <f t="shared" si="94"/>
        <v>0.84581278829330364</v>
      </c>
      <c r="AC202" s="62">
        <f t="shared" si="98"/>
        <v>-0.4843982456238819</v>
      </c>
      <c r="AD202" s="28">
        <v>7.6642910197268099E-2</v>
      </c>
      <c r="AE202" s="28">
        <v>0.88293847953236904</v>
      </c>
      <c r="AF202">
        <v>66.390500000000003</v>
      </c>
      <c r="AG202" s="59">
        <f t="shared" si="104"/>
        <v>0.80959989369863017</v>
      </c>
      <c r="AH202" s="62">
        <f t="shared" si="105"/>
        <v>0.80674413831255853</v>
      </c>
      <c r="AI202">
        <v>6.5787674558349635E-2</v>
      </c>
      <c r="AJ202" s="28">
        <v>0.75652607287546736</v>
      </c>
      <c r="AK202" s="62">
        <f t="shared" si="88"/>
        <v>-0.11434322929948752</v>
      </c>
    </row>
    <row r="203" spans="1:37" x14ac:dyDescent="0.25">
      <c r="A203" s="4" t="s">
        <v>410</v>
      </c>
      <c r="B203" s="18">
        <v>69810</v>
      </c>
      <c r="C203" s="4">
        <v>55920</v>
      </c>
      <c r="D203" s="9">
        <f t="shared" si="106"/>
        <v>0.80103137086377307</v>
      </c>
      <c r="E203" s="28">
        <f t="shared" si="90"/>
        <v>0.825805536972962</v>
      </c>
      <c r="F203" s="28">
        <f t="shared" si="91"/>
        <v>0.84319091669870849</v>
      </c>
      <c r="G203" s="28">
        <f t="shared" si="92"/>
        <v>0.89003485651530345</v>
      </c>
      <c r="H203" s="16">
        <v>61</v>
      </c>
      <c r="I203" s="16">
        <v>62</v>
      </c>
      <c r="J203" s="5">
        <v>1125.97</v>
      </c>
      <c r="K203" s="30">
        <f t="shared" si="107"/>
        <v>50.000100272167309</v>
      </c>
      <c r="L203" s="5">
        <v>1396.2</v>
      </c>
      <c r="M203">
        <f t="shared" si="108"/>
        <v>69810.14</v>
      </c>
      <c r="O203" s="28">
        <f t="shared" si="99"/>
        <v>0.53382753187222465</v>
      </c>
      <c r="P203">
        <f t="shared" si="100"/>
        <v>1368.8235832371106</v>
      </c>
      <c r="Q203" s="28">
        <f t="shared" si="101"/>
        <v>0.5445040610984947</v>
      </c>
      <c r="R203" s="28">
        <f t="shared" si="102"/>
        <v>1.0676529226270048E-2</v>
      </c>
      <c r="S203" s="44">
        <v>225453</v>
      </c>
      <c r="T203" s="59">
        <f t="shared" si="103"/>
        <v>1.1204503648584128E-2</v>
      </c>
      <c r="U203" s="28">
        <v>0.98960000000000004</v>
      </c>
      <c r="V203" s="59">
        <f t="shared" si="95"/>
        <v>0.80645323019624693</v>
      </c>
      <c r="W203" s="59">
        <f t="shared" si="96"/>
        <v>0.99327690791051271</v>
      </c>
      <c r="X203" s="62">
        <f t="shared" si="97"/>
        <v>0.64295559729534102</v>
      </c>
      <c r="Y203" s="28">
        <v>0.153789253681931</v>
      </c>
      <c r="Z203" s="28">
        <v>0.89439724645184204</v>
      </c>
      <c r="AA203" s="62">
        <f t="shared" si="93"/>
        <v>3.0964325158680523</v>
      </c>
      <c r="AB203" s="59">
        <f t="shared" si="94"/>
        <v>0.93807147387678957</v>
      </c>
      <c r="AC203" s="62">
        <f t="shared" si="98"/>
        <v>0.71934891567290371</v>
      </c>
      <c r="AD203" s="28">
        <v>7.6642910197268099E-2</v>
      </c>
      <c r="AE203" s="28">
        <v>0.88293847953236904</v>
      </c>
      <c r="AF203">
        <v>88.802199999999999</v>
      </c>
      <c r="AG203" s="59">
        <f t="shared" si="104"/>
        <v>0.74883655583561648</v>
      </c>
      <c r="AH203" s="62">
        <f t="shared" si="105"/>
        <v>-0.11688385539499119</v>
      </c>
      <c r="AI203">
        <v>6.5787674558349635E-2</v>
      </c>
      <c r="AJ203" s="28">
        <v>0.75652607287546736</v>
      </c>
      <c r="AK203" s="62">
        <f t="shared" si="88"/>
        <v>0.41514021919108451</v>
      </c>
    </row>
    <row r="204" spans="1:37" x14ac:dyDescent="0.25">
      <c r="A204" s="4" t="s">
        <v>412</v>
      </c>
      <c r="B204" s="18">
        <v>56978</v>
      </c>
      <c r="C204" s="4">
        <v>42455</v>
      </c>
      <c r="D204" s="9">
        <f t="shared" si="106"/>
        <v>0.74511214854856256</v>
      </c>
      <c r="E204" s="28">
        <f t="shared" si="90"/>
        <v>0.76815685417377588</v>
      </c>
      <c r="F204" s="28">
        <f t="shared" si="91"/>
        <v>0.78432857741953965</v>
      </c>
      <c r="G204" s="28">
        <f t="shared" si="92"/>
        <v>0.8279023872761806</v>
      </c>
      <c r="H204" s="16">
        <v>42</v>
      </c>
      <c r="I204" s="16">
        <v>44</v>
      </c>
      <c r="J204" s="5">
        <v>1294.95</v>
      </c>
      <c r="K204" s="30">
        <f t="shared" si="107"/>
        <v>35.999924181156494</v>
      </c>
      <c r="L204" s="5">
        <v>1582.72</v>
      </c>
      <c r="M204">
        <f t="shared" si="108"/>
        <v>56977.8</v>
      </c>
      <c r="O204" s="28">
        <f t="shared" si="99"/>
        <v>0.47091715527699152</v>
      </c>
      <c r="P204">
        <f t="shared" si="100"/>
        <v>1539.9436961283814</v>
      </c>
      <c r="Q204" s="28">
        <f t="shared" si="101"/>
        <v>0.4839982149177639</v>
      </c>
      <c r="R204" s="28">
        <f t="shared" si="102"/>
        <v>1.3081059640772386E-2</v>
      </c>
      <c r="S204" s="44">
        <v>345370</v>
      </c>
      <c r="T204" s="59">
        <f t="shared" si="103"/>
        <v>1.7164107042760578E-2</v>
      </c>
      <c r="U204" s="28">
        <v>0.98960000000000004</v>
      </c>
      <c r="V204" s="59">
        <f t="shared" si="95"/>
        <v>0.81818009502628397</v>
      </c>
      <c r="W204" s="59">
        <f t="shared" si="96"/>
        <v>0.91069454399844074</v>
      </c>
      <c r="X204" s="62">
        <f t="shared" si="97"/>
        <v>0.10597162777254247</v>
      </c>
      <c r="Y204" s="28">
        <v>0.153789253681931</v>
      </c>
      <c r="Z204" s="28">
        <v>0.89439724645184204</v>
      </c>
      <c r="AA204" s="62">
        <f t="shared" si="93"/>
        <v>1.649766916640125</v>
      </c>
      <c r="AB204" s="59">
        <f t="shared" si="94"/>
        <v>0.95417304468925335</v>
      </c>
      <c r="AC204" s="62">
        <f t="shared" si="98"/>
        <v>0.92943450312020426</v>
      </c>
      <c r="AD204" s="28">
        <v>7.6642910197268099E-2</v>
      </c>
      <c r="AE204" s="28">
        <v>0.88293847953236904</v>
      </c>
      <c r="AF204">
        <v>154.59520000000001</v>
      </c>
      <c r="AG204" s="59">
        <f t="shared" si="104"/>
        <v>0.5704564111780821</v>
      </c>
      <c r="AH204" s="62">
        <f t="shared" si="105"/>
        <v>-2.8283362034989223</v>
      </c>
      <c r="AI204">
        <v>6.5787674558349635E-2</v>
      </c>
      <c r="AJ204" s="28">
        <v>0.75652607287546736</v>
      </c>
      <c r="AK204" s="62">
        <f t="shared" si="88"/>
        <v>-0.59764335753539188</v>
      </c>
    </row>
    <row r="205" spans="1:37" x14ac:dyDescent="0.25">
      <c r="A205" s="4" t="s">
        <v>414</v>
      </c>
      <c r="B205" s="18">
        <v>82655</v>
      </c>
      <c r="C205" s="4">
        <v>66377</v>
      </c>
      <c r="D205" s="9">
        <f t="shared" si="106"/>
        <v>0.80306091585506023</v>
      </c>
      <c r="E205" s="28">
        <f t="shared" si="90"/>
        <v>0.82789785139696936</v>
      </c>
      <c r="F205" s="28">
        <f t="shared" si="91"/>
        <v>0.84532727984743183</v>
      </c>
      <c r="G205" s="28">
        <f t="shared" si="92"/>
        <v>0.89228990650562245</v>
      </c>
      <c r="H205" s="16">
        <v>49</v>
      </c>
      <c r="I205" s="16">
        <v>51</v>
      </c>
      <c r="J205" s="5">
        <v>1620.69</v>
      </c>
      <c r="K205" s="30">
        <f t="shared" si="107"/>
        <v>39.999995160619051</v>
      </c>
      <c r="L205" s="5">
        <v>2066.38</v>
      </c>
      <c r="M205">
        <f t="shared" si="108"/>
        <v>82655.19</v>
      </c>
      <c r="O205" s="28">
        <f t="shared" si="99"/>
        <v>0.36069358007723651</v>
      </c>
      <c r="P205">
        <f t="shared" si="100"/>
        <v>2015.9804818560376</v>
      </c>
      <c r="Q205" s="28">
        <f t="shared" si="101"/>
        <v>0.36971092067012606</v>
      </c>
      <c r="R205" s="28">
        <f t="shared" si="102"/>
        <v>9.0173405928895556E-3</v>
      </c>
      <c r="S205" s="44">
        <v>385439</v>
      </c>
      <c r="T205" s="59">
        <f t="shared" si="103"/>
        <v>1.9155445621954988E-2</v>
      </c>
      <c r="U205" s="28">
        <v>0.98960000000000004</v>
      </c>
      <c r="V205" s="59">
        <f t="shared" si="95"/>
        <v>0.78431363060037351</v>
      </c>
      <c r="W205" s="59">
        <f t="shared" si="96"/>
        <v>1.0239027915915935</v>
      </c>
      <c r="X205" s="62">
        <f t="shared" si="97"/>
        <v>0.84209749406546008</v>
      </c>
      <c r="Y205" s="28">
        <v>0.153789253681931</v>
      </c>
      <c r="Z205" s="28">
        <v>0.89439724645184204</v>
      </c>
      <c r="AA205" s="62">
        <f t="shared" si="93"/>
        <v>2.1444379006794851</v>
      </c>
      <c r="AB205" s="59">
        <f t="shared" si="94"/>
        <v>0.94638904599691709</v>
      </c>
      <c r="AC205" s="62">
        <f t="shared" si="98"/>
        <v>0.82787261471720208</v>
      </c>
      <c r="AD205" s="28">
        <v>7.6642910197268099E-2</v>
      </c>
      <c r="AE205" s="28">
        <v>0.88293847953236904</v>
      </c>
      <c r="AF205">
        <v>60.082700000000003</v>
      </c>
      <c r="AG205" s="59">
        <f t="shared" si="104"/>
        <v>0.82670180843835628</v>
      </c>
      <c r="AH205" s="62">
        <f t="shared" si="105"/>
        <v>1.0667003513043669</v>
      </c>
      <c r="AI205">
        <v>6.5787674558349635E-2</v>
      </c>
      <c r="AJ205" s="28">
        <v>0.75652607287546736</v>
      </c>
      <c r="AK205" s="62">
        <f t="shared" si="88"/>
        <v>0.91222348669567632</v>
      </c>
    </row>
    <row r="206" spans="1:37" x14ac:dyDescent="0.25">
      <c r="A206" s="4" t="s">
        <v>416</v>
      </c>
      <c r="B206" s="18">
        <v>47479</v>
      </c>
      <c r="C206" s="4">
        <v>36133</v>
      </c>
      <c r="D206" s="9">
        <f t="shared" si="106"/>
        <v>0.76103119273784203</v>
      </c>
      <c r="E206" s="28">
        <f t="shared" si="90"/>
        <v>0.78456823993591962</v>
      </c>
      <c r="F206" s="28">
        <f t="shared" si="91"/>
        <v>0.80108546603983377</v>
      </c>
      <c r="G206" s="28">
        <f t="shared" si="92"/>
        <v>0.84559021415315783</v>
      </c>
      <c r="H206" s="16">
        <v>35</v>
      </c>
      <c r="I206" s="16">
        <v>35</v>
      </c>
      <c r="J206" s="5">
        <v>1356.54</v>
      </c>
      <c r="K206" s="30">
        <f t="shared" si="107"/>
        <v>27.999917437252311</v>
      </c>
      <c r="L206" s="5">
        <v>1695.68</v>
      </c>
      <c r="M206">
        <f t="shared" si="108"/>
        <v>47478.9</v>
      </c>
      <c r="O206" s="28">
        <f t="shared" si="99"/>
        <v>0.43954637667484431</v>
      </c>
      <c r="P206">
        <f t="shared" si="100"/>
        <v>1637.2081093931051</v>
      </c>
      <c r="Q206" s="28">
        <f t="shared" si="101"/>
        <v>0.45524450784469028</v>
      </c>
      <c r="R206" s="28">
        <f t="shared" si="102"/>
        <v>1.5698131169845975E-2</v>
      </c>
      <c r="S206" s="44">
        <v>287828</v>
      </c>
      <c r="T206" s="59">
        <f t="shared" si="103"/>
        <v>1.4304399924439562E-2</v>
      </c>
      <c r="U206" s="28">
        <v>0.98960000000000004</v>
      </c>
      <c r="V206" s="59">
        <f t="shared" si="95"/>
        <v>0.79999764106435178</v>
      </c>
      <c r="W206" s="59">
        <f t="shared" si="96"/>
        <v>0.95129179596746427</v>
      </c>
      <c r="X206" s="62">
        <f t="shared" si="97"/>
        <v>0.36995139877128413</v>
      </c>
      <c r="Y206" s="28">
        <v>0.153789253681931</v>
      </c>
      <c r="Z206" s="28">
        <v>0.89439724645184204</v>
      </c>
      <c r="AA206" s="62">
        <f t="shared" si="93"/>
        <v>1.6495615436997095</v>
      </c>
      <c r="AB206" s="59">
        <f t="shared" si="94"/>
        <v>0.94108691400978706</v>
      </c>
      <c r="AC206" s="62">
        <f t="shared" si="98"/>
        <v>0.75869293490750944</v>
      </c>
      <c r="AD206" s="28">
        <v>7.6642910197268099E-2</v>
      </c>
      <c r="AE206" s="28">
        <v>0.88293847953236904</v>
      </c>
      <c r="AF206">
        <v>83.391900000000007</v>
      </c>
      <c r="AG206" s="59">
        <f t="shared" si="104"/>
        <v>0.76350513906849315</v>
      </c>
      <c r="AH206" s="62">
        <f t="shared" si="105"/>
        <v>0.10608470720204272</v>
      </c>
      <c r="AI206">
        <v>6.5787674558349635E-2</v>
      </c>
      <c r="AJ206" s="28">
        <v>0.75652607287546736</v>
      </c>
      <c r="AK206" s="62">
        <f t="shared" si="88"/>
        <v>0.41157634696027873</v>
      </c>
    </row>
    <row r="207" spans="1:37" x14ac:dyDescent="0.25">
      <c r="A207" s="4" t="s">
        <v>418</v>
      </c>
      <c r="B207" s="18">
        <v>37292</v>
      </c>
      <c r="C207" s="4">
        <v>30018</v>
      </c>
      <c r="D207" s="9">
        <f t="shared" si="106"/>
        <v>0.80494476027029926</v>
      </c>
      <c r="E207" s="28">
        <f t="shared" si="90"/>
        <v>0.82983995904154573</v>
      </c>
      <c r="F207" s="28">
        <f t="shared" si="91"/>
        <v>0.84731027396873604</v>
      </c>
      <c r="G207" s="28">
        <f t="shared" si="92"/>
        <v>0.8943830669669991</v>
      </c>
      <c r="H207" s="16">
        <v>34</v>
      </c>
      <c r="I207" s="16">
        <v>35</v>
      </c>
      <c r="J207" s="5">
        <v>1065.49</v>
      </c>
      <c r="K207" s="30">
        <f t="shared" si="107"/>
        <v>26.00006274794152</v>
      </c>
      <c r="L207" s="5">
        <v>1434.31</v>
      </c>
      <c r="M207">
        <f t="shared" si="108"/>
        <v>37292.15</v>
      </c>
      <c r="O207" s="28">
        <f t="shared" si="99"/>
        <v>0.51964359169217256</v>
      </c>
      <c r="P207">
        <f t="shared" si="100"/>
        <v>1381.1875308639105</v>
      </c>
      <c r="Q207" s="28">
        <f t="shared" si="101"/>
        <v>0.53962983544588483</v>
      </c>
      <c r="R207" s="28">
        <f t="shared" si="102"/>
        <v>1.9986243753712274E-2</v>
      </c>
      <c r="S207" s="44">
        <v>271575</v>
      </c>
      <c r="T207" s="59">
        <f t="shared" si="103"/>
        <v>1.3496662623093215E-2</v>
      </c>
      <c r="U207" s="28">
        <v>0.98960000000000004</v>
      </c>
      <c r="V207" s="59">
        <f t="shared" si="95"/>
        <v>0.74285893565547201</v>
      </c>
      <c r="W207" s="59">
        <f t="shared" si="96"/>
        <v>1.0835768698939388</v>
      </c>
      <c r="X207" s="62">
        <f t="shared" si="97"/>
        <v>1.2301225144987085</v>
      </c>
      <c r="Y207" s="28">
        <v>0.153789253681931</v>
      </c>
      <c r="Z207" s="28">
        <v>0.89439724645184204</v>
      </c>
      <c r="AA207" s="62">
        <f t="shared" si="93"/>
        <v>1.3731749976986101</v>
      </c>
      <c r="AB207" s="59">
        <f t="shared" si="94"/>
        <v>0.94718570447268147</v>
      </c>
      <c r="AC207" s="62">
        <f t="shared" si="98"/>
        <v>0.83826703311433615</v>
      </c>
      <c r="AD207" s="28">
        <v>7.6642910197268099E-2</v>
      </c>
      <c r="AE207" s="28">
        <v>0.88293847953236904</v>
      </c>
      <c r="AF207">
        <v>62.994900000000001</v>
      </c>
      <c r="AG207" s="59">
        <f t="shared" si="104"/>
        <v>0.81880615605479456</v>
      </c>
      <c r="AH207" s="62">
        <f t="shared" si="105"/>
        <v>0.94668315299834149</v>
      </c>
      <c r="AI207">
        <v>6.5787674558349635E-2</v>
      </c>
      <c r="AJ207" s="28">
        <v>0.75652607287546736</v>
      </c>
      <c r="AK207" s="62">
        <f t="shared" si="88"/>
        <v>1.0050242335371287</v>
      </c>
    </row>
    <row r="208" spans="1:37" x14ac:dyDescent="0.25">
      <c r="A208" s="4" t="s">
        <v>420</v>
      </c>
      <c r="B208" s="18">
        <v>25874</v>
      </c>
      <c r="C208" s="4">
        <v>20457</v>
      </c>
      <c r="D208" s="9">
        <f t="shared" si="106"/>
        <v>0.79063925175852212</v>
      </c>
      <c r="E208" s="28">
        <f t="shared" si="90"/>
        <v>0.81509201212218774</v>
      </c>
      <c r="F208" s="28">
        <f t="shared" si="91"/>
        <v>0.832251843956339</v>
      </c>
      <c r="G208" s="28">
        <f t="shared" si="92"/>
        <v>0.8784880575094689</v>
      </c>
      <c r="H208" s="16">
        <v>31</v>
      </c>
      <c r="I208" s="16">
        <v>31</v>
      </c>
      <c r="J208" s="5">
        <v>834.65</v>
      </c>
      <c r="K208" s="30">
        <f t="shared" si="107"/>
        <v>27.000052175727852</v>
      </c>
      <c r="L208" s="5">
        <v>958.3</v>
      </c>
      <c r="M208">
        <f t="shared" si="108"/>
        <v>25874.149999999998</v>
      </c>
      <c r="O208" s="28">
        <f t="shared" si="99"/>
        <v>0.77776270478973186</v>
      </c>
      <c r="P208">
        <f t="shared" si="100"/>
        <v>924.0750637753913</v>
      </c>
      <c r="Q208" s="28">
        <f t="shared" si="101"/>
        <v>0.80656867522740816</v>
      </c>
      <c r="R208" s="28">
        <f t="shared" si="102"/>
        <v>2.8805970437676298E-2</v>
      </c>
      <c r="S208" s="44">
        <v>367760</v>
      </c>
      <c r="T208" s="59">
        <f t="shared" si="103"/>
        <v>1.827683934923598E-2</v>
      </c>
      <c r="U208" s="28">
        <v>0.98960000000000004</v>
      </c>
      <c r="V208" s="59">
        <f t="shared" si="95"/>
        <v>0.87096942502347907</v>
      </c>
      <c r="W208" s="59">
        <f t="shared" si="96"/>
        <v>0.90776923855531266</v>
      </c>
      <c r="X208" s="62">
        <f t="shared" si="97"/>
        <v>8.6950107262544846E-2</v>
      </c>
      <c r="Y208" s="28">
        <v>0.153789253681931</v>
      </c>
      <c r="Z208" s="28">
        <v>0.89439724645184204</v>
      </c>
      <c r="AA208" s="62">
        <f t="shared" si="93"/>
        <v>0.70355666739177725</v>
      </c>
      <c r="AB208" s="59">
        <f t="shared" si="94"/>
        <v>0.9739423960067658</v>
      </c>
      <c r="AC208" s="62">
        <f t="shared" si="98"/>
        <v>1.1873755346732717</v>
      </c>
      <c r="AD208" s="28">
        <v>7.6642910197268099E-2</v>
      </c>
      <c r="AE208" s="28">
        <v>0.88293847953236904</v>
      </c>
      <c r="AF208">
        <v>81.537199999999999</v>
      </c>
      <c r="AG208" s="59">
        <f t="shared" si="104"/>
        <v>0.76853366268493162</v>
      </c>
      <c r="AH208" s="62">
        <f t="shared" si="105"/>
        <v>0.18252035643567646</v>
      </c>
      <c r="AI208">
        <v>6.5787674558349635E-2</v>
      </c>
      <c r="AJ208" s="28">
        <v>0.75652607287546736</v>
      </c>
      <c r="AK208" s="62">
        <f t="shared" si="88"/>
        <v>0.48561533279049773</v>
      </c>
    </row>
    <row r="209" spans="1:37" x14ac:dyDescent="0.25">
      <c r="A209" s="4" t="s">
        <v>422</v>
      </c>
      <c r="B209" s="18">
        <v>3595</v>
      </c>
      <c r="C209" s="4">
        <v>2525</v>
      </c>
      <c r="D209" s="9">
        <f t="shared" si="106"/>
        <v>0.70236439499304593</v>
      </c>
      <c r="E209" s="28">
        <f t="shared" si="90"/>
        <v>0.72408700514746993</v>
      </c>
      <c r="F209" s="28">
        <f t="shared" si="91"/>
        <v>0.73933094209794303</v>
      </c>
      <c r="G209" s="28">
        <f t="shared" si="92"/>
        <v>0.78040488332560654</v>
      </c>
      <c r="H209" s="16">
        <v>4</v>
      </c>
      <c r="I209" s="16">
        <v>4</v>
      </c>
      <c r="J209" s="5">
        <v>898.75</v>
      </c>
      <c r="K209" s="30">
        <f t="shared" si="107"/>
        <v>4</v>
      </c>
      <c r="L209" s="5">
        <v>898.75</v>
      </c>
      <c r="M209">
        <f t="shared" si="108"/>
        <v>3595</v>
      </c>
      <c r="O209" s="28">
        <f t="shared" si="99"/>
        <v>0.82929624478442288</v>
      </c>
      <c r="P209">
        <f t="shared" si="100"/>
        <v>719</v>
      </c>
      <c r="Q209" s="28">
        <f t="shared" si="101"/>
        <v>1.0366203059805286</v>
      </c>
      <c r="R209" s="28">
        <f t="shared" si="102"/>
        <v>0.20732406119610569</v>
      </c>
      <c r="S209" s="46">
        <v>44210</v>
      </c>
      <c r="T209" s="59">
        <f t="shared" si="103"/>
        <v>2.1971369034960915E-3</v>
      </c>
      <c r="U209" s="28">
        <v>0.98960000000000004</v>
      </c>
      <c r="V209" s="59">
        <f t="shared" si="95"/>
        <v>1</v>
      </c>
      <c r="W209" s="59">
        <f t="shared" si="96"/>
        <v>0.70236439499304593</v>
      </c>
      <c r="X209" s="62">
        <f t="shared" si="97"/>
        <v>-1.2486753583963743</v>
      </c>
      <c r="Y209" s="28">
        <v>0.153789253681931</v>
      </c>
      <c r="Z209" s="28">
        <v>0.89439724645184204</v>
      </c>
      <c r="AA209" s="62">
        <f t="shared" si="93"/>
        <v>0.81316444243383845</v>
      </c>
      <c r="AB209" s="59">
        <f t="shared" si="94"/>
        <v>0.79670888939154039</v>
      </c>
      <c r="AC209" s="62">
        <f t="shared" si="98"/>
        <v>-1.1250824103480124</v>
      </c>
      <c r="AD209" s="28">
        <v>7.6642910197268099E-2</v>
      </c>
      <c r="AE209" s="28">
        <v>0.88293847953236904</v>
      </c>
      <c r="AF209">
        <v>110.4636</v>
      </c>
      <c r="AG209" s="59">
        <f t="shared" si="104"/>
        <v>0.69010745600000001</v>
      </c>
      <c r="AH209" s="62">
        <f t="shared" si="105"/>
        <v>-1.0095905854911791</v>
      </c>
      <c r="AI209">
        <v>6.5787674558349635E-2</v>
      </c>
      <c r="AJ209" s="28">
        <v>0.75652607287546736</v>
      </c>
      <c r="AK209" s="62">
        <f t="shared" si="88"/>
        <v>-1.1277827847451887</v>
      </c>
    </row>
    <row r="210" spans="1:37" x14ac:dyDescent="0.25">
      <c r="A210" s="4" t="s">
        <v>424</v>
      </c>
      <c r="B210" s="18">
        <v>7848</v>
      </c>
      <c r="C210" s="4">
        <v>5983</v>
      </c>
      <c r="D210" s="9">
        <f t="shared" si="106"/>
        <v>0.7623598369011213</v>
      </c>
      <c r="E210" s="28">
        <f t="shared" si="90"/>
        <v>0.78593797618672301</v>
      </c>
      <c r="F210" s="28">
        <f t="shared" si="91"/>
        <v>0.80248403884328567</v>
      </c>
      <c r="G210" s="28">
        <f t="shared" si="92"/>
        <v>0.84706648544569041</v>
      </c>
      <c r="H210" s="16">
        <v>10</v>
      </c>
      <c r="I210" s="16">
        <v>10</v>
      </c>
      <c r="J210" s="5">
        <v>784.9</v>
      </c>
      <c r="K210" s="30">
        <f t="shared" si="107"/>
        <v>10</v>
      </c>
      <c r="L210" s="5">
        <v>784.9</v>
      </c>
      <c r="M210">
        <f t="shared" si="108"/>
        <v>7849</v>
      </c>
      <c r="O210" s="28">
        <f t="shared" si="99"/>
        <v>0.9495859345139509</v>
      </c>
      <c r="P210">
        <f t="shared" si="100"/>
        <v>713.5454545454545</v>
      </c>
      <c r="Q210" s="28">
        <f t="shared" si="101"/>
        <v>1.044544527965346</v>
      </c>
      <c r="R210" s="28">
        <f t="shared" si="102"/>
        <v>9.4958593451395124E-2</v>
      </c>
      <c r="S210" s="46">
        <v>113954</v>
      </c>
      <c r="T210" s="59">
        <f t="shared" si="103"/>
        <v>5.6632557950914639E-3</v>
      </c>
      <c r="U210" s="28">
        <v>0.98960000000000004</v>
      </c>
      <c r="V210" s="59">
        <f t="shared" si="95"/>
        <v>1</v>
      </c>
      <c r="W210" s="59">
        <f t="shared" si="96"/>
        <v>0.7623598369011213</v>
      </c>
      <c r="X210" s="62">
        <f t="shared" si="97"/>
        <v>-0.85856070167166743</v>
      </c>
      <c r="Y210" s="28">
        <v>0.153789253681931</v>
      </c>
      <c r="Z210" s="28">
        <v>0.89439724645184204</v>
      </c>
      <c r="AA210" s="62">
        <f t="shared" si="93"/>
        <v>0.68869894869859771</v>
      </c>
      <c r="AB210" s="59">
        <f t="shared" si="94"/>
        <v>0.93113010513014027</v>
      </c>
      <c r="AC210" s="62">
        <f t="shared" si="98"/>
        <v>0.62878125939806762</v>
      </c>
      <c r="AD210" s="28">
        <v>7.6642910197268099E-2</v>
      </c>
      <c r="AE210" s="28">
        <v>0.88293847953236904</v>
      </c>
      <c r="AF210">
        <v>84.031300000000002</v>
      </c>
      <c r="AG210" s="59">
        <f t="shared" si="104"/>
        <v>0.76177157676712326</v>
      </c>
      <c r="AH210" s="62">
        <f t="shared" si="105"/>
        <v>7.9733839611604754E-2</v>
      </c>
      <c r="AI210">
        <v>6.5787674558349635E-2</v>
      </c>
      <c r="AJ210" s="28">
        <v>0.75652607287546736</v>
      </c>
      <c r="AK210" s="62">
        <f t="shared" si="88"/>
        <v>-5.001520088733169E-2</v>
      </c>
    </row>
    <row r="211" spans="1:37" x14ac:dyDescent="0.25">
      <c r="A211" s="4" t="s">
        <v>426</v>
      </c>
      <c r="B211" s="18">
        <v>25432</v>
      </c>
      <c r="C211" s="4">
        <v>21004</v>
      </c>
      <c r="D211" s="9">
        <f t="shared" si="106"/>
        <v>0.82588864422774455</v>
      </c>
      <c r="E211" s="28">
        <f t="shared" si="90"/>
        <v>0.85143159198736551</v>
      </c>
      <c r="F211" s="28">
        <f t="shared" si="91"/>
        <v>0.86935646760815222</v>
      </c>
      <c r="G211" s="28">
        <f t="shared" si="92"/>
        <v>0.91765404914193849</v>
      </c>
      <c r="H211" s="16">
        <v>23</v>
      </c>
      <c r="I211" s="16">
        <v>24</v>
      </c>
      <c r="J211" s="5">
        <v>1059.67</v>
      </c>
      <c r="K211" s="30">
        <f t="shared" si="107"/>
        <v>20.000062912865683</v>
      </c>
      <c r="L211" s="5">
        <v>1271.5999999999999</v>
      </c>
      <c r="M211">
        <f t="shared" si="108"/>
        <v>25432.080000000002</v>
      </c>
      <c r="O211" s="28">
        <f t="shared" si="99"/>
        <v>0.58613557722554266</v>
      </c>
      <c r="P211">
        <f t="shared" si="100"/>
        <v>1211.0478004529712</v>
      </c>
      <c r="Q211" s="28">
        <f t="shared" si="101"/>
        <v>0.6154422638984377</v>
      </c>
      <c r="R211" s="28">
        <f t="shared" si="102"/>
        <v>2.9306686672895044E-2</v>
      </c>
      <c r="S211" s="46">
        <v>208616</v>
      </c>
      <c r="T211" s="59">
        <f t="shared" si="103"/>
        <v>1.0367742869480674E-2</v>
      </c>
      <c r="U211" s="28">
        <v>0.98960000000000004</v>
      </c>
      <c r="V211" s="59">
        <f t="shared" si="95"/>
        <v>0.8333359547027368</v>
      </c>
      <c r="W211" s="59">
        <f t="shared" si="96"/>
        <v>0.99106325554181951</v>
      </c>
      <c r="X211" s="62">
        <f t="shared" si="97"/>
        <v>0.62856153323887898</v>
      </c>
      <c r="Y211" s="28">
        <v>0.153789253681931</v>
      </c>
      <c r="Z211" s="28">
        <v>0.89439724645184204</v>
      </c>
      <c r="AA211" s="62">
        <f t="shared" si="93"/>
        <v>1.2190819496107681</v>
      </c>
      <c r="AB211" s="59">
        <f t="shared" si="94"/>
        <v>0.93904609425870578</v>
      </c>
      <c r="AC211" s="62">
        <f t="shared" si="98"/>
        <v>0.73206529582349644</v>
      </c>
      <c r="AD211" s="28">
        <v>7.6642910197268099E-2</v>
      </c>
      <c r="AE211" s="28">
        <v>0.88293847953236904</v>
      </c>
      <c r="AF211">
        <v>50.101300000000002</v>
      </c>
      <c r="AG211" s="59">
        <f t="shared" si="104"/>
        <v>0.85376370827397263</v>
      </c>
      <c r="AH211" s="62">
        <f t="shared" si="105"/>
        <v>1.4780524779343196</v>
      </c>
      <c r="AI211">
        <v>6.5787674558349635E-2</v>
      </c>
      <c r="AJ211" s="28">
        <v>0.75652607287546736</v>
      </c>
      <c r="AK211" s="62">
        <f t="shared" si="88"/>
        <v>0.94622643566556508</v>
      </c>
    </row>
    <row r="212" spans="1:37" x14ac:dyDescent="0.25">
      <c r="A212" s="4" t="s">
        <v>428</v>
      </c>
      <c r="B212" s="18">
        <v>4483</v>
      </c>
      <c r="C212" s="4">
        <v>3295</v>
      </c>
      <c r="D212" s="9">
        <f t="shared" si="106"/>
        <v>0.7349988846754405</v>
      </c>
      <c r="E212" s="28">
        <f t="shared" si="90"/>
        <v>0.75773080894375311</v>
      </c>
      <c r="F212" s="28">
        <f t="shared" si="91"/>
        <v>0.77368303650046388</v>
      </c>
      <c r="G212" s="28">
        <f t="shared" si="92"/>
        <v>0.81666542741715609</v>
      </c>
      <c r="H212" s="16">
        <v>7</v>
      </c>
      <c r="I212" s="16">
        <v>7</v>
      </c>
      <c r="J212" s="5">
        <v>640.42999999999995</v>
      </c>
      <c r="K212" s="30">
        <f t="shared" si="107"/>
        <v>6.9999999999999991</v>
      </c>
      <c r="L212" s="5">
        <v>640.42999999999995</v>
      </c>
      <c r="M212">
        <f t="shared" si="108"/>
        <v>4483.0099999999993</v>
      </c>
      <c r="O212" s="28">
        <f t="shared" si="99"/>
        <v>1.1637961994285091</v>
      </c>
      <c r="P212">
        <f t="shared" si="100"/>
        <v>560.37625000000003</v>
      </c>
      <c r="Q212" s="28">
        <f t="shared" si="101"/>
        <v>1.3300527993468674</v>
      </c>
      <c r="R212" s="28">
        <f t="shared" si="102"/>
        <v>0.16625659991835828</v>
      </c>
      <c r="S212" s="46">
        <v>81977</v>
      </c>
      <c r="T212" s="59">
        <f t="shared" si="103"/>
        <v>4.0740712946821783E-3</v>
      </c>
      <c r="U212" s="28">
        <v>0.98960000000000004</v>
      </c>
      <c r="V212" s="59">
        <f t="shared" si="95"/>
        <v>0.99999999999999989</v>
      </c>
      <c r="W212" s="59">
        <f t="shared" si="96"/>
        <v>0.73499888467544061</v>
      </c>
      <c r="X212" s="62">
        <f t="shared" si="97"/>
        <v>-1.0364726920781557</v>
      </c>
      <c r="Y212" s="28">
        <v>0.153789253681931</v>
      </c>
      <c r="Z212" s="28">
        <v>0.89439724645184204</v>
      </c>
      <c r="AA212" s="62">
        <f t="shared" si="93"/>
        <v>0.54686070483184313</v>
      </c>
      <c r="AB212" s="59">
        <f t="shared" si="94"/>
        <v>0.9218770421668796</v>
      </c>
      <c r="AC212" s="62">
        <f t="shared" si="98"/>
        <v>0.50805172369222629</v>
      </c>
      <c r="AD212" s="28">
        <v>7.6642910197268099E-2</v>
      </c>
      <c r="AE212" s="28">
        <v>0.88293847953236904</v>
      </c>
      <c r="AF212">
        <v>126.7709</v>
      </c>
      <c r="AG212" s="59">
        <f t="shared" si="104"/>
        <v>0.64589456810958912</v>
      </c>
      <c r="AH212" s="62">
        <f t="shared" si="105"/>
        <v>-1.6816448599008447</v>
      </c>
      <c r="AI212">
        <v>6.5787674558349635E-2</v>
      </c>
      <c r="AJ212" s="28">
        <v>0.75652607287546736</v>
      </c>
      <c r="AK212" s="62">
        <f t="shared" si="88"/>
        <v>-0.73668860942892467</v>
      </c>
    </row>
    <row r="213" spans="1:37" x14ac:dyDescent="0.25">
      <c r="A213" s="4" t="s">
        <v>430</v>
      </c>
      <c r="B213" s="18">
        <v>4216</v>
      </c>
      <c r="C213" s="4">
        <v>3365</v>
      </c>
      <c r="D213" s="9">
        <f t="shared" si="106"/>
        <v>0.79814990512333961</v>
      </c>
      <c r="E213" s="28">
        <f t="shared" si="90"/>
        <v>0.82283495373540172</v>
      </c>
      <c r="F213" s="28">
        <f t="shared" si="91"/>
        <v>0.84015779486667341</v>
      </c>
      <c r="G213" s="28">
        <f t="shared" si="92"/>
        <v>0.88683322791482178</v>
      </c>
      <c r="H213" s="16">
        <v>5</v>
      </c>
      <c r="I213" s="16">
        <v>6</v>
      </c>
      <c r="J213" s="5">
        <v>702.67</v>
      </c>
      <c r="K213" s="30">
        <f t="shared" si="107"/>
        <v>6</v>
      </c>
      <c r="L213" s="5">
        <v>702.67</v>
      </c>
      <c r="M213">
        <f t="shared" si="108"/>
        <v>4216.0199999999995</v>
      </c>
      <c r="O213" s="28">
        <f t="shared" si="99"/>
        <v>1.0607112869483541</v>
      </c>
      <c r="P213">
        <f t="shared" si="100"/>
        <v>602.28857142857134</v>
      </c>
      <c r="Q213" s="28">
        <f t="shared" si="101"/>
        <v>1.2374965014397468</v>
      </c>
      <c r="R213" s="28">
        <f t="shared" si="102"/>
        <v>0.17678521449139262</v>
      </c>
      <c r="S213" s="46">
        <v>85236</v>
      </c>
      <c r="T213" s="59">
        <f t="shared" si="103"/>
        <v>4.2360362159328856E-3</v>
      </c>
      <c r="U213" s="28">
        <v>0.98960000000000004</v>
      </c>
      <c r="V213" s="59">
        <f t="shared" si="95"/>
        <v>1</v>
      </c>
      <c r="W213" s="59">
        <f t="shared" si="96"/>
        <v>0.79814990512333961</v>
      </c>
      <c r="X213" s="62">
        <f t="shared" si="97"/>
        <v>-0.62583918592623178</v>
      </c>
      <c r="Y213" s="28">
        <v>0.153789253681931</v>
      </c>
      <c r="Z213" s="28">
        <v>0.89439724645184204</v>
      </c>
      <c r="AA213" s="62">
        <f t="shared" si="93"/>
        <v>0.4946266835609367</v>
      </c>
      <c r="AB213" s="59">
        <f t="shared" si="94"/>
        <v>0.9175622194065105</v>
      </c>
      <c r="AC213" s="62">
        <f t="shared" si="98"/>
        <v>0.45175398200596534</v>
      </c>
      <c r="AD213" s="28">
        <v>7.6642910197268099E-2</v>
      </c>
      <c r="AE213" s="28">
        <v>0.88293847953236904</v>
      </c>
      <c r="AF213">
        <v>69.789900000000003</v>
      </c>
      <c r="AG213" s="59">
        <f t="shared" si="104"/>
        <v>0.80038332865753425</v>
      </c>
      <c r="AH213" s="62">
        <f t="shared" si="105"/>
        <v>0.66664851853318208</v>
      </c>
      <c r="AI213">
        <v>6.5787674558349635E-2</v>
      </c>
      <c r="AJ213" s="28">
        <v>0.75652607287546736</v>
      </c>
      <c r="AK213" s="62">
        <f t="shared" ref="AK213:AK245" si="109">(X213+AC213+AH213)/3</f>
        <v>0.16418777153763855</v>
      </c>
    </row>
    <row r="214" spans="1:37" x14ac:dyDescent="0.25">
      <c r="A214" s="4" t="s">
        <v>432</v>
      </c>
      <c r="B214" s="18">
        <v>2741</v>
      </c>
      <c r="C214" s="4">
        <v>1921</v>
      </c>
      <c r="D214" s="9">
        <f t="shared" si="106"/>
        <v>0.70083910981393649</v>
      </c>
      <c r="E214" s="28">
        <f t="shared" si="90"/>
        <v>0.7225145461999346</v>
      </c>
      <c r="F214" s="28">
        <f t="shared" si="91"/>
        <v>0.73772537875151223</v>
      </c>
      <c r="G214" s="28">
        <f t="shared" si="92"/>
        <v>0.77871012201548495</v>
      </c>
      <c r="H214" s="16">
        <v>3</v>
      </c>
      <c r="I214" s="16">
        <v>4</v>
      </c>
      <c r="J214" s="5">
        <v>685.25</v>
      </c>
      <c r="K214" s="30">
        <f t="shared" si="107"/>
        <v>2.9999890551293138</v>
      </c>
      <c r="L214" s="5">
        <v>913.67</v>
      </c>
      <c r="M214">
        <f t="shared" si="108"/>
        <v>2741</v>
      </c>
      <c r="O214" s="28">
        <f t="shared" si="99"/>
        <v>0.81575404686593633</v>
      </c>
      <c r="P214">
        <f t="shared" si="100"/>
        <v>685.25187499828985</v>
      </c>
      <c r="Q214" s="28">
        <f t="shared" si="101"/>
        <v>1.0876730545273738</v>
      </c>
      <c r="R214" s="28">
        <f t="shared" si="102"/>
        <v>0.27191900766143751</v>
      </c>
      <c r="S214" s="46">
        <v>74363</v>
      </c>
      <c r="T214" s="59">
        <f t="shared" si="103"/>
        <v>3.6956727336503021E-3</v>
      </c>
      <c r="U214" s="28">
        <v>0.98960000000000004</v>
      </c>
      <c r="V214" s="59">
        <f t="shared" si="95"/>
        <v>0.74999726378232845</v>
      </c>
      <c r="W214" s="59">
        <f t="shared" si="96"/>
        <v>0.93445555558365456</v>
      </c>
      <c r="X214" s="62">
        <f t="shared" si="97"/>
        <v>0.26047534644170689</v>
      </c>
      <c r="Y214" s="28">
        <v>0.153789253681931</v>
      </c>
      <c r="Z214" s="28">
        <v>0.89439724645184204</v>
      </c>
      <c r="AA214" s="62">
        <f t="shared" si="93"/>
        <v>0.36859728628484595</v>
      </c>
      <c r="AB214" s="59">
        <f t="shared" si="94"/>
        <v>0.87713378965345667</v>
      </c>
      <c r="AC214" s="62">
        <f t="shared" si="98"/>
        <v>-7.5736814585614043E-2</v>
      </c>
      <c r="AD214" s="28">
        <v>7.6642910197268099E-2</v>
      </c>
      <c r="AE214" s="28">
        <v>0.88293847953236904</v>
      </c>
      <c r="AF214">
        <v>136.44040000000001</v>
      </c>
      <c r="AG214" s="59">
        <f t="shared" si="104"/>
        <v>0.61967830180821926</v>
      </c>
      <c r="AH214" s="62">
        <f t="shared" si="105"/>
        <v>-2.0801430052961138</v>
      </c>
      <c r="AI214">
        <v>6.5787674558349635E-2</v>
      </c>
      <c r="AJ214" s="28">
        <v>0.75652607287546736</v>
      </c>
      <c r="AK214" s="62">
        <f t="shared" si="109"/>
        <v>-0.63180149114667372</v>
      </c>
    </row>
    <row r="215" spans="1:37" x14ac:dyDescent="0.25">
      <c r="A215" s="4" t="s">
        <v>434</v>
      </c>
      <c r="B215" s="18">
        <v>2818</v>
      </c>
      <c r="C215" s="4">
        <v>2224</v>
      </c>
      <c r="D215" s="9">
        <f t="shared" si="106"/>
        <v>0.78921220723917673</v>
      </c>
      <c r="E215" s="28">
        <f t="shared" si="90"/>
        <v>0.81362083220533676</v>
      </c>
      <c r="F215" s="28">
        <f t="shared" si="91"/>
        <v>0.83074969183071234</v>
      </c>
      <c r="G215" s="28">
        <f t="shared" si="92"/>
        <v>0.87690245248797405</v>
      </c>
      <c r="H215" s="16">
        <v>4</v>
      </c>
      <c r="I215" s="16">
        <v>5</v>
      </c>
      <c r="J215" s="5">
        <v>563.6</v>
      </c>
      <c r="K215" s="30">
        <f t="shared" si="107"/>
        <v>4</v>
      </c>
      <c r="L215" s="5">
        <v>704.5</v>
      </c>
      <c r="M215">
        <f t="shared" si="108"/>
        <v>2818</v>
      </c>
      <c r="O215" s="28">
        <f t="shared" si="99"/>
        <v>1.0579559971611072</v>
      </c>
      <c r="P215">
        <f t="shared" si="100"/>
        <v>563.6</v>
      </c>
      <c r="Q215" s="28">
        <f t="shared" si="101"/>
        <v>1.322444996451384</v>
      </c>
      <c r="R215" s="28">
        <f t="shared" si="102"/>
        <v>0.2644889992902768</v>
      </c>
      <c r="S215" s="46">
        <v>38031</v>
      </c>
      <c r="T215" s="59">
        <f t="shared" si="103"/>
        <v>1.8900545934598476E-3</v>
      </c>
      <c r="U215" s="28">
        <v>0.98960000000000004</v>
      </c>
      <c r="V215" s="59">
        <f t="shared" si="95"/>
        <v>0.8</v>
      </c>
      <c r="W215" s="59">
        <f t="shared" si="96"/>
        <v>0.98651525904897086</v>
      </c>
      <c r="X215" s="62">
        <f t="shared" si="97"/>
        <v>0.59898861846126472</v>
      </c>
      <c r="Y215" s="28">
        <v>0.153789253681931</v>
      </c>
      <c r="Z215" s="28">
        <v>0.89439724645184204</v>
      </c>
      <c r="AA215" s="62">
        <f t="shared" si="93"/>
        <v>0.74097446819699719</v>
      </c>
      <c r="AB215" s="59">
        <f t="shared" si="94"/>
        <v>0.8147563829507507</v>
      </c>
      <c r="AC215" s="62">
        <f t="shared" si="98"/>
        <v>-0.88960735449798534</v>
      </c>
      <c r="AD215" s="28">
        <v>7.6642910197268099E-2</v>
      </c>
      <c r="AE215" s="28">
        <v>0.88293847953236904</v>
      </c>
      <c r="AF215">
        <v>98.386300000000006</v>
      </c>
      <c r="AG215" s="59">
        <f t="shared" si="104"/>
        <v>0.7228518288219179</v>
      </c>
      <c r="AH215" s="62">
        <f t="shared" si="105"/>
        <v>-0.51186250737108019</v>
      </c>
      <c r="AI215">
        <v>6.5787674558349635E-2</v>
      </c>
      <c r="AJ215" s="28">
        <v>0.75652607287546736</v>
      </c>
      <c r="AK215" s="62">
        <f t="shared" si="109"/>
        <v>-0.26749374780260027</v>
      </c>
    </row>
    <row r="216" spans="1:37" x14ac:dyDescent="0.25">
      <c r="A216" s="4" t="s">
        <v>436</v>
      </c>
      <c r="B216" s="18">
        <v>18633</v>
      </c>
      <c r="C216" s="4">
        <v>13636</v>
      </c>
      <c r="D216" s="9">
        <f t="shared" si="106"/>
        <v>0.73181988944346055</v>
      </c>
      <c r="E216" s="28">
        <f t="shared" ref="E216:E245" si="110">C216/(B216*0.97)</f>
        <v>0.7544534942716089</v>
      </c>
      <c r="F216" s="28">
        <f t="shared" ref="F216:F245" si="111">C216/(B216*0.95)</f>
        <v>0.77033672572995848</v>
      </c>
      <c r="G216" s="28">
        <f t="shared" ref="G216:G245" si="112">C216/(B216*0.9)</f>
        <v>0.8131332104927339</v>
      </c>
      <c r="H216" s="16">
        <v>18</v>
      </c>
      <c r="I216" s="16">
        <v>22</v>
      </c>
      <c r="J216" s="5">
        <v>846.95</v>
      </c>
      <c r="K216" s="30">
        <f t="shared" si="107"/>
        <v>19.999892663553911</v>
      </c>
      <c r="L216" s="5">
        <v>931.65</v>
      </c>
      <c r="M216">
        <f t="shared" si="108"/>
        <v>18632.900000000001</v>
      </c>
      <c r="O216" s="28">
        <f t="shared" si="99"/>
        <v>0.80001073364460906</v>
      </c>
      <c r="P216">
        <f t="shared" si="100"/>
        <v>887.28548752718564</v>
      </c>
      <c r="Q216" s="28">
        <f t="shared" si="101"/>
        <v>0.8400114850037641</v>
      </c>
      <c r="R216" s="28">
        <f t="shared" si="102"/>
        <v>4.000075135915504E-2</v>
      </c>
      <c r="S216" s="46">
        <v>202647</v>
      </c>
      <c r="T216" s="59">
        <f t="shared" si="103"/>
        <v>1.0071097083980378E-2</v>
      </c>
      <c r="U216" s="28">
        <v>0.98960000000000004</v>
      </c>
      <c r="V216" s="59">
        <f t="shared" si="95"/>
        <v>0.90908603016154144</v>
      </c>
      <c r="W216" s="59">
        <f t="shared" si="96"/>
        <v>0.80500619871302903</v>
      </c>
      <c r="X216" s="62">
        <f t="shared" si="97"/>
        <v>-0.58125678874606401</v>
      </c>
      <c r="Y216" s="28">
        <v>0.153789253681931</v>
      </c>
      <c r="Z216" s="28">
        <v>0.89439724645184204</v>
      </c>
      <c r="AA216" s="62">
        <f t="shared" si="93"/>
        <v>0.91948067328901983</v>
      </c>
      <c r="AB216" s="59">
        <f t="shared" si="94"/>
        <v>0.95402571959975557</v>
      </c>
      <c r="AC216" s="62">
        <f t="shared" si="98"/>
        <v>0.92751227588328722</v>
      </c>
      <c r="AD216" s="28">
        <v>7.6642910197268099E-2</v>
      </c>
      <c r="AE216" s="28">
        <v>0.88293847953236904</v>
      </c>
      <c r="AF216">
        <v>96.038200000000003</v>
      </c>
      <c r="AG216" s="59">
        <f t="shared" si="104"/>
        <v>0.72921807473972611</v>
      </c>
      <c r="AH216" s="62">
        <f t="shared" si="105"/>
        <v>-0.41509292309033863</v>
      </c>
      <c r="AI216">
        <v>6.5787674558349635E-2</v>
      </c>
      <c r="AJ216" s="28">
        <v>0.75652607287546736</v>
      </c>
      <c r="AK216" s="62">
        <f t="shared" si="109"/>
        <v>-2.2945811984371806E-2</v>
      </c>
    </row>
    <row r="217" spans="1:37" x14ac:dyDescent="0.25">
      <c r="A217" s="4" t="s">
        <v>438</v>
      </c>
      <c r="B217" s="18">
        <v>8513</v>
      </c>
      <c r="C217" s="4">
        <v>6342</v>
      </c>
      <c r="D217" s="9">
        <f t="shared" si="106"/>
        <v>0.74497826853048277</v>
      </c>
      <c r="E217" s="28">
        <f t="shared" si="110"/>
        <v>0.76801883353658018</v>
      </c>
      <c r="F217" s="28">
        <f t="shared" si="111"/>
        <v>0.78418765108471877</v>
      </c>
      <c r="G217" s="28">
        <f t="shared" si="112"/>
        <v>0.82775363170053651</v>
      </c>
      <c r="H217" s="16">
        <v>10</v>
      </c>
      <c r="I217" s="16">
        <v>12</v>
      </c>
      <c r="J217" s="5">
        <v>709.42</v>
      </c>
      <c r="K217" s="30">
        <f t="shared" si="107"/>
        <v>7.9999999999999982</v>
      </c>
      <c r="L217" s="5">
        <v>1064.1300000000001</v>
      </c>
      <c r="M217">
        <f t="shared" si="108"/>
        <v>8513.0399999999991</v>
      </c>
      <c r="O217" s="28">
        <f t="shared" si="99"/>
        <v>0.70041254358020166</v>
      </c>
      <c r="P217">
        <f t="shared" si="100"/>
        <v>945.89333333333343</v>
      </c>
      <c r="Q217" s="28">
        <f t="shared" si="101"/>
        <v>0.78796411152772683</v>
      </c>
      <c r="R217" s="28">
        <f t="shared" si="102"/>
        <v>8.7551567947525166E-2</v>
      </c>
      <c r="S217" s="46">
        <v>108160</v>
      </c>
      <c r="T217" s="59">
        <f t="shared" si="103"/>
        <v>5.3753071133711208E-3</v>
      </c>
      <c r="U217" s="28">
        <v>0.98960000000000004</v>
      </c>
      <c r="V217" s="59">
        <f t="shared" si="95"/>
        <v>0.66666666666666652</v>
      </c>
      <c r="W217" s="59">
        <f t="shared" si="96"/>
        <v>1.1174674027957243</v>
      </c>
      <c r="X217" s="62">
        <f t="shared" si="97"/>
        <v>1.4504924824281868</v>
      </c>
      <c r="Y217" s="28">
        <v>0.153789253681931</v>
      </c>
      <c r="Z217" s="28">
        <v>0.89439724645184204</v>
      </c>
      <c r="AA217" s="62">
        <f t="shared" si="93"/>
        <v>0.78707470414201186</v>
      </c>
      <c r="AB217" s="59">
        <f t="shared" si="94"/>
        <v>0.90161566198224852</v>
      </c>
      <c r="AC217" s="62">
        <f t="shared" si="98"/>
        <v>0.24369093503635278</v>
      </c>
      <c r="AD217" s="28">
        <v>7.6642910197268099E-2</v>
      </c>
      <c r="AE217" s="28">
        <v>0.88293847953236904</v>
      </c>
      <c r="AF217">
        <v>88.348399999999998</v>
      </c>
      <c r="AG217" s="59">
        <f t="shared" si="104"/>
        <v>0.75006691331506847</v>
      </c>
      <c r="AH217" s="62">
        <f t="shared" si="105"/>
        <v>-9.8181910270593434E-2</v>
      </c>
      <c r="AI217">
        <v>6.5787674558349635E-2</v>
      </c>
      <c r="AJ217" s="28">
        <v>0.75652607287546736</v>
      </c>
      <c r="AK217" s="62">
        <f t="shared" si="109"/>
        <v>0.53200050239798202</v>
      </c>
    </row>
    <row r="218" spans="1:37" x14ac:dyDescent="0.25">
      <c r="A218" s="4" t="s">
        <v>440</v>
      </c>
      <c r="B218" s="18">
        <v>3415</v>
      </c>
      <c r="C218" s="4">
        <v>2679</v>
      </c>
      <c r="D218" s="9">
        <f t="shared" si="106"/>
        <v>0.78448023426061497</v>
      </c>
      <c r="E218" s="28">
        <f t="shared" si="110"/>
        <v>0.80874250954702576</v>
      </c>
      <c r="F218" s="28">
        <f t="shared" si="111"/>
        <v>0.82576866764275259</v>
      </c>
      <c r="G218" s="28">
        <f t="shared" si="112"/>
        <v>0.87164470473401656</v>
      </c>
      <c r="H218" s="16">
        <v>6</v>
      </c>
      <c r="I218" s="16">
        <v>7</v>
      </c>
      <c r="J218" s="5">
        <v>487.86</v>
      </c>
      <c r="K218" s="30">
        <f t="shared" si="107"/>
        <v>6</v>
      </c>
      <c r="L218" s="5">
        <v>569.16999999999996</v>
      </c>
      <c r="M218">
        <f t="shared" si="108"/>
        <v>3415.02</v>
      </c>
      <c r="O218" s="28">
        <f t="shared" si="99"/>
        <v>1.3095033118400479</v>
      </c>
      <c r="P218">
        <f t="shared" si="100"/>
        <v>487.86</v>
      </c>
      <c r="Q218" s="28">
        <f t="shared" si="101"/>
        <v>1.5277538638133892</v>
      </c>
      <c r="R218" s="28">
        <f t="shared" si="102"/>
        <v>0.21825055197334131</v>
      </c>
      <c r="S218" s="46">
        <v>39516</v>
      </c>
      <c r="T218" s="59">
        <f t="shared" si="103"/>
        <v>1.9638557312497526E-3</v>
      </c>
      <c r="U218" s="28">
        <v>0.98960000000000004</v>
      </c>
      <c r="V218" s="59">
        <f t="shared" si="95"/>
        <v>0.8571428571428571</v>
      </c>
      <c r="W218" s="59">
        <f t="shared" si="96"/>
        <v>0.91522693997071747</v>
      </c>
      <c r="X218" s="62">
        <f t="shared" si="97"/>
        <v>0.13544310164841347</v>
      </c>
      <c r="Y218" s="28">
        <v>0.153789253681931</v>
      </c>
      <c r="Z218" s="28">
        <v>0.89439724645184204</v>
      </c>
      <c r="AA218" s="62">
        <f t="shared" si="93"/>
        <v>0.86420690353274621</v>
      </c>
      <c r="AB218" s="59">
        <f t="shared" si="94"/>
        <v>0.85596551607787563</v>
      </c>
      <c r="AC218" s="62">
        <f t="shared" si="98"/>
        <v>-0.35193031403777308</v>
      </c>
      <c r="AD218" s="28">
        <v>7.6642910197268099E-2</v>
      </c>
      <c r="AE218" s="28">
        <v>0.88293847953236904</v>
      </c>
      <c r="AF218">
        <v>74.448800000000006</v>
      </c>
      <c r="AG218" s="59">
        <f t="shared" si="104"/>
        <v>0.78775196580821927</v>
      </c>
      <c r="AH218" s="62">
        <f t="shared" si="105"/>
        <v>0.47464655260092004</v>
      </c>
      <c r="AI218">
        <v>6.5787674558349635E-2</v>
      </c>
      <c r="AJ218" s="28">
        <v>0.75652607287546736</v>
      </c>
      <c r="AK218" s="62">
        <f t="shared" si="109"/>
        <v>8.6053113403853465E-2</v>
      </c>
    </row>
    <row r="219" spans="1:37" x14ac:dyDescent="0.25">
      <c r="A219" s="4" t="s">
        <v>442</v>
      </c>
      <c r="B219" s="18">
        <v>17656</v>
      </c>
      <c r="C219" s="4">
        <v>13024</v>
      </c>
      <c r="D219" s="9">
        <f t="shared" si="106"/>
        <v>0.73765292251925696</v>
      </c>
      <c r="E219" s="28">
        <f t="shared" si="110"/>
        <v>0.76046693043222369</v>
      </c>
      <c r="F219" s="28">
        <f t="shared" si="111"/>
        <v>0.77647676054658621</v>
      </c>
      <c r="G219" s="28">
        <f t="shared" si="112"/>
        <v>0.81961435835472995</v>
      </c>
      <c r="H219" s="16">
        <v>21</v>
      </c>
      <c r="I219" s="16">
        <v>21</v>
      </c>
      <c r="J219" s="5">
        <v>840.76</v>
      </c>
      <c r="K219" s="30">
        <f t="shared" si="107"/>
        <v>21</v>
      </c>
      <c r="L219" s="5">
        <v>840.76</v>
      </c>
      <c r="M219">
        <f t="shared" si="108"/>
        <v>17655.96</v>
      </c>
      <c r="O219" s="28">
        <f t="shared" si="99"/>
        <v>0.88649555164375093</v>
      </c>
      <c r="P219">
        <f t="shared" si="100"/>
        <v>802.54363636363632</v>
      </c>
      <c r="Q219" s="28">
        <f t="shared" si="101"/>
        <v>0.92870962553154868</v>
      </c>
      <c r="R219" s="28">
        <f t="shared" si="102"/>
        <v>4.2214073887797743E-2</v>
      </c>
      <c r="S219" s="46">
        <v>212402</v>
      </c>
      <c r="T219" s="59">
        <f t="shared" si="103"/>
        <v>1.0555898497543018E-2</v>
      </c>
      <c r="U219" s="28">
        <v>0.98960000000000004</v>
      </c>
      <c r="V219" s="59">
        <f t="shared" si="95"/>
        <v>1</v>
      </c>
      <c r="W219" s="59">
        <f t="shared" si="96"/>
        <v>0.73765292251925696</v>
      </c>
      <c r="X219" s="62">
        <f t="shared" si="97"/>
        <v>-1.0192150633409394</v>
      </c>
      <c r="Y219" s="28">
        <v>0.153789253681931</v>
      </c>
      <c r="Z219" s="28">
        <v>0.89439724645184204</v>
      </c>
      <c r="AA219" s="62">
        <f t="shared" si="93"/>
        <v>0.83125394299488709</v>
      </c>
      <c r="AB219" s="59">
        <f t="shared" si="94"/>
        <v>0.96041647890500537</v>
      </c>
      <c r="AC219" s="62">
        <f t="shared" si="98"/>
        <v>1.010895843767138</v>
      </c>
      <c r="AD219" s="28">
        <v>7.6642910197268099E-2</v>
      </c>
      <c r="AE219" s="28">
        <v>0.88293847953236904</v>
      </c>
      <c r="AF219">
        <v>76.649600000000007</v>
      </c>
      <c r="AG219" s="59">
        <f t="shared" si="104"/>
        <v>0.78178508449315065</v>
      </c>
      <c r="AH219" s="62">
        <f t="shared" si="105"/>
        <v>0.38394747629026005</v>
      </c>
      <c r="AI219">
        <v>6.5787674558349635E-2</v>
      </c>
      <c r="AJ219" s="28">
        <v>0.75652607287546736</v>
      </c>
      <c r="AK219" s="62">
        <f t="shared" si="109"/>
        <v>0.12520941890548623</v>
      </c>
    </row>
    <row r="220" spans="1:37" x14ac:dyDescent="0.25">
      <c r="A220" s="4" t="s">
        <v>444</v>
      </c>
      <c r="B220" s="18">
        <v>17432</v>
      </c>
      <c r="C220" s="4">
        <v>13468</v>
      </c>
      <c r="D220" s="9">
        <f t="shared" si="106"/>
        <v>0.77260211106011933</v>
      </c>
      <c r="E220" s="28">
        <f t="shared" si="110"/>
        <v>0.79649702171146319</v>
      </c>
      <c r="F220" s="28">
        <f t="shared" si="111"/>
        <v>0.81326538006328364</v>
      </c>
      <c r="G220" s="28">
        <f t="shared" si="112"/>
        <v>0.85844679006679914</v>
      </c>
      <c r="H220" s="16">
        <v>22</v>
      </c>
      <c r="I220" s="16">
        <v>22</v>
      </c>
      <c r="J220" s="5">
        <v>792.36</v>
      </c>
      <c r="K220" s="30">
        <f t="shared" si="107"/>
        <v>22.000000000000004</v>
      </c>
      <c r="L220" s="5">
        <v>792.36</v>
      </c>
      <c r="M220">
        <f t="shared" si="108"/>
        <v>17431.920000000002</v>
      </c>
      <c r="O220" s="28">
        <f t="shared" si="99"/>
        <v>0.94064566611136358</v>
      </c>
      <c r="P220">
        <f t="shared" si="100"/>
        <v>757.90956521739122</v>
      </c>
      <c r="Q220" s="28">
        <f t="shared" si="101"/>
        <v>0.98340228729824386</v>
      </c>
      <c r="R220" s="28">
        <f t="shared" si="102"/>
        <v>4.2756621186880284E-2</v>
      </c>
      <c r="S220" s="46">
        <v>224294</v>
      </c>
      <c r="T220" s="59">
        <f t="shared" si="103"/>
        <v>1.1146903972692883E-2</v>
      </c>
      <c r="U220" s="28">
        <v>0.98960000000000004</v>
      </c>
      <c r="V220" s="59">
        <f t="shared" si="95"/>
        <v>1.0000000000000002</v>
      </c>
      <c r="W220" s="59">
        <f t="shared" si="96"/>
        <v>0.77260211106011911</v>
      </c>
      <c r="X220" s="62">
        <f t="shared" si="97"/>
        <v>-0.7919612877738601</v>
      </c>
      <c r="Y220" s="28">
        <v>0.153789253681931</v>
      </c>
      <c r="Z220" s="28">
        <v>0.89439724645184204</v>
      </c>
      <c r="AA220" s="62">
        <f t="shared" si="93"/>
        <v>0.77719421830276336</v>
      </c>
      <c r="AB220" s="59">
        <f t="shared" si="94"/>
        <v>0.96467299007714713</v>
      </c>
      <c r="AC220" s="62">
        <f t="shared" si="98"/>
        <v>1.0664327637664714</v>
      </c>
      <c r="AD220" s="28">
        <v>7.6642910197268099E-2</v>
      </c>
      <c r="AE220" s="28">
        <v>0.88293847953236904</v>
      </c>
      <c r="AF220">
        <v>77.604200000000006</v>
      </c>
      <c r="AG220" s="59">
        <f t="shared" si="104"/>
        <v>0.77919694158904118</v>
      </c>
      <c r="AH220" s="62">
        <f t="shared" si="105"/>
        <v>0.34460662830491373</v>
      </c>
      <c r="AI220">
        <v>6.5787674558349635E-2</v>
      </c>
      <c r="AJ220" s="28">
        <v>0.75652607287546736</v>
      </c>
      <c r="AK220" s="62">
        <f t="shared" si="109"/>
        <v>0.20635936809917502</v>
      </c>
    </row>
    <row r="221" spans="1:37" x14ac:dyDescent="0.25">
      <c r="A221" s="4" t="s">
        <v>446</v>
      </c>
      <c r="B221" s="18">
        <v>3379</v>
      </c>
      <c r="C221" s="4">
        <v>2825</v>
      </c>
      <c r="D221" s="9">
        <f t="shared" si="106"/>
        <v>0.83604616750517902</v>
      </c>
      <c r="E221" s="28">
        <f t="shared" si="110"/>
        <v>0.86190326546925677</v>
      </c>
      <c r="F221" s="28">
        <f t="shared" si="111"/>
        <v>0.88004859737387275</v>
      </c>
      <c r="G221" s="28">
        <f t="shared" si="112"/>
        <v>0.92894018611686568</v>
      </c>
      <c r="H221" s="16">
        <v>3</v>
      </c>
      <c r="I221" s="16">
        <v>4</v>
      </c>
      <c r="J221" s="5">
        <v>844.75</v>
      </c>
      <c r="K221" s="30">
        <f t="shared" si="107"/>
        <v>2</v>
      </c>
      <c r="L221" s="5">
        <v>1689.5</v>
      </c>
      <c r="M221">
        <f t="shared" si="108"/>
        <v>3379</v>
      </c>
      <c r="O221" s="28">
        <f t="shared" si="99"/>
        <v>0.44115418762947622</v>
      </c>
      <c r="P221">
        <f t="shared" si="100"/>
        <v>1126.3333333333333</v>
      </c>
      <c r="Q221" s="28">
        <f t="shared" si="101"/>
        <v>0.66173128144421434</v>
      </c>
      <c r="R221" s="28">
        <f t="shared" si="102"/>
        <v>0.22057709381473811</v>
      </c>
      <c r="S221" s="46">
        <v>58454</v>
      </c>
      <c r="T221" s="59">
        <f t="shared" si="103"/>
        <v>2.9050314534485532E-3</v>
      </c>
      <c r="U221" s="28">
        <v>0.98960000000000004</v>
      </c>
      <c r="V221" s="59">
        <f t="shared" si="95"/>
        <v>0.5</v>
      </c>
      <c r="W221" s="59">
        <f t="shared" si="96"/>
        <v>1.672092335010358</v>
      </c>
      <c r="X221" s="62">
        <f t="shared" si="97"/>
        <v>5.0568883711924073</v>
      </c>
      <c r="Y221" s="28">
        <v>0.153789253681931</v>
      </c>
      <c r="Z221" s="28">
        <v>0.89439724645184204</v>
      </c>
      <c r="AA221" s="62">
        <f t="shared" si="93"/>
        <v>0.57806138159920617</v>
      </c>
      <c r="AB221" s="59">
        <f t="shared" si="94"/>
        <v>0.71096930920039692</v>
      </c>
      <c r="AC221" s="62">
        <f t="shared" si="98"/>
        <v>-2.2437714054613478</v>
      </c>
      <c r="AD221" s="28">
        <v>7.6642910197268099E-2</v>
      </c>
      <c r="AE221" s="28">
        <v>0.88293847953236904</v>
      </c>
      <c r="AF221">
        <v>60.939300000000003</v>
      </c>
      <c r="AG221" s="59">
        <f t="shared" si="104"/>
        <v>0.82437936635616438</v>
      </c>
      <c r="AH221" s="62">
        <f t="shared" si="105"/>
        <v>1.0313982662590591</v>
      </c>
      <c r="AI221">
        <v>6.5787674558349635E-2</v>
      </c>
      <c r="AJ221" s="28">
        <v>0.75652607287546736</v>
      </c>
      <c r="AK221" s="62">
        <f t="shared" si="109"/>
        <v>1.2815050773300396</v>
      </c>
    </row>
    <row r="222" spans="1:37" x14ac:dyDescent="0.25">
      <c r="A222" s="4" t="s">
        <v>448</v>
      </c>
      <c r="B222" s="18">
        <v>26444</v>
      </c>
      <c r="C222" s="4">
        <v>21964</v>
      </c>
      <c r="D222" s="9">
        <f t="shared" si="106"/>
        <v>0.83058538798971415</v>
      </c>
      <c r="E222" s="28">
        <f t="shared" si="110"/>
        <v>0.85627359586568463</v>
      </c>
      <c r="F222" s="28">
        <f t="shared" si="111"/>
        <v>0.87430040841022538</v>
      </c>
      <c r="G222" s="28">
        <f t="shared" si="112"/>
        <v>0.92287265332190449</v>
      </c>
      <c r="H222" s="16">
        <v>36</v>
      </c>
      <c r="I222" s="16">
        <v>36</v>
      </c>
      <c r="J222" s="5">
        <v>734.56</v>
      </c>
      <c r="K222" s="30">
        <f t="shared" si="107"/>
        <v>35.000344124731974</v>
      </c>
      <c r="L222" s="5">
        <v>755.54</v>
      </c>
      <c r="M222">
        <f t="shared" si="108"/>
        <v>26444.159999999996</v>
      </c>
      <c r="O222" s="28">
        <f t="shared" si="99"/>
        <v>0.98648648648648662</v>
      </c>
      <c r="P222">
        <f t="shared" si="100"/>
        <v>734.55297839314403</v>
      </c>
      <c r="Q222" s="28">
        <f t="shared" si="101"/>
        <v>1.0146715375525821</v>
      </c>
      <c r="R222" s="28">
        <f t="shared" si="102"/>
        <v>2.8185051066095479E-2</v>
      </c>
      <c r="S222" s="46">
        <v>73407</v>
      </c>
      <c r="T222" s="59">
        <f t="shared" si="103"/>
        <v>3.6481616981438045E-3</v>
      </c>
      <c r="U222" s="28">
        <v>0.98960000000000004</v>
      </c>
      <c r="V222" s="59">
        <f t="shared" si="95"/>
        <v>0.97223178124255483</v>
      </c>
      <c r="W222" s="59">
        <f t="shared" si="96"/>
        <v>0.85430799940338265</v>
      </c>
      <c r="X222" s="62">
        <f t="shared" si="97"/>
        <v>-0.26067651730316943</v>
      </c>
      <c r="Y222" s="28">
        <v>0.153789253681931</v>
      </c>
      <c r="Z222" s="28">
        <v>0.89439724645184204</v>
      </c>
      <c r="AA222" s="62">
        <f t="shared" si="93"/>
        <v>3.6023812442955032</v>
      </c>
      <c r="AB222" s="59">
        <f t="shared" si="94"/>
        <v>0.89707583355587683</v>
      </c>
      <c r="AC222" s="62">
        <f t="shared" si="98"/>
        <v>0.1844574271399694</v>
      </c>
      <c r="AD222" s="28">
        <v>7.6642910197268099E-2</v>
      </c>
      <c r="AE222" s="28">
        <v>0.88293847953236904</v>
      </c>
      <c r="AF222">
        <v>89.626199999999997</v>
      </c>
      <c r="AG222" s="59">
        <f t="shared" si="104"/>
        <v>0.74660249994520556</v>
      </c>
      <c r="AH222" s="62">
        <f t="shared" si="105"/>
        <v>-0.15084243358473179</v>
      </c>
      <c r="AI222">
        <v>6.5787674558349635E-2</v>
      </c>
      <c r="AJ222" s="28">
        <v>0.75652607287546736</v>
      </c>
      <c r="AK222" s="62">
        <f t="shared" si="109"/>
        <v>-7.5687174582643943E-2</v>
      </c>
    </row>
    <row r="223" spans="1:37" x14ac:dyDescent="0.25">
      <c r="A223" s="4" t="s">
        <v>450</v>
      </c>
      <c r="B223" s="18">
        <v>1076</v>
      </c>
      <c r="C223" s="4">
        <v>758</v>
      </c>
      <c r="D223" s="9">
        <f t="shared" si="106"/>
        <v>0.70446096654275092</v>
      </c>
      <c r="E223" s="28">
        <f t="shared" si="110"/>
        <v>0.72624841911623805</v>
      </c>
      <c r="F223" s="28">
        <f t="shared" si="111"/>
        <v>0.74153785951868523</v>
      </c>
      <c r="G223" s="28">
        <f t="shared" si="112"/>
        <v>0.78273440726972332</v>
      </c>
      <c r="H223" s="16">
        <v>3</v>
      </c>
      <c r="I223" s="16">
        <v>3</v>
      </c>
      <c r="J223" s="5">
        <v>358.67</v>
      </c>
      <c r="K223" s="30">
        <f t="shared" si="107"/>
        <v>2.0000185873605947</v>
      </c>
      <c r="L223" s="5">
        <v>538</v>
      </c>
      <c r="M223">
        <f t="shared" si="108"/>
        <v>1076.01</v>
      </c>
      <c r="O223" s="28">
        <f t="shared" si="99"/>
        <v>1.385371747211896</v>
      </c>
      <c r="P223">
        <f t="shared" si="100"/>
        <v>358.66777777089362</v>
      </c>
      <c r="Q223" s="28">
        <f t="shared" si="101"/>
        <v>2.0780511832766164</v>
      </c>
      <c r="R223" s="28">
        <f t="shared" si="102"/>
        <v>0.69267943606472038</v>
      </c>
      <c r="S223" s="46">
        <v>190812</v>
      </c>
      <c r="T223" s="59">
        <f t="shared" si="103"/>
        <v>9.4829243797759834E-3</v>
      </c>
      <c r="U223" s="28">
        <v>0.98960000000000004</v>
      </c>
      <c r="V223" s="59">
        <f t="shared" si="95"/>
        <v>0.66667286245353152</v>
      </c>
      <c r="W223" s="59">
        <f t="shared" si="96"/>
        <v>1.0566816293528871</v>
      </c>
      <c r="X223" s="62">
        <f t="shared" si="97"/>
        <v>1.0552387700423063</v>
      </c>
      <c r="Y223" s="28">
        <v>0.153789253681931</v>
      </c>
      <c r="Z223" s="28">
        <v>0.89439724645184204</v>
      </c>
      <c r="AA223" s="62">
        <f t="shared" si="93"/>
        <v>5.6390583401463218E-2</v>
      </c>
      <c r="AB223" s="59">
        <f t="shared" si="94"/>
        <v>0.97180497033486013</v>
      </c>
      <c r="AC223" s="62">
        <f t="shared" si="98"/>
        <v>1.1594874277837468</v>
      </c>
      <c r="AD223" s="28">
        <v>7.6642910197268099E-2</v>
      </c>
      <c r="AE223" s="28">
        <v>0.88293847953236904</v>
      </c>
      <c r="AF223">
        <v>59.782400000000003</v>
      </c>
      <c r="AG223" s="59">
        <f t="shared" si="104"/>
        <v>0.82751599167123291</v>
      </c>
      <c r="AH223" s="62">
        <f t="shared" si="105"/>
        <v>1.079076274884923</v>
      </c>
      <c r="AI223">
        <v>6.5787674558349635E-2</v>
      </c>
      <c r="AJ223" s="28">
        <v>0.75652607287546736</v>
      </c>
      <c r="AK223" s="62">
        <f t="shared" si="109"/>
        <v>1.0979341575703254</v>
      </c>
    </row>
    <row r="224" spans="1:37" x14ac:dyDescent="0.25">
      <c r="A224" s="4" t="s">
        <v>452</v>
      </c>
      <c r="B224" s="18">
        <v>23215</v>
      </c>
      <c r="C224" s="4">
        <v>17212</v>
      </c>
      <c r="D224" s="9">
        <f t="shared" si="106"/>
        <v>0.74141718716347194</v>
      </c>
      <c r="E224" s="28">
        <f t="shared" si="110"/>
        <v>0.76434761563244524</v>
      </c>
      <c r="F224" s="28">
        <f t="shared" si="111"/>
        <v>0.78043914438260198</v>
      </c>
      <c r="G224" s="28">
        <f t="shared" si="112"/>
        <v>0.82379687462607987</v>
      </c>
      <c r="H224" s="16">
        <v>27</v>
      </c>
      <c r="I224" s="16">
        <v>29</v>
      </c>
      <c r="J224" s="5">
        <v>800.52</v>
      </c>
      <c r="K224" s="30">
        <f t="shared" si="107"/>
        <v>25.000086151195344</v>
      </c>
      <c r="L224" s="5">
        <v>928.6</v>
      </c>
      <c r="M224">
        <f t="shared" si="108"/>
        <v>23215.079999999998</v>
      </c>
      <c r="O224" s="28">
        <f t="shared" si="99"/>
        <v>0.80263838035752744</v>
      </c>
      <c r="P224">
        <f t="shared" si="100"/>
        <v>892.88473372741862</v>
      </c>
      <c r="Q224" s="28">
        <f t="shared" si="101"/>
        <v>0.83474380493500033</v>
      </c>
      <c r="R224" s="28">
        <f t="shared" si="102"/>
        <v>3.2105424577472896E-2</v>
      </c>
      <c r="S224" s="46">
        <v>40418</v>
      </c>
      <c r="T224" s="59">
        <f t="shared" si="103"/>
        <v>2.0086830890184352E-3</v>
      </c>
      <c r="U224" s="28">
        <v>0.98960000000000004</v>
      </c>
      <c r="V224" s="59">
        <f t="shared" si="95"/>
        <v>0.86207193624811529</v>
      </c>
      <c r="W224" s="59">
        <f t="shared" si="96"/>
        <v>0.86004097336731145</v>
      </c>
      <c r="X224" s="62">
        <f t="shared" si="97"/>
        <v>-0.22339839918585405</v>
      </c>
      <c r="Y224" s="28">
        <v>0.153789253681931</v>
      </c>
      <c r="Z224" s="28">
        <v>0.89439724645184204</v>
      </c>
      <c r="AA224" s="62">
        <f t="shared" si="93"/>
        <v>5.7437280419615027</v>
      </c>
      <c r="AB224" s="59">
        <f t="shared" si="94"/>
        <v>0.77025167004527006</v>
      </c>
      <c r="AC224" s="62">
        <f t="shared" si="98"/>
        <v>-1.4702835421705533</v>
      </c>
      <c r="AD224" s="28">
        <v>7.6642910197268099E-2</v>
      </c>
      <c r="AE224" s="28">
        <v>0.88293847953236904</v>
      </c>
      <c r="AF224">
        <v>90.499300000000005</v>
      </c>
      <c r="AG224" s="59">
        <f t="shared" si="104"/>
        <v>0.74423532252054803</v>
      </c>
      <c r="AH224" s="62">
        <f t="shared" si="105"/>
        <v>-0.18682451443116735</v>
      </c>
      <c r="AI224">
        <v>6.5787674558349635E-2</v>
      </c>
      <c r="AJ224" s="28">
        <v>0.75652607287546736</v>
      </c>
      <c r="AK224" s="62">
        <f t="shared" si="109"/>
        <v>-0.62683548526252497</v>
      </c>
    </row>
    <row r="225" spans="1:37" x14ac:dyDescent="0.25">
      <c r="A225" s="4" t="s">
        <v>454</v>
      </c>
      <c r="B225" s="18">
        <v>5124</v>
      </c>
      <c r="C225" s="4">
        <v>3842</v>
      </c>
      <c r="D225" s="9">
        <f t="shared" si="106"/>
        <v>0.74980483996877445</v>
      </c>
      <c r="E225" s="28">
        <f t="shared" si="110"/>
        <v>0.77299468038017982</v>
      </c>
      <c r="F225" s="28">
        <f t="shared" si="111"/>
        <v>0.78926825259870981</v>
      </c>
      <c r="G225" s="28">
        <f t="shared" si="112"/>
        <v>0.83311648885419376</v>
      </c>
      <c r="H225" s="16">
        <v>8</v>
      </c>
      <c r="I225" s="16">
        <v>8</v>
      </c>
      <c r="J225" s="5">
        <v>640.5</v>
      </c>
      <c r="K225" s="30">
        <f t="shared" si="107"/>
        <v>7</v>
      </c>
      <c r="L225" s="5">
        <v>732</v>
      </c>
      <c r="M225">
        <f t="shared" si="108"/>
        <v>5124</v>
      </c>
      <c r="O225" s="28">
        <f t="shared" si="99"/>
        <v>1.0182103825136612</v>
      </c>
      <c r="P225">
        <f t="shared" si="100"/>
        <v>640.5</v>
      </c>
      <c r="Q225" s="28">
        <f t="shared" si="101"/>
        <v>1.1636690085870414</v>
      </c>
      <c r="R225" s="28">
        <f t="shared" si="102"/>
        <v>0.14545862607338012</v>
      </c>
      <c r="S225" s="46">
        <v>265563</v>
      </c>
      <c r="T225" s="59">
        <f t="shared" si="103"/>
        <v>1.3197879834949843E-2</v>
      </c>
      <c r="U225" s="28">
        <v>0.98960000000000004</v>
      </c>
      <c r="V225" s="59">
        <f t="shared" si="95"/>
        <v>0.875</v>
      </c>
      <c r="W225" s="59">
        <f t="shared" si="96"/>
        <v>0.8569198171071708</v>
      </c>
      <c r="X225" s="62">
        <f t="shared" si="97"/>
        <v>-0.24369342101225464</v>
      </c>
      <c r="Y225" s="28">
        <v>0.153789253681931</v>
      </c>
      <c r="Z225" s="28">
        <v>0.89439724645184204</v>
      </c>
      <c r="AA225" s="62">
        <f t="shared" si="93"/>
        <v>0.19294856587702353</v>
      </c>
      <c r="AB225" s="59">
        <f t="shared" si="94"/>
        <v>0.97243591916042527</v>
      </c>
      <c r="AC225" s="62">
        <f t="shared" si="98"/>
        <v>1.1677197459974102</v>
      </c>
      <c r="AD225" s="28">
        <v>7.6642910197268099E-2</v>
      </c>
      <c r="AE225" s="28">
        <v>0.88293847953236904</v>
      </c>
      <c r="AF225">
        <v>87.426500000000004</v>
      </c>
      <c r="AG225" s="59">
        <f t="shared" si="104"/>
        <v>0.75256639890410959</v>
      </c>
      <c r="AH225" s="62">
        <f t="shared" si="105"/>
        <v>-6.0188690327483467E-2</v>
      </c>
      <c r="AI225">
        <v>6.5787674558349635E-2</v>
      </c>
      <c r="AJ225" s="28">
        <v>0.75652607287546736</v>
      </c>
      <c r="AK225" s="62">
        <f t="shared" si="109"/>
        <v>0.28794587821922407</v>
      </c>
    </row>
    <row r="226" spans="1:37" x14ac:dyDescent="0.25">
      <c r="A226" s="4" t="s">
        <v>456</v>
      </c>
      <c r="B226" s="18">
        <v>3063</v>
      </c>
      <c r="C226" s="4">
        <v>2404</v>
      </c>
      <c r="D226" s="9">
        <f t="shared" si="106"/>
        <v>0.78485145282402868</v>
      </c>
      <c r="E226" s="28">
        <f t="shared" si="110"/>
        <v>0.80912520909693675</v>
      </c>
      <c r="F226" s="28">
        <f t="shared" si="111"/>
        <v>0.82615942402529341</v>
      </c>
      <c r="G226" s="28">
        <f t="shared" si="112"/>
        <v>0.87205716980447623</v>
      </c>
      <c r="H226" s="16">
        <v>4</v>
      </c>
      <c r="I226" s="16">
        <v>4</v>
      </c>
      <c r="J226" s="5">
        <v>765.75</v>
      </c>
      <c r="K226" s="30">
        <f t="shared" si="107"/>
        <v>3</v>
      </c>
      <c r="L226" s="5">
        <v>1021</v>
      </c>
      <c r="M226">
        <f t="shared" si="108"/>
        <v>3063</v>
      </c>
      <c r="O226" s="28">
        <f t="shared" si="99"/>
        <v>0.73000000000000009</v>
      </c>
      <c r="P226">
        <f t="shared" si="100"/>
        <v>765.75</v>
      </c>
      <c r="Q226" s="28">
        <f t="shared" si="101"/>
        <v>0.97333333333333338</v>
      </c>
      <c r="R226" s="28">
        <f t="shared" si="102"/>
        <v>0.24333333333333329</v>
      </c>
      <c r="S226" s="46">
        <v>89261</v>
      </c>
      <c r="T226" s="59">
        <f t="shared" si="103"/>
        <v>4.4360696028718531E-3</v>
      </c>
      <c r="U226" s="28">
        <v>0.98960000000000004</v>
      </c>
      <c r="V226" s="59">
        <f t="shared" si="95"/>
        <v>0.75</v>
      </c>
      <c r="W226" s="59">
        <f t="shared" si="96"/>
        <v>1.0464686037653717</v>
      </c>
      <c r="X226" s="62">
        <f t="shared" si="97"/>
        <v>0.98882954219964958</v>
      </c>
      <c r="Y226" s="28">
        <v>0.153789253681931</v>
      </c>
      <c r="Z226" s="28">
        <v>0.89439724645184204</v>
      </c>
      <c r="AA226" s="62">
        <f t="shared" si="93"/>
        <v>0.34315098419242446</v>
      </c>
      <c r="AB226" s="59">
        <f t="shared" si="94"/>
        <v>0.8856163386025252</v>
      </c>
      <c r="AC226" s="62">
        <f t="shared" si="98"/>
        <v>3.4939423141210707E-2</v>
      </c>
      <c r="AD226" s="28">
        <v>7.6642910197268099E-2</v>
      </c>
      <c r="AE226" s="28">
        <v>0.88293847953236904</v>
      </c>
      <c r="AF226">
        <v>89.768900000000002</v>
      </c>
      <c r="AG226" s="59">
        <f t="shared" si="104"/>
        <v>0.74621560701369871</v>
      </c>
      <c r="AH226" s="62">
        <f t="shared" si="105"/>
        <v>-0.1567233669678337</v>
      </c>
      <c r="AI226">
        <v>6.5787674558349635E-2</v>
      </c>
      <c r="AJ226" s="28">
        <v>0.75652607287546736</v>
      </c>
      <c r="AK226" s="62">
        <f t="shared" si="109"/>
        <v>0.28901519945767556</v>
      </c>
    </row>
    <row r="227" spans="1:37" x14ac:dyDescent="0.25">
      <c r="A227" s="4" t="s">
        <v>458</v>
      </c>
      <c r="B227" s="18">
        <v>6127</v>
      </c>
      <c r="C227" s="4">
        <v>5063</v>
      </c>
      <c r="D227" s="9">
        <f t="shared" si="106"/>
        <v>0.82634241880202386</v>
      </c>
      <c r="E227" s="28">
        <f t="shared" si="110"/>
        <v>0.8518994008268288</v>
      </c>
      <c r="F227" s="28">
        <f t="shared" si="111"/>
        <v>0.86983412505476199</v>
      </c>
      <c r="G227" s="28">
        <f t="shared" si="112"/>
        <v>0.91815824311335981</v>
      </c>
      <c r="H227" s="16">
        <v>10</v>
      </c>
      <c r="I227" s="16">
        <v>10</v>
      </c>
      <c r="J227" s="5">
        <v>612.70000000000005</v>
      </c>
      <c r="K227" s="30">
        <f t="shared" si="107"/>
        <v>10</v>
      </c>
      <c r="L227" s="5">
        <v>612.70000000000005</v>
      </c>
      <c r="M227">
        <f t="shared" si="108"/>
        <v>6127</v>
      </c>
      <c r="O227" s="28">
        <f t="shared" si="99"/>
        <v>1.2164680920515749</v>
      </c>
      <c r="P227">
        <f t="shared" si="100"/>
        <v>557</v>
      </c>
      <c r="Q227" s="28">
        <f t="shared" si="101"/>
        <v>1.3381149012567326</v>
      </c>
      <c r="R227" s="28">
        <f t="shared" si="102"/>
        <v>0.12164680920515769</v>
      </c>
      <c r="S227" s="46">
        <v>77237</v>
      </c>
      <c r="T227" s="59">
        <f t="shared" si="103"/>
        <v>3.8385040265851082E-3</v>
      </c>
      <c r="U227" s="28">
        <v>0.98960000000000004</v>
      </c>
      <c r="V227" s="59">
        <f t="shared" si="95"/>
        <v>1</v>
      </c>
      <c r="W227" s="59">
        <f t="shared" si="96"/>
        <v>0.82634241880202386</v>
      </c>
      <c r="X227" s="62">
        <f t="shared" si="97"/>
        <v>-0.44252004623528568</v>
      </c>
      <c r="Y227" s="28">
        <v>0.153789253681931</v>
      </c>
      <c r="Z227" s="28">
        <v>0.89439724645184204</v>
      </c>
      <c r="AA227" s="62">
        <f t="shared" si="93"/>
        <v>0.79327265429781069</v>
      </c>
      <c r="AB227" s="59">
        <f t="shared" si="94"/>
        <v>0.92067273457021892</v>
      </c>
      <c r="AC227" s="62">
        <f t="shared" si="98"/>
        <v>0.49233849472478541</v>
      </c>
      <c r="AD227" s="28">
        <v>7.6642910197268099E-2</v>
      </c>
      <c r="AE227" s="28">
        <v>0.88293847953236904</v>
      </c>
      <c r="AF227">
        <v>110.4423</v>
      </c>
      <c r="AG227" s="59">
        <f t="shared" si="104"/>
        <v>0.69016520526027403</v>
      </c>
      <c r="AH227" s="62">
        <f t="shared" si="105"/>
        <v>-1.0087127727297203</v>
      </c>
      <c r="AI227">
        <v>6.5787674558349635E-2</v>
      </c>
      <c r="AJ227" s="28">
        <v>0.75652607287546736</v>
      </c>
      <c r="AK227" s="62">
        <f t="shared" si="109"/>
        <v>-0.31963144141340688</v>
      </c>
    </row>
    <row r="228" spans="1:37" x14ac:dyDescent="0.25">
      <c r="A228" s="4" t="s">
        <v>460</v>
      </c>
      <c r="B228" s="18">
        <v>2448</v>
      </c>
      <c r="C228" s="4">
        <v>1847</v>
      </c>
      <c r="D228" s="9">
        <f t="shared" si="106"/>
        <v>0.75449346405228757</v>
      </c>
      <c r="E228" s="28">
        <f t="shared" si="110"/>
        <v>0.77782831345596659</v>
      </c>
      <c r="F228" s="28">
        <f t="shared" si="111"/>
        <v>0.79420364637082907</v>
      </c>
      <c r="G228" s="28">
        <f t="shared" si="112"/>
        <v>0.83832607116920832</v>
      </c>
      <c r="H228" s="16">
        <v>4</v>
      </c>
      <c r="I228" s="16">
        <v>4</v>
      </c>
      <c r="J228" s="5">
        <v>612</v>
      </c>
      <c r="K228" s="30">
        <f t="shared" si="107"/>
        <v>4</v>
      </c>
      <c r="L228" s="5">
        <v>612</v>
      </c>
      <c r="M228">
        <f t="shared" si="108"/>
        <v>2448</v>
      </c>
      <c r="O228" s="28">
        <f t="shared" si="99"/>
        <v>1.2178594771241831</v>
      </c>
      <c r="P228">
        <f t="shared" si="100"/>
        <v>489.6</v>
      </c>
      <c r="Q228" s="28">
        <f t="shared" si="101"/>
        <v>1.5223243464052287</v>
      </c>
      <c r="R228" s="28">
        <f t="shared" si="102"/>
        <v>0.30446486928104566</v>
      </c>
      <c r="S228" s="46">
        <v>47960</v>
      </c>
      <c r="T228" s="59">
        <f t="shared" si="103"/>
        <v>2.3835034130665587E-3</v>
      </c>
      <c r="U228" s="28">
        <v>0.98960000000000004</v>
      </c>
      <c r="V228" s="59">
        <f t="shared" si="95"/>
        <v>1</v>
      </c>
      <c r="W228" s="59">
        <f t="shared" si="96"/>
        <v>0.75449346405228757</v>
      </c>
      <c r="X228" s="62">
        <f t="shared" si="97"/>
        <v>-0.9097110431975004</v>
      </c>
      <c r="Y228" s="28">
        <v>0.153789253681931</v>
      </c>
      <c r="Z228" s="28">
        <v>0.89439724645184204</v>
      </c>
      <c r="AA228" s="62">
        <f t="shared" si="93"/>
        <v>0.51042535446205173</v>
      </c>
      <c r="AB228" s="59">
        <f t="shared" si="94"/>
        <v>0.87239366138448704</v>
      </c>
      <c r="AC228" s="62">
        <f t="shared" si="98"/>
        <v>-0.13758373893607528</v>
      </c>
      <c r="AD228" s="28">
        <v>7.6642910197268099E-2</v>
      </c>
      <c r="AE228" s="28">
        <v>0.88293847953236904</v>
      </c>
      <c r="AF228">
        <v>84.746899999999997</v>
      </c>
      <c r="AG228" s="59">
        <f t="shared" si="104"/>
        <v>0.75983141852054803</v>
      </c>
      <c r="AH228" s="62">
        <f t="shared" si="105"/>
        <v>5.0242627775952647E-2</v>
      </c>
      <c r="AI228">
        <v>6.5787674558349635E-2</v>
      </c>
      <c r="AJ228" s="28">
        <v>0.75652607287546736</v>
      </c>
      <c r="AK228" s="62">
        <f t="shared" si="109"/>
        <v>-0.33235071811920763</v>
      </c>
    </row>
    <row r="229" spans="1:37" x14ac:dyDescent="0.25">
      <c r="A229" s="4" t="s">
        <v>462</v>
      </c>
      <c r="B229" s="18">
        <v>6512</v>
      </c>
      <c r="C229" s="4">
        <v>5447</v>
      </c>
      <c r="D229" s="9">
        <f t="shared" si="106"/>
        <v>0.83645577395577397</v>
      </c>
      <c r="E229" s="28">
        <f t="shared" si="110"/>
        <v>0.86232554016059182</v>
      </c>
      <c r="F229" s="28">
        <f t="shared" si="111"/>
        <v>0.88047976205870948</v>
      </c>
      <c r="G229" s="28">
        <f t="shared" si="112"/>
        <v>0.92939530439530438</v>
      </c>
      <c r="H229" s="16">
        <v>8</v>
      </c>
      <c r="I229" s="16">
        <v>9</v>
      </c>
      <c r="J229" s="5">
        <v>723.56</v>
      </c>
      <c r="K229" s="30">
        <f t="shared" si="107"/>
        <v>8.0000491400491391</v>
      </c>
      <c r="L229" s="5">
        <v>814</v>
      </c>
      <c r="M229">
        <f t="shared" si="108"/>
        <v>6512.0399999999991</v>
      </c>
      <c r="O229" s="28">
        <f t="shared" si="99"/>
        <v>0.91563882063882074</v>
      </c>
      <c r="P229">
        <f t="shared" si="100"/>
        <v>723.55604938001977</v>
      </c>
      <c r="Q229" s="28">
        <f t="shared" si="101"/>
        <v>1.0300929701833565</v>
      </c>
      <c r="R229" s="28">
        <f t="shared" si="102"/>
        <v>0.11445414954453581</v>
      </c>
      <c r="S229" s="46">
        <v>118842</v>
      </c>
      <c r="T229" s="59">
        <f t="shared" si="103"/>
        <v>5.906178328099582E-3</v>
      </c>
      <c r="U229" s="28">
        <v>0.98960000000000004</v>
      </c>
      <c r="V229" s="59">
        <f t="shared" si="95"/>
        <v>0.88889434889434882</v>
      </c>
      <c r="W229" s="59">
        <f t="shared" si="96"/>
        <v>0.94100696555917973</v>
      </c>
      <c r="X229" s="62">
        <f t="shared" si="97"/>
        <v>0.30307526690867836</v>
      </c>
      <c r="Y229" s="28">
        <v>0.153789253681931</v>
      </c>
      <c r="Z229" s="28">
        <v>0.89439724645184204</v>
      </c>
      <c r="AA229" s="62">
        <f t="shared" si="93"/>
        <v>0.54795442688611773</v>
      </c>
      <c r="AB229" s="59">
        <f t="shared" si="94"/>
        <v>0.93150611736333011</v>
      </c>
      <c r="AC229" s="62">
        <f t="shared" si="98"/>
        <v>0.63368728700351784</v>
      </c>
      <c r="AD229" s="28">
        <v>7.6642910197268099E-2</v>
      </c>
      <c r="AE229" s="28">
        <v>0.88293847953236904</v>
      </c>
      <c r="AF229">
        <v>68.438800000000001</v>
      </c>
      <c r="AG229" s="59">
        <f t="shared" si="104"/>
        <v>0.80404647539726026</v>
      </c>
      <c r="AH229" s="62">
        <f t="shared" si="105"/>
        <v>0.72232987167900609</v>
      </c>
      <c r="AI229">
        <v>6.5787674558349635E-2</v>
      </c>
      <c r="AJ229" s="28">
        <v>0.75652607287546736</v>
      </c>
      <c r="AK229" s="62">
        <f t="shared" si="109"/>
        <v>0.55303080853040076</v>
      </c>
    </row>
    <row r="230" spans="1:37" x14ac:dyDescent="0.25">
      <c r="A230" s="4" t="s">
        <v>464</v>
      </c>
      <c r="B230" s="18">
        <v>46256</v>
      </c>
      <c r="C230" s="4">
        <v>37142</v>
      </c>
      <c r="D230" s="9">
        <f t="shared" si="106"/>
        <v>0.80296610169491522</v>
      </c>
      <c r="E230" s="28">
        <f t="shared" si="110"/>
        <v>0.82780010484011879</v>
      </c>
      <c r="F230" s="28">
        <f t="shared" si="111"/>
        <v>0.84522747546833188</v>
      </c>
      <c r="G230" s="28">
        <f t="shared" si="112"/>
        <v>0.89218455743879466</v>
      </c>
      <c r="H230" s="16">
        <v>52</v>
      </c>
      <c r="I230" s="16">
        <v>53</v>
      </c>
      <c r="J230" s="5">
        <v>872.75</v>
      </c>
      <c r="K230" s="30">
        <f t="shared" si="107"/>
        <v>46.999756139691314</v>
      </c>
      <c r="L230" s="5">
        <v>984.17</v>
      </c>
      <c r="M230">
        <f t="shared" si="108"/>
        <v>46255.75</v>
      </c>
      <c r="O230" s="28">
        <f t="shared" si="99"/>
        <v>0.75731834947214416</v>
      </c>
      <c r="P230">
        <f t="shared" si="100"/>
        <v>963.66635416613747</v>
      </c>
      <c r="Q230" s="28">
        <f t="shared" si="101"/>
        <v>0.77343158944771473</v>
      </c>
      <c r="R230" s="28">
        <f t="shared" si="102"/>
        <v>1.611323997557057E-2</v>
      </c>
      <c r="S230" s="46">
        <v>460432</v>
      </c>
      <c r="T230" s="59">
        <f t="shared" si="103"/>
        <v>2.288242792921313E-2</v>
      </c>
      <c r="U230" s="28">
        <v>0.98960000000000004</v>
      </c>
      <c r="V230" s="59">
        <f t="shared" si="95"/>
        <v>0.88678785169228891</v>
      </c>
      <c r="W230" s="59">
        <f t="shared" si="96"/>
        <v>0.9054771106331535</v>
      </c>
      <c r="X230" s="62">
        <f t="shared" si="97"/>
        <v>7.2045763381016106E-2</v>
      </c>
      <c r="Y230" s="28">
        <v>0.153789253681931</v>
      </c>
      <c r="Z230" s="28">
        <v>0.89439724645184204</v>
      </c>
      <c r="AA230" s="62">
        <f t="shared" si="93"/>
        <v>1.0046217465336902</v>
      </c>
      <c r="AB230" s="59">
        <f t="shared" si="94"/>
        <v>0.97862495831791585</v>
      </c>
      <c r="AC230" s="62">
        <f t="shared" si="98"/>
        <v>1.2484713659654003</v>
      </c>
      <c r="AD230" s="28">
        <v>7.6642910197268099E-2</v>
      </c>
      <c r="AE230" s="28">
        <v>0.88293847953236904</v>
      </c>
      <c r="AF230">
        <v>63.325699999999998</v>
      </c>
      <c r="AG230" s="59">
        <f t="shared" si="104"/>
        <v>0.81790928021917808</v>
      </c>
      <c r="AH230" s="62">
        <f t="shared" si="105"/>
        <v>0.93305026748236219</v>
      </c>
      <c r="AI230">
        <v>6.5787674558349635E-2</v>
      </c>
      <c r="AJ230" s="28">
        <v>0.75652607287546736</v>
      </c>
      <c r="AK230" s="62">
        <f t="shared" si="109"/>
        <v>0.7511891322762595</v>
      </c>
    </row>
    <row r="231" spans="1:37" x14ac:dyDescent="0.25">
      <c r="A231" s="4" t="s">
        <v>466</v>
      </c>
      <c r="B231" s="18">
        <v>2528</v>
      </c>
      <c r="C231" s="4">
        <v>1954</v>
      </c>
      <c r="D231" s="9">
        <f t="shared" si="106"/>
        <v>0.77294303797468356</v>
      </c>
      <c r="E231" s="28">
        <f t="shared" si="110"/>
        <v>0.79684849275740577</v>
      </c>
      <c r="F231" s="28">
        <f t="shared" si="111"/>
        <v>0.81362425049966691</v>
      </c>
      <c r="G231" s="28">
        <f t="shared" si="112"/>
        <v>0.85882559774964828</v>
      </c>
      <c r="H231" s="16">
        <v>2</v>
      </c>
      <c r="I231" s="16">
        <v>3</v>
      </c>
      <c r="J231" s="5">
        <v>842.67</v>
      </c>
      <c r="K231" s="30">
        <f t="shared" si="107"/>
        <v>2.0000079113924047</v>
      </c>
      <c r="L231" s="5">
        <v>1264</v>
      </c>
      <c r="M231">
        <f t="shared" si="108"/>
        <v>2528.0099999999998</v>
      </c>
      <c r="O231" s="28">
        <f t="shared" si="99"/>
        <v>0.58965981012658231</v>
      </c>
      <c r="P231">
        <f t="shared" si="100"/>
        <v>842.66777777484765</v>
      </c>
      <c r="Q231" s="28">
        <f t="shared" si="101"/>
        <v>0.88448854893695095</v>
      </c>
      <c r="R231" s="28">
        <f t="shared" si="102"/>
        <v>0.29482873881036864</v>
      </c>
      <c r="S231" s="46">
        <v>32085</v>
      </c>
      <c r="T231" s="59">
        <f t="shared" si="103"/>
        <v>1.5945518558849151E-3</v>
      </c>
      <c r="U231" s="28">
        <v>0.98960000000000004</v>
      </c>
      <c r="V231" s="59">
        <f t="shared" si="95"/>
        <v>0.66666930379746825</v>
      </c>
      <c r="W231" s="59">
        <f t="shared" si="96"/>
        <v>1.1594099706884073</v>
      </c>
      <c r="X231" s="62">
        <f t="shared" si="97"/>
        <v>1.7232200423097714</v>
      </c>
      <c r="Y231" s="28">
        <v>0.153789253681931</v>
      </c>
      <c r="Z231" s="28">
        <v>0.89439724645184204</v>
      </c>
      <c r="AA231" s="62">
        <f t="shared" si="93"/>
        <v>0.78790712170796318</v>
      </c>
      <c r="AB231" s="59">
        <f t="shared" si="94"/>
        <v>0.60604799750045868</v>
      </c>
      <c r="AC231" s="62">
        <f t="shared" si="98"/>
        <v>-3.6127344501824514</v>
      </c>
      <c r="AD231" s="28">
        <v>7.6642910197268099E-2</v>
      </c>
      <c r="AE231" s="28">
        <v>0.88293847953236904</v>
      </c>
      <c r="AF231">
        <v>78.926400000000001</v>
      </c>
      <c r="AG231" s="59">
        <f t="shared" si="104"/>
        <v>0.77561214947945201</v>
      </c>
      <c r="AH231" s="62">
        <f t="shared" si="105"/>
        <v>0.29011629810773243</v>
      </c>
      <c r="AI231">
        <v>6.5787674558349635E-2</v>
      </c>
      <c r="AJ231" s="28">
        <v>0.75652607287546736</v>
      </c>
      <c r="AK231" s="62">
        <f t="shared" si="109"/>
        <v>-0.53313270325498252</v>
      </c>
    </row>
    <row r="232" spans="1:37" x14ac:dyDescent="0.25">
      <c r="A232" s="4" t="s">
        <v>468</v>
      </c>
      <c r="B232" s="18">
        <v>2948</v>
      </c>
      <c r="C232" s="4">
        <v>2143</v>
      </c>
      <c r="D232" s="9">
        <f t="shared" si="106"/>
        <v>0.72693351424694708</v>
      </c>
      <c r="E232" s="28">
        <f t="shared" si="110"/>
        <v>0.7494159940690176</v>
      </c>
      <c r="F232" s="28">
        <f t="shared" si="111"/>
        <v>0.76519317289152322</v>
      </c>
      <c r="G232" s="28">
        <f t="shared" si="112"/>
        <v>0.80770390471883002</v>
      </c>
      <c r="H232" s="16">
        <v>4</v>
      </c>
      <c r="I232" s="16">
        <v>4</v>
      </c>
      <c r="J232" s="5">
        <v>737</v>
      </c>
      <c r="K232" s="30">
        <f t="shared" si="107"/>
        <v>4</v>
      </c>
      <c r="L232" s="5">
        <v>737</v>
      </c>
      <c r="M232">
        <f t="shared" si="108"/>
        <v>2948</v>
      </c>
      <c r="O232" s="28">
        <f t="shared" si="99"/>
        <v>1.0113025780189959</v>
      </c>
      <c r="P232">
        <f t="shared" si="100"/>
        <v>589.6</v>
      </c>
      <c r="Q232" s="28">
        <f t="shared" si="101"/>
        <v>1.2641282225237449</v>
      </c>
      <c r="R232" s="28">
        <f t="shared" si="102"/>
        <v>0.25282564450474898</v>
      </c>
      <c r="S232" s="46">
        <v>48992</v>
      </c>
      <c r="T232" s="59">
        <f t="shared" si="103"/>
        <v>2.4347914765003508E-3</v>
      </c>
      <c r="U232" s="28">
        <v>0.98960000000000004</v>
      </c>
      <c r="V232" s="59">
        <f t="shared" si="95"/>
        <v>1</v>
      </c>
      <c r="W232" s="59">
        <f t="shared" si="96"/>
        <v>0.72693351424694708</v>
      </c>
      <c r="X232" s="62">
        <f t="shared" si="97"/>
        <v>-1.0889169964453154</v>
      </c>
      <c r="Y232" s="28">
        <v>0.153789253681931</v>
      </c>
      <c r="Z232" s="28">
        <v>0.89439724645184204</v>
      </c>
      <c r="AA232" s="62">
        <f t="shared" si="93"/>
        <v>0.60173089483997388</v>
      </c>
      <c r="AB232" s="59">
        <f t="shared" si="94"/>
        <v>0.8495672762900065</v>
      </c>
      <c r="AC232" s="62">
        <f t="shared" si="98"/>
        <v>-0.43541148367761268</v>
      </c>
      <c r="AD232" s="28">
        <v>7.6642910197268099E-2</v>
      </c>
      <c r="AE232" s="28">
        <v>0.88293847953236904</v>
      </c>
      <c r="AF232">
        <v>105.8323</v>
      </c>
      <c r="AG232" s="59">
        <f t="shared" si="104"/>
        <v>0.70266398882191783</v>
      </c>
      <c r="AH232" s="62">
        <f t="shared" si="105"/>
        <v>-0.81872606708080498</v>
      </c>
      <c r="AI232">
        <v>6.5787674558349635E-2</v>
      </c>
      <c r="AJ232" s="28">
        <v>0.75652607287546736</v>
      </c>
      <c r="AK232" s="62">
        <f t="shared" si="109"/>
        <v>-0.78101818240124432</v>
      </c>
    </row>
    <row r="233" spans="1:37" x14ac:dyDescent="0.25">
      <c r="A233" s="4" t="s">
        <v>470</v>
      </c>
      <c r="B233" s="18">
        <v>13127</v>
      </c>
      <c r="C233" s="4">
        <v>10310</v>
      </c>
      <c r="D233" s="9">
        <f t="shared" si="106"/>
        <v>0.78540412889464462</v>
      </c>
      <c r="E233" s="28">
        <f t="shared" si="110"/>
        <v>0.80969497824190162</v>
      </c>
      <c r="F233" s="28">
        <f t="shared" si="111"/>
        <v>0.82674118831015231</v>
      </c>
      <c r="G233" s="28">
        <f t="shared" si="112"/>
        <v>0.87267125432738279</v>
      </c>
      <c r="H233" s="16">
        <v>11</v>
      </c>
      <c r="I233" s="16">
        <v>14</v>
      </c>
      <c r="J233" s="5">
        <v>937.64</v>
      </c>
      <c r="K233" s="30">
        <f t="shared" si="107"/>
        <v>14</v>
      </c>
      <c r="L233" s="5">
        <v>937.64</v>
      </c>
      <c r="M233">
        <f t="shared" si="108"/>
        <v>13126.96</v>
      </c>
      <c r="O233" s="28">
        <f t="shared" si="99"/>
        <v>0.79489996160573362</v>
      </c>
      <c r="P233">
        <f t="shared" si="100"/>
        <v>875.13066666666657</v>
      </c>
      <c r="Q233" s="28">
        <f t="shared" si="101"/>
        <v>0.85167853029185747</v>
      </c>
      <c r="R233" s="28">
        <f t="shared" si="102"/>
        <v>5.6778568686123854E-2</v>
      </c>
      <c r="S233" s="46">
        <v>125350</v>
      </c>
      <c r="T233" s="59">
        <f t="shared" si="103"/>
        <v>6.2296111932421414E-3</v>
      </c>
      <c r="U233" s="28">
        <v>0.98960000000000004</v>
      </c>
      <c r="V233" s="59">
        <f t="shared" si="95"/>
        <v>1</v>
      </c>
      <c r="W233" s="59">
        <f t="shared" si="96"/>
        <v>0.78540412889464462</v>
      </c>
      <c r="X233" s="62">
        <f t="shared" si="97"/>
        <v>-0.70871738400277606</v>
      </c>
      <c r="Y233" s="28">
        <v>0.153789253681931</v>
      </c>
      <c r="Z233" s="28">
        <v>0.89439724645184204</v>
      </c>
      <c r="AA233" s="62">
        <f t="shared" si="93"/>
        <v>1.0472277622656561</v>
      </c>
      <c r="AB233" s="59">
        <f t="shared" si="94"/>
        <v>0.92519801698102455</v>
      </c>
      <c r="AC233" s="62">
        <f t="shared" si="98"/>
        <v>0.5513822131738656</v>
      </c>
      <c r="AD233" s="28">
        <v>7.6642910197268099E-2</v>
      </c>
      <c r="AE233" s="28">
        <v>0.88293847953236904</v>
      </c>
      <c r="AF233">
        <v>72.105199999999996</v>
      </c>
      <c r="AG233" s="59">
        <f t="shared" si="104"/>
        <v>0.79410601117808222</v>
      </c>
      <c r="AH233" s="62">
        <f t="shared" si="105"/>
        <v>0.57123068348135264</v>
      </c>
      <c r="AI233">
        <v>6.5787674558349635E-2</v>
      </c>
      <c r="AJ233" s="28">
        <v>0.75652607287546736</v>
      </c>
      <c r="AK233" s="62">
        <f t="shared" si="109"/>
        <v>0.13796517088414739</v>
      </c>
    </row>
    <row r="234" spans="1:37" x14ac:dyDescent="0.25">
      <c r="A234" s="4" t="s">
        <v>472</v>
      </c>
      <c r="B234" s="18">
        <v>9139</v>
      </c>
      <c r="C234" s="4">
        <v>7133</v>
      </c>
      <c r="D234" s="9">
        <f t="shared" si="106"/>
        <v>0.78050114892220157</v>
      </c>
      <c r="E234" s="28">
        <f t="shared" si="110"/>
        <v>0.80464035971360981</v>
      </c>
      <c r="F234" s="28">
        <f t="shared" si="111"/>
        <v>0.82158015676021223</v>
      </c>
      <c r="G234" s="28">
        <f t="shared" si="112"/>
        <v>0.86722349880244609</v>
      </c>
      <c r="H234" s="16">
        <v>12</v>
      </c>
      <c r="I234" s="16">
        <v>13</v>
      </c>
      <c r="J234" s="5">
        <v>703</v>
      </c>
      <c r="K234" s="30">
        <f t="shared" si="107"/>
        <v>12.000052522387668</v>
      </c>
      <c r="L234" s="5">
        <v>761.58</v>
      </c>
      <c r="M234">
        <f t="shared" si="108"/>
        <v>9139</v>
      </c>
      <c r="O234" s="28">
        <f t="shared" si="99"/>
        <v>0.97866278000997931</v>
      </c>
      <c r="P234">
        <f t="shared" si="100"/>
        <v>702.99715976235734</v>
      </c>
      <c r="Q234" s="28">
        <f t="shared" si="101"/>
        <v>1.0602176547227489</v>
      </c>
      <c r="R234" s="28">
        <f t="shared" si="102"/>
        <v>8.1554874712769565E-2</v>
      </c>
      <c r="S234" s="46">
        <v>120405</v>
      </c>
      <c r="T234" s="59">
        <f t="shared" si="103"/>
        <v>5.9838558892885522E-3</v>
      </c>
      <c r="U234" s="28">
        <v>0.98960000000000004</v>
      </c>
      <c r="V234" s="59">
        <f t="shared" si="95"/>
        <v>0.92308096326058986</v>
      </c>
      <c r="W234" s="59">
        <f t="shared" si="96"/>
        <v>0.84553921052086811</v>
      </c>
      <c r="X234" s="62">
        <f t="shared" si="97"/>
        <v>-0.31769473328755971</v>
      </c>
      <c r="Y234" s="28">
        <v>0.153789253681931</v>
      </c>
      <c r="Z234" s="28">
        <v>0.89439724645184204</v>
      </c>
      <c r="AA234" s="62">
        <f t="shared" si="93"/>
        <v>0.75902163531414812</v>
      </c>
      <c r="AB234" s="59">
        <f t="shared" si="94"/>
        <v>0.93674847390058558</v>
      </c>
      <c r="AC234" s="62">
        <f t="shared" si="98"/>
        <v>0.70208704536032318</v>
      </c>
      <c r="AD234" s="28">
        <v>7.6642910197268099E-2</v>
      </c>
      <c r="AE234" s="28">
        <v>0.88293847953236904</v>
      </c>
      <c r="AF234">
        <v>64.147099999999995</v>
      </c>
      <c r="AG234" s="59">
        <f t="shared" si="104"/>
        <v>0.8156822735342466</v>
      </c>
      <c r="AH234" s="62">
        <f t="shared" si="105"/>
        <v>0.89919884014613283</v>
      </c>
      <c r="AI234">
        <v>6.5787674558349635E-2</v>
      </c>
      <c r="AJ234" s="28">
        <v>0.75652607287546736</v>
      </c>
      <c r="AK234" s="62">
        <f t="shared" si="109"/>
        <v>0.42786371740629875</v>
      </c>
    </row>
    <row r="235" spans="1:37" x14ac:dyDescent="0.25">
      <c r="A235" s="4" t="s">
        <v>474</v>
      </c>
      <c r="B235" s="18">
        <v>2504</v>
      </c>
      <c r="C235" s="4">
        <v>2109</v>
      </c>
      <c r="D235" s="9">
        <f t="shared" si="106"/>
        <v>0.84225239616613423</v>
      </c>
      <c r="E235" s="28">
        <f t="shared" si="110"/>
        <v>0.86830143934653004</v>
      </c>
      <c r="F235" s="28">
        <f t="shared" si="111"/>
        <v>0.88658146964856244</v>
      </c>
      <c r="G235" s="28">
        <f t="shared" si="112"/>
        <v>0.93583599574014908</v>
      </c>
      <c r="H235" s="16">
        <v>8</v>
      </c>
      <c r="I235" s="16">
        <v>8</v>
      </c>
      <c r="J235" s="5">
        <v>313</v>
      </c>
      <c r="K235" s="30">
        <f t="shared" si="107"/>
        <v>8</v>
      </c>
      <c r="L235" s="5">
        <v>313</v>
      </c>
      <c r="M235">
        <f t="shared" si="108"/>
        <v>2504</v>
      </c>
      <c r="O235" s="28">
        <f t="shared" si="99"/>
        <v>2.3812460063897767</v>
      </c>
      <c r="P235">
        <f t="shared" si="100"/>
        <v>278.22222222222223</v>
      </c>
      <c r="Q235" s="28">
        <f t="shared" si="101"/>
        <v>2.6789017571884983</v>
      </c>
      <c r="R235" s="28">
        <f t="shared" si="102"/>
        <v>0.29765575079872164</v>
      </c>
      <c r="S235" s="46">
        <v>63585</v>
      </c>
      <c r="T235" s="59">
        <f t="shared" si="103"/>
        <v>3.1600305362768375E-3</v>
      </c>
      <c r="U235" s="28">
        <v>0.98960000000000004</v>
      </c>
      <c r="V235" s="59">
        <f t="shared" si="95"/>
        <v>1</v>
      </c>
      <c r="W235" s="59">
        <f t="shared" si="96"/>
        <v>0.84225239616613423</v>
      </c>
      <c r="X235" s="62">
        <f t="shared" si="97"/>
        <v>-0.33906693112351327</v>
      </c>
      <c r="Y235" s="28">
        <v>0.153789253681931</v>
      </c>
      <c r="Z235" s="28">
        <v>0.89439724645184204</v>
      </c>
      <c r="AA235" s="62">
        <f t="shared" si="93"/>
        <v>0.39380357002437683</v>
      </c>
      <c r="AB235" s="59">
        <f t="shared" si="94"/>
        <v>0.95077455374695286</v>
      </c>
      <c r="AC235" s="62">
        <f t="shared" si="98"/>
        <v>0.8850926203086924</v>
      </c>
      <c r="AD235" s="28">
        <v>7.6642910197268099E-2</v>
      </c>
      <c r="AE235" s="28">
        <v>0.88293847953236904</v>
      </c>
      <c r="AF235">
        <v>66.548299999999998</v>
      </c>
      <c r="AG235" s="59">
        <f t="shared" si="104"/>
        <v>0.80917206115068496</v>
      </c>
      <c r="AH235" s="62">
        <f t="shared" si="105"/>
        <v>0.80024090574175621</v>
      </c>
      <c r="AI235">
        <v>6.5787674558349635E-2</v>
      </c>
      <c r="AJ235" s="28">
        <v>0.75652607287546736</v>
      </c>
      <c r="AK235" s="62">
        <f t="shared" si="109"/>
        <v>0.44875553164231174</v>
      </c>
    </row>
    <row r="236" spans="1:37" x14ac:dyDescent="0.25">
      <c r="A236" s="4" t="s">
        <v>476</v>
      </c>
      <c r="B236" s="18">
        <v>3954</v>
      </c>
      <c r="C236" s="4">
        <v>3207</v>
      </c>
      <c r="D236" s="9">
        <f t="shared" si="106"/>
        <v>0.81107738998482548</v>
      </c>
      <c r="E236" s="28">
        <f t="shared" si="110"/>
        <v>0.83616225771631492</v>
      </c>
      <c r="F236" s="28">
        <f t="shared" si="111"/>
        <v>0.85376567366823741</v>
      </c>
      <c r="G236" s="28">
        <f t="shared" si="112"/>
        <v>0.90119709998313946</v>
      </c>
      <c r="H236" s="16">
        <v>8</v>
      </c>
      <c r="I236" s="16">
        <v>8</v>
      </c>
      <c r="J236" s="5">
        <v>494.25</v>
      </c>
      <c r="K236" s="30">
        <f t="shared" si="107"/>
        <v>6</v>
      </c>
      <c r="L236" s="5">
        <v>659</v>
      </c>
      <c r="M236">
        <f t="shared" si="108"/>
        <v>3954</v>
      </c>
      <c r="O236" s="28">
        <f t="shared" si="99"/>
        <v>1.1310015174506829</v>
      </c>
      <c r="P236">
        <f t="shared" si="100"/>
        <v>564.85714285714289</v>
      </c>
      <c r="Q236" s="28">
        <f t="shared" si="101"/>
        <v>1.3195017703591301</v>
      </c>
      <c r="R236" s="28">
        <f t="shared" si="102"/>
        <v>0.18850025290844719</v>
      </c>
      <c r="S236" s="46">
        <v>90434</v>
      </c>
      <c r="T236" s="59">
        <f t="shared" si="103"/>
        <v>4.4943650470654949E-3</v>
      </c>
      <c r="U236" s="28">
        <v>0.98960000000000004</v>
      </c>
      <c r="V236" s="59">
        <f t="shared" si="95"/>
        <v>0.75</v>
      </c>
      <c r="W236" s="59">
        <f t="shared" si="96"/>
        <v>1.0814365199797673</v>
      </c>
      <c r="X236" s="62">
        <f t="shared" si="97"/>
        <v>1.2162050926832795</v>
      </c>
      <c r="Y236" s="28">
        <v>0.153789253681931</v>
      </c>
      <c r="Z236" s="28">
        <v>0.89439724645184204</v>
      </c>
      <c r="AA236" s="62">
        <f t="shared" si="93"/>
        <v>0.43722493752349778</v>
      </c>
      <c r="AB236" s="59">
        <f t="shared" si="94"/>
        <v>0.927129177079417</v>
      </c>
      <c r="AC236" s="62">
        <f t="shared" si="98"/>
        <v>0.5765790656083819</v>
      </c>
      <c r="AD236" s="28">
        <v>7.6642910197268099E-2</v>
      </c>
      <c r="AE236" s="28">
        <v>0.88293847953236904</v>
      </c>
      <c r="AF236">
        <v>74.369399999999999</v>
      </c>
      <c r="AG236" s="59">
        <f t="shared" si="104"/>
        <v>0.7879672376986302</v>
      </c>
      <c r="AH236" s="62">
        <f t="shared" si="105"/>
        <v>0.47791877481968831</v>
      </c>
      <c r="AI236">
        <v>6.5787674558349635E-2</v>
      </c>
      <c r="AJ236" s="28">
        <v>0.75652607287546736</v>
      </c>
      <c r="AK236" s="62">
        <f t="shared" si="109"/>
        <v>0.75690097770378317</v>
      </c>
    </row>
    <row r="237" spans="1:37" x14ac:dyDescent="0.25">
      <c r="A237" s="4" t="s">
        <v>478</v>
      </c>
      <c r="B237" s="18">
        <v>5144</v>
      </c>
      <c r="C237" s="4">
        <v>3546</v>
      </c>
      <c r="D237" s="9">
        <f t="shared" si="106"/>
        <v>0.68934681181959567</v>
      </c>
      <c r="E237" s="28">
        <f t="shared" si="110"/>
        <v>0.71066681630886142</v>
      </c>
      <c r="F237" s="28">
        <f t="shared" si="111"/>
        <v>0.72562822296799534</v>
      </c>
      <c r="G237" s="28">
        <f t="shared" si="112"/>
        <v>0.7659409020217729</v>
      </c>
      <c r="H237" s="16">
        <v>7</v>
      </c>
      <c r="I237" s="16">
        <v>7</v>
      </c>
      <c r="J237" s="5">
        <v>734.86</v>
      </c>
      <c r="K237" s="30">
        <f t="shared" si="107"/>
        <v>7.0000000000000009</v>
      </c>
      <c r="L237" s="5">
        <v>734.86</v>
      </c>
      <c r="M237">
        <f t="shared" si="108"/>
        <v>5144.0200000000004</v>
      </c>
      <c r="O237" s="28">
        <f t="shared" si="99"/>
        <v>1.0142476117900008</v>
      </c>
      <c r="P237">
        <f t="shared" si="100"/>
        <v>643.00250000000005</v>
      </c>
      <c r="Q237" s="28">
        <f t="shared" si="101"/>
        <v>1.1591401277600009</v>
      </c>
      <c r="R237" s="28">
        <f t="shared" si="102"/>
        <v>0.14489251597000008</v>
      </c>
      <c r="S237" s="46">
        <v>104363</v>
      </c>
      <c r="T237" s="59">
        <f t="shared" si="103"/>
        <v>5.1866048102140374E-3</v>
      </c>
      <c r="U237" s="28">
        <v>0.98960000000000004</v>
      </c>
      <c r="V237" s="59">
        <f t="shared" si="95"/>
        <v>1.0000000000000002</v>
      </c>
      <c r="W237" s="59">
        <f t="shared" si="96"/>
        <v>0.68934681181959556</v>
      </c>
      <c r="X237" s="62">
        <f t="shared" si="97"/>
        <v>-1.3333209552881669</v>
      </c>
      <c r="Y237" s="28">
        <v>0.153789253681931</v>
      </c>
      <c r="Z237" s="28">
        <v>0.89439724645184204</v>
      </c>
      <c r="AA237" s="62">
        <f t="shared" si="93"/>
        <v>0.49289499151998312</v>
      </c>
      <c r="AB237" s="59">
        <f t="shared" si="94"/>
        <v>0.92958642978285955</v>
      </c>
      <c r="AC237" s="62">
        <f t="shared" si="98"/>
        <v>0.60864012249045907</v>
      </c>
      <c r="AD237" s="28">
        <v>7.6642910197268099E-2</v>
      </c>
      <c r="AE237" s="28">
        <v>0.88293847953236904</v>
      </c>
      <c r="AF237">
        <v>134.37280000000001</v>
      </c>
      <c r="AG237" s="59">
        <f t="shared" si="104"/>
        <v>0.62528404690410955</v>
      </c>
      <c r="AH237" s="62">
        <f t="shared" si="105"/>
        <v>-1.994933349634576</v>
      </c>
      <c r="AI237">
        <v>6.5787674558349635E-2</v>
      </c>
      <c r="AJ237" s="28">
        <v>0.75652607287546736</v>
      </c>
      <c r="AK237" s="62">
        <f t="shared" si="109"/>
        <v>-0.90653806081076127</v>
      </c>
    </row>
    <row r="238" spans="1:37" x14ac:dyDescent="0.25">
      <c r="A238" s="4" t="s">
        <v>480</v>
      </c>
      <c r="B238" s="18">
        <v>5214</v>
      </c>
      <c r="C238" s="4">
        <v>3637</v>
      </c>
      <c r="D238" s="9">
        <f t="shared" si="106"/>
        <v>0.6975450709627925</v>
      </c>
      <c r="E238" s="28">
        <f t="shared" si="110"/>
        <v>0.71911862985854891</v>
      </c>
      <c r="F238" s="28">
        <f t="shared" si="111"/>
        <v>0.73425796943451838</v>
      </c>
      <c r="G238" s="28">
        <f t="shared" si="112"/>
        <v>0.77505007884754717</v>
      </c>
      <c r="H238" s="16">
        <v>5</v>
      </c>
      <c r="I238" s="16">
        <v>6</v>
      </c>
      <c r="J238" s="5">
        <v>869</v>
      </c>
      <c r="K238" s="30">
        <f t="shared" si="107"/>
        <v>5</v>
      </c>
      <c r="L238" s="5">
        <v>1042.8</v>
      </c>
      <c r="M238">
        <f t="shared" si="108"/>
        <v>5214</v>
      </c>
      <c r="O238" s="28">
        <f t="shared" si="99"/>
        <v>0.71473916378979674</v>
      </c>
      <c r="P238">
        <f t="shared" si="100"/>
        <v>869</v>
      </c>
      <c r="Q238" s="28">
        <f t="shared" si="101"/>
        <v>0.85768699654775604</v>
      </c>
      <c r="R238" s="28">
        <f t="shared" si="102"/>
        <v>0.1429478327579593</v>
      </c>
      <c r="S238" s="46">
        <v>55806</v>
      </c>
      <c r="T238" s="59">
        <f t="shared" si="103"/>
        <v>2.7734318488238608E-3</v>
      </c>
      <c r="U238" s="28">
        <v>0.98960000000000004</v>
      </c>
      <c r="V238" s="59">
        <f t="shared" si="95"/>
        <v>0.83333333333333337</v>
      </c>
      <c r="W238" s="59">
        <f t="shared" si="96"/>
        <v>0.83705408515535096</v>
      </c>
      <c r="X238" s="62">
        <f t="shared" si="97"/>
        <v>-0.3728684542230043</v>
      </c>
      <c r="Y238" s="28">
        <v>0.153789253681931</v>
      </c>
      <c r="Z238" s="28">
        <v>0.89439724645184204</v>
      </c>
      <c r="AA238" s="62">
        <f t="shared" si="93"/>
        <v>0.93430813890979469</v>
      </c>
      <c r="AB238" s="59">
        <f t="shared" si="94"/>
        <v>0.81313837221804108</v>
      </c>
      <c r="AC238" s="62">
        <f t="shared" si="98"/>
        <v>-0.91071838392712734</v>
      </c>
      <c r="AD238" s="28">
        <v>7.6642910197268099E-2</v>
      </c>
      <c r="AE238" s="28">
        <v>0.88293847953236904</v>
      </c>
      <c r="AF238">
        <v>111.74460000000001</v>
      </c>
      <c r="AG238" s="59">
        <f t="shared" si="104"/>
        <v>0.6866343666849315</v>
      </c>
      <c r="AH238" s="62">
        <f t="shared" si="105"/>
        <v>-1.0623829867788714</v>
      </c>
      <c r="AI238">
        <v>6.5787674558349635E-2</v>
      </c>
      <c r="AJ238" s="28">
        <v>0.75652607287546736</v>
      </c>
      <c r="AK238" s="62">
        <f t="shared" si="109"/>
        <v>-0.78198994164300106</v>
      </c>
    </row>
    <row r="239" spans="1:37" x14ac:dyDescent="0.25">
      <c r="A239" s="4" t="s">
        <v>482</v>
      </c>
      <c r="B239" s="18">
        <v>11407</v>
      </c>
      <c r="C239" s="4">
        <v>9084</v>
      </c>
      <c r="D239" s="9">
        <f t="shared" si="106"/>
        <v>0.7963531165074077</v>
      </c>
      <c r="E239" s="28">
        <f t="shared" si="110"/>
        <v>0.82098259433753384</v>
      </c>
      <c r="F239" s="28">
        <f t="shared" si="111"/>
        <v>0.83826643842885029</v>
      </c>
      <c r="G239" s="28">
        <f t="shared" si="112"/>
        <v>0.88483679611934185</v>
      </c>
      <c r="H239" s="16">
        <v>17</v>
      </c>
      <c r="I239" s="16">
        <v>18</v>
      </c>
      <c r="J239" s="5">
        <v>633.72</v>
      </c>
      <c r="K239" s="30">
        <f t="shared" si="107"/>
        <v>14.99988165213618</v>
      </c>
      <c r="L239" s="5">
        <v>760.47</v>
      </c>
      <c r="M239">
        <f t="shared" si="108"/>
        <v>11406.960000000001</v>
      </c>
      <c r="O239" s="28">
        <f t="shared" si="99"/>
        <v>0.98009125935276875</v>
      </c>
      <c r="P239">
        <f t="shared" si="100"/>
        <v>712.94027343489961</v>
      </c>
      <c r="Q239" s="28">
        <f t="shared" si="101"/>
        <v>1.045431192165718</v>
      </c>
      <c r="R239" s="28">
        <f t="shared" si="102"/>
        <v>6.5339932812949253E-2</v>
      </c>
      <c r="S239" s="46">
        <v>166491</v>
      </c>
      <c r="T239" s="59">
        <f t="shared" si="103"/>
        <v>8.2742257453057629E-3</v>
      </c>
      <c r="U239" s="28">
        <v>0.98960000000000004</v>
      </c>
      <c r="V239" s="59">
        <f t="shared" si="95"/>
        <v>0.83332675845200999</v>
      </c>
      <c r="W239" s="59">
        <f t="shared" si="96"/>
        <v>0.95563127960359195</v>
      </c>
      <c r="X239" s="62">
        <f t="shared" si="97"/>
        <v>0.39816847852318055</v>
      </c>
      <c r="Y239" s="28">
        <v>0.153789253681931</v>
      </c>
      <c r="Z239" s="28">
        <v>0.89439724645184204</v>
      </c>
      <c r="AA239" s="62">
        <f t="shared" si="93"/>
        <v>0.68514213981536543</v>
      </c>
      <c r="AB239" s="59">
        <f t="shared" si="94"/>
        <v>0.95432349696453822</v>
      </c>
      <c r="AC239" s="62">
        <f t="shared" si="98"/>
        <v>0.9313975323801531</v>
      </c>
      <c r="AD239" s="28">
        <v>7.6642910197268099E-2</v>
      </c>
      <c r="AE239" s="28">
        <v>0.88293847953236904</v>
      </c>
      <c r="AF239">
        <v>72.247699999999995</v>
      </c>
      <c r="AG239" s="59">
        <f t="shared" si="104"/>
        <v>0.79371966049315068</v>
      </c>
      <c r="AH239" s="62">
        <f t="shared" si="105"/>
        <v>0.56535799247159724</v>
      </c>
      <c r="AI239">
        <v>6.5787674558349635E-2</v>
      </c>
      <c r="AJ239" s="28">
        <v>0.75652607287546736</v>
      </c>
      <c r="AK239" s="62">
        <f t="shared" si="109"/>
        <v>0.63164133445831028</v>
      </c>
    </row>
    <row r="240" spans="1:37" x14ac:dyDescent="0.25">
      <c r="A240" s="4" t="s">
        <v>484</v>
      </c>
      <c r="B240" s="18">
        <v>3313</v>
      </c>
      <c r="C240" s="4">
        <v>2658</v>
      </c>
      <c r="D240" s="9">
        <f t="shared" si="106"/>
        <v>0.80229399335949292</v>
      </c>
      <c r="E240" s="28">
        <f t="shared" si="110"/>
        <v>0.82710720964896167</v>
      </c>
      <c r="F240" s="28">
        <f t="shared" si="111"/>
        <v>0.84451999300999259</v>
      </c>
      <c r="G240" s="28">
        <f t="shared" si="112"/>
        <v>0.8914377703994365</v>
      </c>
      <c r="H240" s="16">
        <v>3</v>
      </c>
      <c r="I240" s="16">
        <v>5</v>
      </c>
      <c r="J240" s="5">
        <v>662.6</v>
      </c>
      <c r="K240" s="30">
        <f t="shared" si="107"/>
        <v>4</v>
      </c>
      <c r="L240" s="5">
        <v>828.25</v>
      </c>
      <c r="M240">
        <f t="shared" si="108"/>
        <v>3313</v>
      </c>
      <c r="O240" s="28">
        <f t="shared" si="99"/>
        <v>0.89988530033202541</v>
      </c>
      <c r="P240">
        <f t="shared" si="100"/>
        <v>662.6</v>
      </c>
      <c r="Q240" s="28">
        <f t="shared" si="101"/>
        <v>1.1248566254150316</v>
      </c>
      <c r="R240" s="28">
        <f t="shared" si="102"/>
        <v>0.22497132508300621</v>
      </c>
      <c r="S240" s="46">
        <v>42496</v>
      </c>
      <c r="T240" s="59">
        <f t="shared" si="103"/>
        <v>2.111954984188417E-3</v>
      </c>
      <c r="U240" s="28">
        <v>0.98960000000000004</v>
      </c>
      <c r="V240" s="59">
        <f t="shared" si="95"/>
        <v>0.8</v>
      </c>
      <c r="W240" s="59">
        <f t="shared" si="96"/>
        <v>1.0028674916993661</v>
      </c>
      <c r="X240" s="62">
        <f t="shared" si="97"/>
        <v>0.7053174565230913</v>
      </c>
      <c r="Y240" s="28">
        <v>0.153789253681931</v>
      </c>
      <c r="Z240" s="28">
        <v>0.89439724645184204</v>
      </c>
      <c r="AA240" s="62">
        <f t="shared" si="93"/>
        <v>0.77960278614457834</v>
      </c>
      <c r="AB240" s="59">
        <f t="shared" si="94"/>
        <v>0.80509930346385539</v>
      </c>
      <c r="AC240" s="62">
        <f t="shared" si="98"/>
        <v>-1.0156083043841437</v>
      </c>
      <c r="AD240" s="28">
        <v>7.6642910197268099E-2</v>
      </c>
      <c r="AE240" s="28">
        <v>0.88293847953236904</v>
      </c>
      <c r="AF240">
        <v>65.4589</v>
      </c>
      <c r="AG240" s="59">
        <f t="shared" si="104"/>
        <v>0.81212567824657533</v>
      </c>
      <c r="AH240" s="62">
        <f t="shared" si="105"/>
        <v>0.84513711336299835</v>
      </c>
      <c r="AI240">
        <v>6.5787674558349635E-2</v>
      </c>
      <c r="AJ240" s="28">
        <v>0.75652607287546736</v>
      </c>
      <c r="AK240" s="62">
        <f t="shared" si="109"/>
        <v>0.17828208850064864</v>
      </c>
    </row>
    <row r="241" spans="1:37" x14ac:dyDescent="0.25">
      <c r="A241" s="4" t="s">
        <v>486</v>
      </c>
      <c r="B241" s="18">
        <v>4550</v>
      </c>
      <c r="C241" s="4">
        <v>3347</v>
      </c>
      <c r="D241" s="9">
        <f t="shared" si="106"/>
        <v>0.73560439560439561</v>
      </c>
      <c r="E241" s="28">
        <f t="shared" si="110"/>
        <v>0.7583550470148408</v>
      </c>
      <c r="F241" s="28">
        <f t="shared" si="111"/>
        <v>0.77432041642567961</v>
      </c>
      <c r="G241" s="28">
        <f t="shared" si="112"/>
        <v>0.81733821733821732</v>
      </c>
      <c r="H241" s="16">
        <v>2</v>
      </c>
      <c r="I241" s="16">
        <v>3</v>
      </c>
      <c r="J241" s="5">
        <v>1516.67</v>
      </c>
      <c r="K241" s="30">
        <f t="shared" si="107"/>
        <v>2.0000043956043956</v>
      </c>
      <c r="L241" s="5">
        <v>2275</v>
      </c>
      <c r="M241">
        <f t="shared" si="108"/>
        <v>4550.01</v>
      </c>
      <c r="O241" s="28">
        <f t="shared" si="99"/>
        <v>0.32761758241758243</v>
      </c>
      <c r="P241">
        <f t="shared" si="100"/>
        <v>1516.6677777761499</v>
      </c>
      <c r="Q241" s="28">
        <f t="shared" si="101"/>
        <v>0.49142601360784349</v>
      </c>
      <c r="R241" s="28">
        <f t="shared" si="102"/>
        <v>0.16380843119026106</v>
      </c>
      <c r="S241" s="46">
        <v>62470</v>
      </c>
      <c r="T241" s="59">
        <f t="shared" si="103"/>
        <v>3.104617560764552E-3</v>
      </c>
      <c r="U241" s="28">
        <v>0.98960000000000004</v>
      </c>
      <c r="V241" s="59">
        <f t="shared" si="95"/>
        <v>0.6666681318681319</v>
      </c>
      <c r="W241" s="59">
        <f t="shared" si="96"/>
        <v>1.1034041683424871</v>
      </c>
      <c r="X241" s="62">
        <f t="shared" si="97"/>
        <v>1.3590476375086389</v>
      </c>
      <c r="Y241" s="28">
        <v>0.153789253681931</v>
      </c>
      <c r="Z241" s="28">
        <v>0.89439724645184204</v>
      </c>
      <c r="AA241" s="62">
        <f t="shared" si="93"/>
        <v>0.72834960781174962</v>
      </c>
      <c r="AB241" s="59">
        <f t="shared" si="94"/>
        <v>0.63582599647655047</v>
      </c>
      <c r="AC241" s="62">
        <f t="shared" si="98"/>
        <v>-3.2242053755498805</v>
      </c>
      <c r="AD241" s="28">
        <v>7.6642910197268099E-2</v>
      </c>
      <c r="AE241" s="28">
        <v>0.88293847953236904</v>
      </c>
      <c r="AF241">
        <v>69.985699999999994</v>
      </c>
      <c r="AG241" s="59">
        <f t="shared" si="104"/>
        <v>0.79985246926027398</v>
      </c>
      <c r="AH241" s="62">
        <f t="shared" si="105"/>
        <v>0.658579235026445</v>
      </c>
      <c r="AI241">
        <v>6.5787674558349635E-2</v>
      </c>
      <c r="AJ241" s="28">
        <v>0.75652607287546736</v>
      </c>
      <c r="AK241" s="62">
        <f t="shared" si="109"/>
        <v>-0.40219283433826553</v>
      </c>
    </row>
    <row r="242" spans="1:37" x14ac:dyDescent="0.25">
      <c r="A242" s="4" t="s">
        <v>488</v>
      </c>
      <c r="B242" s="18">
        <v>3621</v>
      </c>
      <c r="C242" s="4">
        <v>2786</v>
      </c>
      <c r="D242" s="9">
        <f t="shared" si="106"/>
        <v>0.76940071803369237</v>
      </c>
      <c r="E242" s="28">
        <f t="shared" si="110"/>
        <v>0.79319661652957973</v>
      </c>
      <c r="F242" s="28">
        <f t="shared" si="111"/>
        <v>0.80989549266704464</v>
      </c>
      <c r="G242" s="28">
        <f t="shared" si="112"/>
        <v>0.85488968670410259</v>
      </c>
      <c r="H242" s="16">
        <v>5</v>
      </c>
      <c r="I242" s="16">
        <v>5</v>
      </c>
      <c r="J242" s="5">
        <v>724.2</v>
      </c>
      <c r="K242" s="30">
        <f t="shared" si="107"/>
        <v>5</v>
      </c>
      <c r="L242" s="5">
        <v>724.2</v>
      </c>
      <c r="M242">
        <f t="shared" si="108"/>
        <v>3621</v>
      </c>
      <c r="O242" s="28">
        <f t="shared" si="99"/>
        <v>1.0291770229218449</v>
      </c>
      <c r="P242">
        <f t="shared" si="100"/>
        <v>603.5</v>
      </c>
      <c r="Q242" s="28">
        <f t="shared" si="101"/>
        <v>1.2350124275062138</v>
      </c>
      <c r="R242" s="28">
        <f t="shared" si="102"/>
        <v>0.20583540458436889</v>
      </c>
      <c r="S242" s="46">
        <v>86422</v>
      </c>
      <c r="T242" s="59">
        <f t="shared" si="103"/>
        <v>4.2949777306930384E-3</v>
      </c>
      <c r="U242" s="28">
        <v>0.98960000000000004</v>
      </c>
      <c r="V242" s="59">
        <f t="shared" si="95"/>
        <v>1</v>
      </c>
      <c r="W242" s="59">
        <f t="shared" si="96"/>
        <v>0.76940071803369237</v>
      </c>
      <c r="X242" s="62">
        <f t="shared" si="97"/>
        <v>-0.81277804154423672</v>
      </c>
      <c r="Y242" s="28">
        <v>0.153789253681931</v>
      </c>
      <c r="Z242" s="28">
        <v>0.89439724645184204</v>
      </c>
      <c r="AA242" s="62">
        <f t="shared" si="93"/>
        <v>0.4189905348175233</v>
      </c>
      <c r="AB242" s="59">
        <f t="shared" si="94"/>
        <v>0.91620189303649535</v>
      </c>
      <c r="AC242" s="62">
        <f t="shared" si="98"/>
        <v>0.4340050947766852</v>
      </c>
      <c r="AD242" s="28">
        <v>7.6642910197268099E-2</v>
      </c>
      <c r="AE242" s="28">
        <v>0.88293847953236904</v>
      </c>
      <c r="AF242">
        <v>81.378799999999998</v>
      </c>
      <c r="AG242" s="59">
        <f t="shared" si="104"/>
        <v>0.76896312197260275</v>
      </c>
      <c r="AH242" s="62">
        <f t="shared" si="105"/>
        <v>0.18904831612651832</v>
      </c>
      <c r="AI242">
        <v>6.5787674558349635E-2</v>
      </c>
      <c r="AJ242" s="28">
        <v>0.75652607287546736</v>
      </c>
      <c r="AK242" s="62">
        <f t="shared" si="109"/>
        <v>-6.3241543547011073E-2</v>
      </c>
    </row>
    <row r="243" spans="1:37" x14ac:dyDescent="0.25">
      <c r="A243" s="4" t="s">
        <v>490</v>
      </c>
      <c r="B243" s="18">
        <v>8939</v>
      </c>
      <c r="C243" s="4">
        <v>7299</v>
      </c>
      <c r="D243" s="9">
        <f t="shared" si="106"/>
        <v>0.81653428795167249</v>
      </c>
      <c r="E243" s="28">
        <f t="shared" si="110"/>
        <v>0.84178792572337369</v>
      </c>
      <c r="F243" s="28">
        <f t="shared" si="111"/>
        <v>0.85950977679123419</v>
      </c>
      <c r="G243" s="28">
        <f t="shared" si="112"/>
        <v>0.90726031994630263</v>
      </c>
      <c r="H243" s="16">
        <v>12</v>
      </c>
      <c r="I243" s="16">
        <v>12</v>
      </c>
      <c r="J243" s="5">
        <v>744.92</v>
      </c>
      <c r="K243" s="30">
        <f t="shared" si="107"/>
        <v>10.999999999999998</v>
      </c>
      <c r="L243" s="5">
        <v>812.64</v>
      </c>
      <c r="M243">
        <f t="shared" si="108"/>
        <v>8939.0399999999991</v>
      </c>
      <c r="O243" s="28">
        <f t="shared" si="99"/>
        <v>0.91717119511714906</v>
      </c>
      <c r="P243">
        <f t="shared" si="100"/>
        <v>744.92000000000007</v>
      </c>
      <c r="Q243" s="28">
        <f t="shared" si="101"/>
        <v>1.0005503946732535</v>
      </c>
      <c r="R243" s="28">
        <f t="shared" si="102"/>
        <v>8.33791995561044E-2</v>
      </c>
      <c r="S243" s="46">
        <v>101645</v>
      </c>
      <c r="T243" s="59">
        <f t="shared" si="103"/>
        <v>5.0515263640773635E-3</v>
      </c>
      <c r="U243" s="28">
        <v>0.98960000000000004</v>
      </c>
      <c r="V243" s="59">
        <f t="shared" si="95"/>
        <v>0.91666666666666652</v>
      </c>
      <c r="W243" s="59">
        <f t="shared" si="96"/>
        <v>0.89076467776546109</v>
      </c>
      <c r="X243" s="62">
        <f t="shared" si="97"/>
        <v>-2.3620432503651277E-2</v>
      </c>
      <c r="Y243" s="28">
        <v>0.153789253681931</v>
      </c>
      <c r="Z243" s="28">
        <v>0.89439724645184204</v>
      </c>
      <c r="AA243" s="62">
        <f t="shared" si="93"/>
        <v>0.8794333218554774</v>
      </c>
      <c r="AB243" s="59">
        <f t="shared" si="94"/>
        <v>0.92005151619495662</v>
      </c>
      <c r="AC243" s="62">
        <f t="shared" si="98"/>
        <v>0.48423313476828889</v>
      </c>
      <c r="AD243" s="28">
        <v>7.6642910197268099E-2</v>
      </c>
      <c r="AE243" s="28">
        <v>0.88293847953236904</v>
      </c>
      <c r="AF243">
        <v>82.446899999999999</v>
      </c>
      <c r="AG243" s="59">
        <f t="shared" si="104"/>
        <v>0.76606725413698629</v>
      </c>
      <c r="AH243" s="62">
        <f t="shared" si="105"/>
        <v>0.14502992126673339</v>
      </c>
      <c r="AI243">
        <v>6.5787674558349635E-2</v>
      </c>
      <c r="AJ243" s="28">
        <v>0.75652607287546736</v>
      </c>
      <c r="AK243" s="62">
        <f t="shared" si="109"/>
        <v>0.201880874510457</v>
      </c>
    </row>
    <row r="244" spans="1:37" x14ac:dyDescent="0.25">
      <c r="A244" s="4" t="s">
        <v>492</v>
      </c>
      <c r="B244" s="18">
        <v>4066</v>
      </c>
      <c r="C244" s="4">
        <v>2737</v>
      </c>
      <c r="D244" s="9">
        <f t="shared" si="106"/>
        <v>0.67314313821938021</v>
      </c>
      <c r="E244" s="28">
        <f t="shared" si="110"/>
        <v>0.69396199816430948</v>
      </c>
      <c r="F244" s="28">
        <f t="shared" si="111"/>
        <v>0.70857172444145289</v>
      </c>
      <c r="G244" s="28">
        <f t="shared" si="112"/>
        <v>0.74793682024375574</v>
      </c>
      <c r="H244" s="16">
        <v>7</v>
      </c>
      <c r="I244" s="16">
        <v>7</v>
      </c>
      <c r="J244" s="5">
        <v>580.86</v>
      </c>
      <c r="K244" s="30">
        <f t="shared" si="107"/>
        <v>5.0000245941957697</v>
      </c>
      <c r="L244" s="5">
        <v>813.2</v>
      </c>
      <c r="M244">
        <f t="shared" si="108"/>
        <v>4066.02</v>
      </c>
      <c r="O244" s="28">
        <f t="shared" si="99"/>
        <v>0.91653959665518936</v>
      </c>
      <c r="P244">
        <f t="shared" si="100"/>
        <v>677.66722221994496</v>
      </c>
      <c r="Q244" s="28">
        <f t="shared" si="101"/>
        <v>1.0998466143284917</v>
      </c>
      <c r="R244" s="28">
        <f t="shared" si="102"/>
        <v>0.18330701767330237</v>
      </c>
      <c r="S244" s="46">
        <v>55293</v>
      </c>
      <c r="T244" s="59">
        <f t="shared" si="103"/>
        <v>2.7479369103146209E-3</v>
      </c>
      <c r="U244" s="28">
        <v>0.98960000000000004</v>
      </c>
      <c r="V244" s="59">
        <f t="shared" si="95"/>
        <v>0.71428922774225279</v>
      </c>
      <c r="W244" s="59">
        <f t="shared" si="96"/>
        <v>0.94239575801397935</v>
      </c>
      <c r="X244" s="62">
        <f t="shared" si="97"/>
        <v>0.31210575780157218</v>
      </c>
      <c r="Y244" s="28">
        <v>0.153789253681931</v>
      </c>
      <c r="Z244" s="28">
        <v>0.89439724645184204</v>
      </c>
      <c r="AA244" s="62">
        <f t="shared" si="93"/>
        <v>0.73535528909626902</v>
      </c>
      <c r="AB244" s="59">
        <f t="shared" si="94"/>
        <v>0.85292966559606542</v>
      </c>
      <c r="AC244" s="62">
        <f t="shared" si="98"/>
        <v>-0.39154063773237652</v>
      </c>
      <c r="AD244" s="28">
        <v>7.6642910197268099E-2</v>
      </c>
      <c r="AE244" s="28">
        <v>0.88293847953236904</v>
      </c>
      <c r="AF244">
        <v>119.1484</v>
      </c>
      <c r="AG244" s="59">
        <f t="shared" si="104"/>
        <v>0.66656094071232885</v>
      </c>
      <c r="AH244" s="62">
        <f t="shared" si="105"/>
        <v>-1.3675074057123717</v>
      </c>
      <c r="AI244">
        <v>6.5787674558349635E-2</v>
      </c>
      <c r="AJ244" s="28">
        <v>0.75652607287546736</v>
      </c>
      <c r="AK244" s="62">
        <f t="shared" si="109"/>
        <v>-0.48231409521439206</v>
      </c>
    </row>
    <row r="245" spans="1:37" x14ac:dyDescent="0.25">
      <c r="A245" s="4" t="s">
        <v>494</v>
      </c>
      <c r="B245" s="18">
        <v>4472</v>
      </c>
      <c r="C245" s="4">
        <v>3488</v>
      </c>
      <c r="D245" s="9">
        <f t="shared" si="106"/>
        <v>0.77996422182468694</v>
      </c>
      <c r="E245" s="28">
        <f t="shared" si="110"/>
        <v>0.8040868266233886</v>
      </c>
      <c r="F245" s="28">
        <f t="shared" si="111"/>
        <v>0.82101497034177584</v>
      </c>
      <c r="G245" s="28">
        <f t="shared" si="112"/>
        <v>0.86662691313854101</v>
      </c>
      <c r="H245" s="16">
        <v>5</v>
      </c>
      <c r="I245">
        <v>6</v>
      </c>
      <c r="J245" s="5">
        <v>745.33</v>
      </c>
      <c r="K245" s="30">
        <f t="shared" si="107"/>
        <v>3.9999821109123439</v>
      </c>
      <c r="L245" s="5">
        <v>1118</v>
      </c>
      <c r="M245">
        <f t="shared" si="108"/>
        <v>4471.9800000000005</v>
      </c>
      <c r="O245" s="28">
        <f t="shared" si="99"/>
        <v>0.66666368515205732</v>
      </c>
      <c r="P245">
        <f t="shared" si="100"/>
        <v>894.39919999713788</v>
      </c>
      <c r="Q245" s="28">
        <f t="shared" si="101"/>
        <v>0.83333035181872384</v>
      </c>
      <c r="R245" s="28">
        <f t="shared" si="102"/>
        <v>0.16666666666666652</v>
      </c>
      <c r="S245" s="46">
        <v>48768</v>
      </c>
      <c r="T245" s="59">
        <f t="shared" si="103"/>
        <v>2.4236591836620087E-3</v>
      </c>
      <c r="U245" s="28">
        <v>0.98960000000000004</v>
      </c>
      <c r="V245" s="59">
        <f t="shared" si="95"/>
        <v>0.66666368515205732</v>
      </c>
      <c r="W245" s="59">
        <f t="shared" si="96"/>
        <v>1.1699515650785557</v>
      </c>
      <c r="X245" s="62">
        <f t="shared" si="97"/>
        <v>1.7917657575516868</v>
      </c>
      <c r="Y245" s="28">
        <v>0.153789253681931</v>
      </c>
      <c r="Z245" s="28">
        <v>0.89439724645184204</v>
      </c>
      <c r="AA245" s="62">
        <f t="shared" si="93"/>
        <v>0.91699475065616798</v>
      </c>
      <c r="AB245" s="59">
        <f t="shared" si="94"/>
        <v>0.77075028706890558</v>
      </c>
      <c r="AC245" s="62">
        <f t="shared" si="98"/>
        <v>-1.4637778259555487</v>
      </c>
      <c r="AD245" s="28">
        <v>7.6642910197268099E-2</v>
      </c>
      <c r="AE245" s="28">
        <v>0.88293847953236904</v>
      </c>
      <c r="AF245">
        <v>82.070499999999996</v>
      </c>
      <c r="AG245" s="59">
        <f t="shared" si="104"/>
        <v>0.76708776219178088</v>
      </c>
      <c r="AH245" s="62">
        <f t="shared" si="105"/>
        <v>0.16054206790583464</v>
      </c>
      <c r="AI245">
        <v>6.5787674558349635E-2</v>
      </c>
      <c r="AJ245" s="28">
        <v>0.75652607287546736</v>
      </c>
      <c r="AK245" s="62">
        <f t="shared" si="109"/>
        <v>0.16284333316732422</v>
      </c>
    </row>
    <row r="246" spans="1:37" x14ac:dyDescent="0.25">
      <c r="A246" t="s">
        <v>503</v>
      </c>
      <c r="B246" s="30">
        <f>SUM(B70:B245)/176</f>
        <v>10880.068181818182</v>
      </c>
      <c r="C246" s="30">
        <f>SUM(C70:C245)/176</f>
        <v>8327.982954545454</v>
      </c>
      <c r="D246" s="29">
        <f>SUM(D70:D245)/176</f>
        <v>0.7720382096047459</v>
      </c>
      <c r="E246" s="29">
        <f t="shared" ref="E246:M246" si="113">SUM(E70:E245)/176</f>
        <v>0.79591568000489266</v>
      </c>
      <c r="F246" s="29">
        <f t="shared" si="113"/>
        <v>0.81267179958394242</v>
      </c>
      <c r="G246" s="29">
        <f t="shared" si="113"/>
        <v>0.85782023289416176</v>
      </c>
      <c r="H246" s="69">
        <f t="shared" si="113"/>
        <v>11.642045454545455</v>
      </c>
      <c r="I246" s="69">
        <f t="shared" si="113"/>
        <v>12.323863636363637</v>
      </c>
      <c r="J246" s="69">
        <f t="shared" si="113"/>
        <v>745.32482954545412</v>
      </c>
      <c r="K246" s="69">
        <f t="shared" si="113"/>
        <v>10.732959654307841</v>
      </c>
      <c r="L246" s="69">
        <f t="shared" si="113"/>
        <v>871.7436363636366</v>
      </c>
      <c r="M246" s="69">
        <f t="shared" si="113"/>
        <v>10880.076136363634</v>
      </c>
    </row>
    <row r="247" spans="1:37" x14ac:dyDescent="0.25">
      <c r="A247" s="32" t="s">
        <v>524</v>
      </c>
      <c r="B247" s="18"/>
      <c r="C247" s="4"/>
      <c r="D247" s="28"/>
      <c r="E247" s="28"/>
      <c r="F247" s="28"/>
      <c r="G247" s="28"/>
      <c r="H247" s="16"/>
      <c r="I247" s="16"/>
      <c r="J247" s="38"/>
      <c r="K247" s="30"/>
      <c r="L247" s="5"/>
      <c r="P247" s="56"/>
      <c r="W247" s="28">
        <f>SUM(W70:W245)/176</f>
        <v>0.89439724645184238</v>
      </c>
      <c r="X247" s="28"/>
      <c r="Y247" s="28"/>
      <c r="Z247" s="28"/>
      <c r="AB247" s="28">
        <f>SUM(AB70:AB245)/176</f>
        <v>0.88293847953236915</v>
      </c>
      <c r="AC247" s="28"/>
      <c r="AD247" s="28"/>
      <c r="AE247" s="28"/>
      <c r="AG247" s="28">
        <f>SUM(AG70:AG245)/176</f>
        <v>0.75652607287546736</v>
      </c>
      <c r="AH247" s="28"/>
      <c r="AI247" s="28"/>
    </row>
    <row r="248" spans="1:37" x14ac:dyDescent="0.25">
      <c r="A248" s="32" t="s">
        <v>525</v>
      </c>
      <c r="B248" s="18"/>
      <c r="C248" s="4"/>
      <c r="D248" s="28"/>
      <c r="E248" s="28"/>
      <c r="F248" s="28"/>
      <c r="G248" s="28"/>
      <c r="H248" s="16"/>
      <c r="I248" s="16"/>
      <c r="J248" s="38"/>
      <c r="K248" s="30"/>
      <c r="L248" s="5"/>
      <c r="P248" s="56"/>
      <c r="W248">
        <f>STDEV(W70:W245)</f>
        <v>0.15378925368193108</v>
      </c>
      <c r="AB248">
        <f>STDEV(AB70:AB245)</f>
        <v>7.6642910197268058E-2</v>
      </c>
      <c r="AG248">
        <f>STDEV(AG70:AG245)</f>
        <v>6.5787674558349635E-2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K244"/>
  <sheetViews>
    <sheetView tabSelected="1" zoomScale="110" zoomScaleNormal="110" workbookViewId="0">
      <pane ySplit="2" topLeftCell="A3" activePane="bottomLeft" state="frozen"/>
      <selection pane="bottomLeft" activeCell="A21" sqref="A21:XFD21"/>
    </sheetView>
  </sheetViews>
  <sheetFormatPr defaultRowHeight="15" x14ac:dyDescent="0.25"/>
  <cols>
    <col min="1" max="1" width="25.7109375" customWidth="1"/>
    <col min="5" max="5" width="16.28515625" customWidth="1"/>
    <col min="11" max="12" width="0" style="28" hidden="1" customWidth="1"/>
    <col min="13" max="13" width="0" hidden="1" customWidth="1"/>
    <col min="14" max="14" width="10.140625" hidden="1" customWidth="1"/>
    <col min="15" max="15" width="0" hidden="1" customWidth="1"/>
    <col min="16" max="16" width="15.28515625" customWidth="1"/>
    <col min="17" max="17" width="13.140625" customWidth="1"/>
    <col min="21" max="21" width="9.85546875" customWidth="1"/>
    <col min="22" max="22" width="9.140625" customWidth="1"/>
    <col min="23" max="23" width="9.140625" style="130" customWidth="1"/>
    <col min="24" max="25" width="9.140625" customWidth="1"/>
    <col min="26" max="26" width="10.5703125" customWidth="1"/>
    <col min="27" max="27" width="11.7109375" customWidth="1"/>
    <col min="28" max="28" width="11.7109375" style="130" customWidth="1"/>
    <col min="29" max="32" width="11.7109375" customWidth="1"/>
    <col min="33" max="33" width="11.7109375" style="130" customWidth="1"/>
    <col min="34" max="35" width="11.7109375" customWidth="1"/>
    <col min="37" max="37" width="12.28515625" bestFit="1" customWidth="1"/>
  </cols>
  <sheetData>
    <row r="1" spans="1:37" ht="77.25" customHeight="1" thickBot="1" x14ac:dyDescent="0.3">
      <c r="B1" t="s">
        <v>500</v>
      </c>
      <c r="C1" t="s">
        <v>501</v>
      </c>
      <c r="D1" t="s">
        <v>502</v>
      </c>
      <c r="E1" s="23" t="s">
        <v>505</v>
      </c>
      <c r="F1" s="23" t="s">
        <v>504</v>
      </c>
      <c r="G1" s="21" t="s">
        <v>8</v>
      </c>
      <c r="H1" s="21" t="s">
        <v>506</v>
      </c>
      <c r="I1" s="21" t="s">
        <v>9</v>
      </c>
      <c r="J1" s="31" t="s">
        <v>507</v>
      </c>
      <c r="K1" s="41" t="s">
        <v>510</v>
      </c>
      <c r="L1" s="42" t="s">
        <v>511</v>
      </c>
      <c r="M1" s="43" t="s">
        <v>512</v>
      </c>
      <c r="O1" t="s">
        <v>513</v>
      </c>
      <c r="P1" s="21" t="s">
        <v>514</v>
      </c>
      <c r="Q1" s="21" t="s">
        <v>519</v>
      </c>
      <c r="R1" s="21" t="s">
        <v>515</v>
      </c>
      <c r="S1" s="21" t="s">
        <v>12</v>
      </c>
      <c r="T1" s="21" t="s">
        <v>13</v>
      </c>
      <c r="U1" s="21" t="s">
        <v>518</v>
      </c>
      <c r="V1" s="21" t="s">
        <v>517</v>
      </c>
      <c r="W1" s="129" t="s">
        <v>526</v>
      </c>
      <c r="X1" s="21" t="s">
        <v>527</v>
      </c>
      <c r="Y1" s="21" t="s">
        <v>528</v>
      </c>
      <c r="Z1" s="21" t="s">
        <v>520</v>
      </c>
      <c r="AA1" s="21" t="s">
        <v>521</v>
      </c>
      <c r="AB1" s="129" t="s">
        <v>529</v>
      </c>
      <c r="AC1" s="21" t="s">
        <v>530</v>
      </c>
      <c r="AD1" s="21" t="s">
        <v>531</v>
      </c>
      <c r="AE1" s="21" t="s">
        <v>522</v>
      </c>
      <c r="AF1" s="21" t="s">
        <v>523</v>
      </c>
      <c r="AG1" s="129" t="s">
        <v>532</v>
      </c>
      <c r="AH1" s="21" t="s">
        <v>533</v>
      </c>
      <c r="AI1" s="21" t="s">
        <v>534</v>
      </c>
      <c r="AJ1" s="21" t="s">
        <v>516</v>
      </c>
      <c r="AK1" t="s">
        <v>558</v>
      </c>
    </row>
    <row r="2" spans="1:37" ht="15.75" hidden="1" thickBot="1" x14ac:dyDescent="0.3">
      <c r="A2" t="s">
        <v>499</v>
      </c>
      <c r="B2">
        <v>48937</v>
      </c>
      <c r="C2">
        <v>27918</v>
      </c>
      <c r="D2" s="28">
        <f>C2/B2</f>
        <v>0.57048858736743158</v>
      </c>
      <c r="E2">
        <v>111</v>
      </c>
      <c r="F2">
        <v>121</v>
      </c>
      <c r="G2">
        <v>990</v>
      </c>
      <c r="H2" s="30">
        <f>J2/I2</f>
        <v>111.0194624652456</v>
      </c>
      <c r="I2">
        <v>1079</v>
      </c>
      <c r="J2">
        <f>G2*F2</f>
        <v>119790</v>
      </c>
      <c r="P2">
        <v>20121641</v>
      </c>
      <c r="Q2" s="28">
        <f>P2/P2</f>
        <v>1</v>
      </c>
    </row>
    <row r="3" spans="1:37" s="61" customFormat="1" ht="15.75" x14ac:dyDescent="0.25">
      <c r="A3" s="57" t="s">
        <v>22</v>
      </c>
      <c r="B3" s="58">
        <v>66983</v>
      </c>
      <c r="C3" s="112">
        <v>43144</v>
      </c>
      <c r="D3" s="59">
        <f t="shared" ref="D3:D68" si="0">C3/B3</f>
        <v>0.64410372781153424</v>
      </c>
      <c r="E3" s="81">
        <v>168</v>
      </c>
      <c r="F3" s="58">
        <v>194</v>
      </c>
      <c r="G3" s="61">
        <v>809</v>
      </c>
      <c r="H3" s="60">
        <f t="shared" ref="H3" si="1">J3/I3</f>
        <v>168.03640256959315</v>
      </c>
      <c r="I3" s="58">
        <v>934</v>
      </c>
      <c r="J3" s="61">
        <f t="shared" ref="J3:J68" si="2">G3*F3</f>
        <v>156946</v>
      </c>
      <c r="K3" s="59">
        <f>$I$18/I3</f>
        <v>1</v>
      </c>
      <c r="L3" s="59">
        <f>$G$18/I3</f>
        <v>0.91970021413276226</v>
      </c>
      <c r="M3" s="61">
        <f t="shared" ref="M3:M11" si="3">J3/(H3+1)</f>
        <v>928.47456295920949</v>
      </c>
      <c r="N3" s="59">
        <f>$G$18/M3</f>
        <v>0.92517343422120035</v>
      </c>
      <c r="O3" s="59">
        <f>N3-L3</f>
        <v>5.473220088438091E-3</v>
      </c>
      <c r="P3" s="61">
        <v>3514547</v>
      </c>
      <c r="Q3" s="59">
        <f>P3/20121641</f>
        <v>0.17466502856302824</v>
      </c>
      <c r="R3" s="59">
        <f>1-S3*T3</f>
        <v>0.99299999999999999</v>
      </c>
      <c r="S3" s="59">
        <v>0.05</v>
      </c>
      <c r="T3" s="59">
        <v>0.14000000000000001</v>
      </c>
      <c r="U3" s="59">
        <f t="shared" ref="U3:U17" si="4">H3/F3</f>
        <v>0.86616702355460384</v>
      </c>
      <c r="V3" s="59">
        <f>D3/U3</f>
        <v>0.74362531739922499</v>
      </c>
      <c r="W3" s="131">
        <f>(V3-Y3)/X3</f>
        <v>-1.256993939472707</v>
      </c>
      <c r="X3" s="59">
        <v>7.2695538905276691E-2</v>
      </c>
      <c r="Y3" s="61">
        <v>0.83500316922986018</v>
      </c>
      <c r="Z3" s="62">
        <f>B3*1000/P3</f>
        <v>19.058786239023124</v>
      </c>
      <c r="AA3" s="59">
        <f>(1-Z3/H3)</f>
        <v>0.88657942000912671</v>
      </c>
      <c r="AB3" s="131">
        <f>(AA3-AD3)/AC3</f>
        <v>1.9192696188849232</v>
      </c>
      <c r="AC3" s="59">
        <v>0.1083777989568417</v>
      </c>
      <c r="AD3" s="59">
        <v>0.67857320310964231</v>
      </c>
      <c r="AE3" s="61">
        <v>67.876537013801752</v>
      </c>
      <c r="AF3" s="59">
        <f>(1-AE3/365)*R3</f>
        <v>0.80833862669943801</v>
      </c>
      <c r="AG3" s="131">
        <f>(AF3-AI3)/AH3</f>
        <v>-2.6644165818752281</v>
      </c>
      <c r="AH3" s="59">
        <v>1.8944282167819796E-2</v>
      </c>
      <c r="AI3" s="59">
        <v>0.85881408623910027</v>
      </c>
      <c r="AJ3" s="62">
        <f>(W3+AB3+AG3)/3</f>
        <v>-0.66738030082100386</v>
      </c>
      <c r="AK3" s="59">
        <f>(AJ3+2)/4</f>
        <v>0.33315492479474906</v>
      </c>
    </row>
    <row r="4" spans="1:37" s="61" customFormat="1" x14ac:dyDescent="0.25">
      <c r="A4" s="57" t="s">
        <v>24</v>
      </c>
      <c r="B4" s="58">
        <v>18603</v>
      </c>
      <c r="C4" s="58">
        <v>15787</v>
      </c>
      <c r="D4" s="59">
        <f t="shared" si="0"/>
        <v>0.84862656560769767</v>
      </c>
      <c r="E4" s="81">
        <v>43</v>
      </c>
      <c r="F4" s="58">
        <v>45</v>
      </c>
      <c r="G4" s="58">
        <v>1086</v>
      </c>
      <c r="H4" s="60">
        <f t="shared" ref="H3:H68" si="5">J4/I4</f>
        <v>42.981530343007918</v>
      </c>
      <c r="I4" s="58">
        <v>1137</v>
      </c>
      <c r="J4" s="61">
        <f t="shared" si="2"/>
        <v>48870</v>
      </c>
      <c r="K4" s="59">
        <f t="shared" ref="K4:K17" si="6">$I$18/I4</f>
        <v>0.82145998240985052</v>
      </c>
      <c r="L4" s="59">
        <f t="shared" ref="L4:L17" si="7">$G$18/I4</f>
        <v>0.75549692172383465</v>
      </c>
      <c r="M4" s="61">
        <f t="shared" si="3"/>
        <v>1111.1482392465055</v>
      </c>
      <c r="N4" s="59">
        <f t="shared" ref="N4:N17" si="8">$G$18/M4</f>
        <v>0.77307416747787605</v>
      </c>
      <c r="O4" s="59">
        <f t="shared" ref="O4:O17" si="9">N4-L4</f>
        <v>1.7577245754041404E-2</v>
      </c>
      <c r="P4" s="61">
        <v>1158263</v>
      </c>
      <c r="Q4" s="59">
        <f t="shared" ref="Q4:Q17" si="10">P4/20121641</f>
        <v>5.7563048659898065E-2</v>
      </c>
      <c r="R4" s="59">
        <f t="shared" ref="R4:R17" si="11">1-S4*T4</f>
        <v>0.99299999999999999</v>
      </c>
      <c r="S4" s="59">
        <v>0.05</v>
      </c>
      <c r="T4" s="59">
        <v>0.14000000000000001</v>
      </c>
      <c r="U4" s="59">
        <f t="shared" si="4"/>
        <v>0.95514511873350927</v>
      </c>
      <c r="V4" s="59">
        <f>D4/U4</f>
        <v>0.88847919437932987</v>
      </c>
      <c r="W4" s="131">
        <f t="shared" ref="W4:W17" si="12">(V4-Y4)/X4</f>
        <v>0.73561632467089499</v>
      </c>
      <c r="X4" s="59">
        <v>7.2695538905276691E-2</v>
      </c>
      <c r="Y4" s="61">
        <v>0.83500316922986018</v>
      </c>
      <c r="Z4" s="62">
        <f>B4*1000/P4</f>
        <v>16.06111910680044</v>
      </c>
      <c r="AA4" s="59">
        <f t="shared" ref="AA4:AA16" si="13">(1-Z4/H4)</f>
        <v>0.62632509874294873</v>
      </c>
      <c r="AB4" s="131">
        <f t="shared" ref="AB4:AB17" si="14">(AA4-AD4)/AC4</f>
        <v>-0.48209231844152756</v>
      </c>
      <c r="AC4" s="59">
        <v>0.1083777989568417</v>
      </c>
      <c r="AD4" s="59">
        <v>0.67857320310964231</v>
      </c>
      <c r="AE4" s="61">
        <v>50.761403508771927</v>
      </c>
      <c r="AF4" s="59">
        <f t="shared" ref="AF4:AF17" si="15">(1-AE4/365)*R4</f>
        <v>0.85490116798846427</v>
      </c>
      <c r="AG4" s="131">
        <f t="shared" ref="AG4:AG17" si="16">(AF4-AI4)/AH4</f>
        <v>-0.20654877371298772</v>
      </c>
      <c r="AH4" s="59">
        <v>1.8944282167819796E-2</v>
      </c>
      <c r="AI4" s="59">
        <v>0.85881408623910027</v>
      </c>
      <c r="AJ4" s="62">
        <f t="shared" ref="AJ4:AJ17" si="17">(W4+AB4+AG4)/3</f>
        <v>1.5658410838793241E-2</v>
      </c>
      <c r="AK4" s="59">
        <f t="shared" ref="AK4:AK67" si="18">(AJ4+2)/4</f>
        <v>0.50391460270969834</v>
      </c>
    </row>
    <row r="5" spans="1:37" s="61" customFormat="1" x14ac:dyDescent="0.25">
      <c r="A5" s="57" t="s">
        <v>26</v>
      </c>
      <c r="B5" s="58">
        <v>10786</v>
      </c>
      <c r="C5" s="58">
        <v>8619</v>
      </c>
      <c r="D5" s="59">
        <f t="shared" si="0"/>
        <v>0.799091414796959</v>
      </c>
      <c r="E5" s="81">
        <v>32</v>
      </c>
      <c r="F5" s="58">
        <v>32</v>
      </c>
      <c r="G5" s="58">
        <v>859</v>
      </c>
      <c r="H5" s="60">
        <f t="shared" si="5"/>
        <v>32</v>
      </c>
      <c r="I5" s="58">
        <v>859</v>
      </c>
      <c r="J5" s="61">
        <f t="shared" si="2"/>
        <v>27488</v>
      </c>
      <c r="K5" s="59">
        <f t="shared" si="6"/>
        <v>1.0873108265424913</v>
      </c>
      <c r="L5" s="59">
        <f t="shared" si="7"/>
        <v>1</v>
      </c>
      <c r="M5" s="61">
        <f t="shared" si="3"/>
        <v>832.969696969697</v>
      </c>
      <c r="N5" s="59">
        <f t="shared" si="8"/>
        <v>1.03125</v>
      </c>
      <c r="O5" s="59">
        <f t="shared" si="9"/>
        <v>3.125E-2</v>
      </c>
      <c r="P5" s="61">
        <v>1086934</v>
      </c>
      <c r="Q5" s="59">
        <f t="shared" si="10"/>
        <v>5.4018158856924244E-2</v>
      </c>
      <c r="R5" s="59">
        <f t="shared" si="11"/>
        <v>0.99299999999999999</v>
      </c>
      <c r="S5" s="59">
        <v>0.05</v>
      </c>
      <c r="T5" s="59">
        <v>0.14000000000000001</v>
      </c>
      <c r="U5" s="59">
        <f t="shared" si="4"/>
        <v>1</v>
      </c>
      <c r="V5" s="59">
        <f>D5/U5</f>
        <v>0.799091414796959</v>
      </c>
      <c r="W5" s="131">
        <f t="shared" si="12"/>
        <v>-0.49400217638794447</v>
      </c>
      <c r="X5" s="59">
        <v>7.2695538905276691E-2</v>
      </c>
      <c r="Y5" s="61">
        <v>0.83500316922986018</v>
      </c>
      <c r="Z5" s="62">
        <f>B5*1000/P5</f>
        <v>9.9233256113066659</v>
      </c>
      <c r="AA5" s="59">
        <f t="shared" si="13"/>
        <v>0.68989607464666669</v>
      </c>
      <c r="AB5" s="131">
        <f t="shared" si="14"/>
        <v>0.104475931842216</v>
      </c>
      <c r="AC5" s="59">
        <v>0.1083777989568417</v>
      </c>
      <c r="AD5" s="59">
        <v>0.67857320310964231</v>
      </c>
      <c r="AE5" s="61">
        <v>46.048458149779734</v>
      </c>
      <c r="AF5" s="59">
        <f t="shared" si="15"/>
        <v>0.86772296180073627</v>
      </c>
      <c r="AG5" s="131">
        <f t="shared" si="16"/>
        <v>0.47026725439981537</v>
      </c>
      <c r="AH5" s="59">
        <v>1.8944282167819796E-2</v>
      </c>
      <c r="AI5" s="59">
        <v>0.85881408623910027</v>
      </c>
      <c r="AJ5" s="62">
        <f t="shared" si="17"/>
        <v>2.6913669951362296E-2</v>
      </c>
      <c r="AK5" s="59">
        <f t="shared" si="18"/>
        <v>0.50672841748784059</v>
      </c>
    </row>
    <row r="6" spans="1:37" s="61" customFormat="1" x14ac:dyDescent="0.25">
      <c r="A6" s="57" t="s">
        <v>28</v>
      </c>
      <c r="B6" s="58">
        <v>9027</v>
      </c>
      <c r="C6" s="58">
        <v>7167</v>
      </c>
      <c r="D6" s="59">
        <f t="shared" si="0"/>
        <v>0.79395147889664341</v>
      </c>
      <c r="E6" s="81">
        <v>36</v>
      </c>
      <c r="F6" s="58">
        <v>37</v>
      </c>
      <c r="G6" s="58">
        <v>599</v>
      </c>
      <c r="H6" s="60">
        <f t="shared" si="5"/>
        <v>36.037398373983741</v>
      </c>
      <c r="I6" s="58">
        <v>615</v>
      </c>
      <c r="J6" s="61">
        <f t="shared" si="2"/>
        <v>22163</v>
      </c>
      <c r="K6" s="59">
        <f t="shared" si="6"/>
        <v>1.51869918699187</v>
      </c>
      <c r="L6" s="59">
        <f t="shared" si="7"/>
        <v>1.3967479674796748</v>
      </c>
      <c r="M6" s="61">
        <f t="shared" si="3"/>
        <v>598.39516199841955</v>
      </c>
      <c r="N6" s="59">
        <f t="shared" si="8"/>
        <v>1.4355062583247769</v>
      </c>
      <c r="O6" s="59">
        <f t="shared" si="9"/>
        <v>3.8758290845102072E-2</v>
      </c>
      <c r="P6" s="61">
        <v>759394</v>
      </c>
      <c r="Q6" s="59">
        <f t="shared" si="10"/>
        <v>3.7740162445001377E-2</v>
      </c>
      <c r="R6" s="59">
        <f t="shared" si="11"/>
        <v>0.99299999999999999</v>
      </c>
      <c r="S6" s="59">
        <v>0.05</v>
      </c>
      <c r="T6" s="59">
        <v>0.14000000000000001</v>
      </c>
      <c r="U6" s="59">
        <f t="shared" si="4"/>
        <v>0.97398373983739839</v>
      </c>
      <c r="V6" s="59">
        <f>D6/U6</f>
        <v>0.8151588639756856</v>
      </c>
      <c r="W6" s="131">
        <f t="shared" si="12"/>
        <v>-0.2729783086143977</v>
      </c>
      <c r="X6" s="59">
        <v>7.2695538905276691E-2</v>
      </c>
      <c r="Y6" s="61">
        <v>0.83500316922986018</v>
      </c>
      <c r="Z6" s="62">
        <f>B6*1000/P6</f>
        <v>11.88710998506704</v>
      </c>
      <c r="AA6" s="59">
        <f t="shared" si="13"/>
        <v>0.67014516803608593</v>
      </c>
      <c r="AB6" s="131">
        <f t="shared" si="14"/>
        <v>-7.7765327905511369E-2</v>
      </c>
      <c r="AC6" s="59">
        <v>0.1083777989568417</v>
      </c>
      <c r="AD6" s="59">
        <v>0.67857320310964231</v>
      </c>
      <c r="AE6" s="61">
        <v>53.453038674033152</v>
      </c>
      <c r="AF6" s="59">
        <f t="shared" si="15"/>
        <v>0.84757844547037009</v>
      </c>
      <c r="AG6" s="131">
        <f t="shared" si="16"/>
        <v>-0.59308875729352784</v>
      </c>
      <c r="AH6" s="59">
        <v>1.8944282167819796E-2</v>
      </c>
      <c r="AI6" s="59">
        <v>0.85881408623910027</v>
      </c>
      <c r="AJ6" s="62">
        <f t="shared" si="17"/>
        <v>-0.31461079793781233</v>
      </c>
      <c r="AK6" s="59">
        <f t="shared" si="18"/>
        <v>0.42134730051554692</v>
      </c>
    </row>
    <row r="7" spans="1:37" s="61" customFormat="1" x14ac:dyDescent="0.25">
      <c r="A7" s="57" t="s">
        <v>30</v>
      </c>
      <c r="B7" s="58">
        <v>24120</v>
      </c>
      <c r="C7" s="58">
        <v>17340</v>
      </c>
      <c r="D7" s="59">
        <f t="shared" si="0"/>
        <v>0.71890547263681592</v>
      </c>
      <c r="E7" s="81">
        <v>53</v>
      </c>
      <c r="F7" s="58">
        <v>56</v>
      </c>
      <c r="G7" s="58">
        <v>1133</v>
      </c>
      <c r="H7" s="60">
        <f t="shared" si="5"/>
        <v>53.005847953216374</v>
      </c>
      <c r="I7" s="58">
        <v>1197</v>
      </c>
      <c r="J7" s="61">
        <f t="shared" si="2"/>
        <v>63448</v>
      </c>
      <c r="K7" s="59">
        <f t="shared" si="6"/>
        <v>0.78028404344193814</v>
      </c>
      <c r="L7" s="59">
        <f t="shared" si="7"/>
        <v>0.71762740183792817</v>
      </c>
      <c r="M7" s="61">
        <f t="shared" si="3"/>
        <v>1174.8357336220899</v>
      </c>
      <c r="N7" s="59">
        <f t="shared" si="8"/>
        <v>0.73116604765812732</v>
      </c>
      <c r="O7" s="59">
        <f t="shared" si="9"/>
        <v>1.3538645820199147E-2</v>
      </c>
      <c r="P7" s="61">
        <v>1680374</v>
      </c>
      <c r="Q7" s="59">
        <f t="shared" si="10"/>
        <v>8.3510783240790351E-2</v>
      </c>
      <c r="R7" s="59">
        <f t="shared" si="11"/>
        <v>0.99299999999999999</v>
      </c>
      <c r="S7" s="59">
        <v>0.05</v>
      </c>
      <c r="T7" s="59">
        <v>0.14000000000000001</v>
      </c>
      <c r="U7" s="59">
        <f t="shared" si="4"/>
        <v>0.94653299916457811</v>
      </c>
      <c r="V7" s="59">
        <f>D7/U7</f>
        <v>0.75951443137358221</v>
      </c>
      <c r="W7" s="131">
        <f t="shared" si="12"/>
        <v>-1.0384232511797025</v>
      </c>
      <c r="X7" s="59">
        <v>7.2695538905276691E-2</v>
      </c>
      <c r="Y7" s="61">
        <v>0.83500316922986018</v>
      </c>
      <c r="Z7" s="62">
        <f>B7*1000/P7</f>
        <v>14.353947395044198</v>
      </c>
      <c r="AA7" s="59">
        <f t="shared" si="13"/>
        <v>0.72920068352244505</v>
      </c>
      <c r="AB7" s="131">
        <f t="shared" si="14"/>
        <v>0.46713885039281577</v>
      </c>
      <c r="AC7" s="59">
        <v>0.1083777989568417</v>
      </c>
      <c r="AD7" s="59">
        <v>0.67857320310964231</v>
      </c>
      <c r="AE7" s="61">
        <v>43.454545454545453</v>
      </c>
      <c r="AF7" s="59">
        <f t="shared" si="15"/>
        <v>0.8747798256537983</v>
      </c>
      <c r="AG7" s="131">
        <f t="shared" si="16"/>
        <v>0.84277352254701188</v>
      </c>
      <c r="AH7" s="59">
        <v>1.8944282167819796E-2</v>
      </c>
      <c r="AI7" s="59">
        <v>0.85881408623910027</v>
      </c>
      <c r="AJ7" s="62">
        <f t="shared" si="17"/>
        <v>9.0496373920041728E-2</v>
      </c>
      <c r="AK7" s="59">
        <f t="shared" si="18"/>
        <v>0.52262409348001038</v>
      </c>
    </row>
    <row r="8" spans="1:37" s="61" customFormat="1" x14ac:dyDescent="0.25">
      <c r="A8" s="57" t="s">
        <v>32</v>
      </c>
      <c r="B8" s="58">
        <v>10547</v>
      </c>
      <c r="C8" s="58">
        <v>7521</v>
      </c>
      <c r="D8" s="59">
        <f t="shared" si="0"/>
        <v>0.71309377074049496</v>
      </c>
      <c r="E8" s="81">
        <v>36</v>
      </c>
      <c r="F8" s="58">
        <v>36</v>
      </c>
      <c r="G8" s="58">
        <v>685</v>
      </c>
      <c r="H8" s="60">
        <f t="shared" si="5"/>
        <v>36</v>
      </c>
      <c r="I8" s="58">
        <v>685</v>
      </c>
      <c r="J8" s="61">
        <f t="shared" si="2"/>
        <v>24660</v>
      </c>
      <c r="K8" s="59">
        <f t="shared" si="6"/>
        <v>1.3635036496350366</v>
      </c>
      <c r="L8" s="59">
        <f t="shared" si="7"/>
        <v>1.2540145985401461</v>
      </c>
      <c r="M8" s="61">
        <f t="shared" si="3"/>
        <v>666.48648648648646</v>
      </c>
      <c r="N8" s="59">
        <f t="shared" si="8"/>
        <v>1.2888483373884834</v>
      </c>
      <c r="O8" s="59">
        <f t="shared" si="9"/>
        <v>3.4833738848337292E-2</v>
      </c>
      <c r="P8" s="61">
        <v>897165</v>
      </c>
      <c r="Q8" s="59">
        <f t="shared" si="10"/>
        <v>4.4587069215676796E-2</v>
      </c>
      <c r="R8" s="59">
        <f t="shared" si="11"/>
        <v>0.99299999999999999</v>
      </c>
      <c r="S8" s="59">
        <v>0.05</v>
      </c>
      <c r="T8" s="59">
        <v>0.14000000000000001</v>
      </c>
      <c r="U8" s="59">
        <f t="shared" si="4"/>
        <v>1</v>
      </c>
      <c r="V8" s="59">
        <f>D8/U8</f>
        <v>0.71309377074049496</v>
      </c>
      <c r="W8" s="131">
        <f t="shared" si="12"/>
        <v>-1.6769859653728529</v>
      </c>
      <c r="X8" s="59">
        <v>7.2695538905276691E-2</v>
      </c>
      <c r="Y8" s="61">
        <v>0.83500316922986018</v>
      </c>
      <c r="Z8" s="62">
        <f>B8*1000/P8</f>
        <v>11.755920037005456</v>
      </c>
      <c r="AA8" s="59">
        <f t="shared" si="13"/>
        <v>0.67344666563873734</v>
      </c>
      <c r="AB8" s="131">
        <f t="shared" si="14"/>
        <v>-4.7302468958116253E-2</v>
      </c>
      <c r="AC8" s="59">
        <v>0.1083777989568417</v>
      </c>
      <c r="AD8" s="59">
        <v>0.67857320310964231</v>
      </c>
      <c r="AE8" s="61">
        <v>48.885714285714286</v>
      </c>
      <c r="AF8" s="59">
        <f t="shared" si="15"/>
        <v>0.86000407045009786</v>
      </c>
      <c r="AG8" s="131">
        <f t="shared" si="16"/>
        <v>6.2814953897750936E-2</v>
      </c>
      <c r="AH8" s="59">
        <v>1.8944282167819796E-2</v>
      </c>
      <c r="AI8" s="59">
        <v>0.85881408623910027</v>
      </c>
      <c r="AJ8" s="62">
        <f t="shared" si="17"/>
        <v>-0.55382449347773943</v>
      </c>
      <c r="AK8" s="59">
        <f t="shared" si="18"/>
        <v>0.36154387663056514</v>
      </c>
    </row>
    <row r="9" spans="1:37" s="61" customFormat="1" x14ac:dyDescent="0.25">
      <c r="A9" s="57" t="s">
        <v>34</v>
      </c>
      <c r="B9" s="58">
        <v>25795</v>
      </c>
      <c r="C9" s="58">
        <v>21157</v>
      </c>
      <c r="D9" s="59">
        <f t="shared" si="0"/>
        <v>0.82019771273502617</v>
      </c>
      <c r="E9" s="81">
        <v>91</v>
      </c>
      <c r="F9" s="58">
        <v>93</v>
      </c>
      <c r="G9" s="58">
        <v>662</v>
      </c>
      <c r="H9" s="60">
        <f t="shared" si="5"/>
        <v>91.073964497041416</v>
      </c>
      <c r="I9" s="58">
        <v>676</v>
      </c>
      <c r="J9" s="61">
        <f t="shared" si="2"/>
        <v>61566</v>
      </c>
      <c r="K9" s="59">
        <f t="shared" si="6"/>
        <v>1.3816568047337279</v>
      </c>
      <c r="L9" s="59">
        <f t="shared" si="7"/>
        <v>1.2707100591715976</v>
      </c>
      <c r="M9" s="61">
        <f t="shared" si="3"/>
        <v>668.65807653995694</v>
      </c>
      <c r="N9" s="59">
        <f t="shared" si="8"/>
        <v>1.2846625654250492</v>
      </c>
      <c r="O9" s="59">
        <f t="shared" si="9"/>
        <v>1.3952506253451569E-2</v>
      </c>
      <c r="P9" s="61">
        <v>1703928</v>
      </c>
      <c r="Q9" s="59">
        <f t="shared" si="10"/>
        <v>8.4681363711836419E-2</v>
      </c>
      <c r="R9" s="59">
        <f t="shared" si="11"/>
        <v>0.99299999999999999</v>
      </c>
      <c r="S9" s="59">
        <v>0.05</v>
      </c>
      <c r="T9" s="59">
        <v>0.14000000000000001</v>
      </c>
      <c r="U9" s="59">
        <f t="shared" si="4"/>
        <v>0.97928994082840237</v>
      </c>
      <c r="V9" s="59">
        <f>D9/U9</f>
        <v>0.83754328369921105</v>
      </c>
      <c r="W9" s="131">
        <f t="shared" si="12"/>
        <v>3.4941820469350654E-2</v>
      </c>
      <c r="X9" s="59">
        <v>7.2695538905276691E-2</v>
      </c>
      <c r="Y9" s="61">
        <v>0.83500316922986018</v>
      </c>
      <c r="Z9" s="62">
        <f>B9*1000/P9</f>
        <v>15.138550455183552</v>
      </c>
      <c r="AA9" s="59">
        <f t="shared" si="13"/>
        <v>0.83377740785979149</v>
      </c>
      <c r="AB9" s="131">
        <f t="shared" si="14"/>
        <v>1.4320664033041928</v>
      </c>
      <c r="AC9" s="59">
        <v>0.1083777989568417</v>
      </c>
      <c r="AD9" s="59">
        <v>0.67857320310964231</v>
      </c>
      <c r="AE9" s="61">
        <v>42.098018769551615</v>
      </c>
      <c r="AF9" s="59">
        <f t="shared" si="15"/>
        <v>0.87847032153927462</v>
      </c>
      <c r="AG9" s="131">
        <f t="shared" si="16"/>
        <v>1.0375814256801945</v>
      </c>
      <c r="AH9" s="59">
        <v>1.8944282167819796E-2</v>
      </c>
      <c r="AI9" s="59">
        <v>0.85881408623910027</v>
      </c>
      <c r="AJ9" s="62">
        <f t="shared" si="17"/>
        <v>0.8348632164845794</v>
      </c>
      <c r="AK9" s="59">
        <f t="shared" si="18"/>
        <v>0.70871580412114488</v>
      </c>
    </row>
    <row r="10" spans="1:37" s="61" customFormat="1" x14ac:dyDescent="0.25">
      <c r="A10" s="57" t="s">
        <v>36</v>
      </c>
      <c r="B10" s="58">
        <v>16824</v>
      </c>
      <c r="C10" s="58">
        <v>14646</v>
      </c>
      <c r="D10" s="59">
        <f t="shared" si="0"/>
        <v>0.8705420827389444</v>
      </c>
      <c r="E10" s="81">
        <v>42</v>
      </c>
      <c r="F10" s="58">
        <v>44</v>
      </c>
      <c r="G10" s="58">
        <v>982</v>
      </c>
      <c r="H10" s="60">
        <f t="shared" si="5"/>
        <v>42.031128404669261</v>
      </c>
      <c r="I10" s="58">
        <v>1028</v>
      </c>
      <c r="J10" s="61">
        <f t="shared" si="2"/>
        <v>43208</v>
      </c>
      <c r="K10" s="59">
        <f t="shared" si="6"/>
        <v>0.90856031128404668</v>
      </c>
      <c r="L10" s="59">
        <f t="shared" si="7"/>
        <v>0.83560311284046696</v>
      </c>
      <c r="M10" s="61">
        <f t="shared" si="3"/>
        <v>1004.1103173885523</v>
      </c>
      <c r="N10" s="59">
        <f t="shared" si="8"/>
        <v>0.8554836905112686</v>
      </c>
      <c r="O10" s="59">
        <f t="shared" si="9"/>
        <v>1.9880577670801647E-2</v>
      </c>
      <c r="P10" s="61">
        <v>1197689</v>
      </c>
      <c r="Q10" s="59">
        <f t="shared" si="10"/>
        <v>5.9522431594918129E-2</v>
      </c>
      <c r="R10" s="59">
        <f t="shared" si="11"/>
        <v>0.99299999999999999</v>
      </c>
      <c r="S10" s="59">
        <v>0.05</v>
      </c>
      <c r="T10" s="59">
        <v>0.14000000000000001</v>
      </c>
      <c r="U10" s="59">
        <f t="shared" si="4"/>
        <v>0.95525291828793779</v>
      </c>
      <c r="V10" s="59">
        <f>D10/U10</f>
        <v>0.91132103977152223</v>
      </c>
      <c r="W10" s="131">
        <f t="shared" si="12"/>
        <v>1.0498288023025089</v>
      </c>
      <c r="X10" s="59">
        <v>7.2695538905276691E-2</v>
      </c>
      <c r="Y10" s="61">
        <v>0.83500316922986018</v>
      </c>
      <c r="Z10" s="62">
        <f>B10*1000/P10</f>
        <v>14.047052281518825</v>
      </c>
      <c r="AA10" s="59">
        <f t="shared" si="13"/>
        <v>0.66579407180611572</v>
      </c>
      <c r="AB10" s="131">
        <f t="shared" si="14"/>
        <v>-0.11791281449271274</v>
      </c>
      <c r="AC10" s="59">
        <v>0.1083777989568417</v>
      </c>
      <c r="AD10" s="59">
        <v>0.67857320310964231</v>
      </c>
      <c r="AE10" s="61">
        <v>44.204198473282446</v>
      </c>
      <c r="AF10" s="59">
        <f t="shared" si="15"/>
        <v>0.87274035867405619</v>
      </c>
      <c r="AG10" s="131">
        <f t="shared" si="16"/>
        <v>0.73511745188277189</v>
      </c>
      <c r="AH10" s="59">
        <v>1.8944282167819796E-2</v>
      </c>
      <c r="AI10" s="59">
        <v>0.85881408623910027</v>
      </c>
      <c r="AJ10" s="62">
        <f t="shared" si="17"/>
        <v>0.55567781323085608</v>
      </c>
      <c r="AK10" s="59">
        <f t="shared" si="18"/>
        <v>0.63891945330771405</v>
      </c>
    </row>
    <row r="11" spans="1:37" s="61" customFormat="1" x14ac:dyDescent="0.25">
      <c r="A11" s="57" t="s">
        <v>38</v>
      </c>
      <c r="B11" s="58">
        <v>12649</v>
      </c>
      <c r="C11" s="58">
        <v>9990</v>
      </c>
      <c r="D11" s="59">
        <f t="shared" si="0"/>
        <v>0.78978575381453076</v>
      </c>
      <c r="E11" s="81">
        <v>36</v>
      </c>
      <c r="F11" s="58">
        <v>39</v>
      </c>
      <c r="G11" s="58">
        <v>808</v>
      </c>
      <c r="H11" s="60">
        <f t="shared" si="5"/>
        <v>35.972602739726028</v>
      </c>
      <c r="I11" s="58">
        <v>876</v>
      </c>
      <c r="J11" s="61">
        <f t="shared" si="2"/>
        <v>31512</v>
      </c>
      <c r="K11" s="59">
        <f t="shared" si="6"/>
        <v>1.0662100456621004</v>
      </c>
      <c r="L11" s="59">
        <f t="shared" si="7"/>
        <v>0.98059360730593603</v>
      </c>
      <c r="M11" s="61">
        <f t="shared" si="3"/>
        <v>852.30678028899592</v>
      </c>
      <c r="N11" s="59">
        <f t="shared" si="8"/>
        <v>1.0078530640208383</v>
      </c>
      <c r="O11" s="59">
        <f t="shared" si="9"/>
        <v>2.7259456714902264E-2</v>
      </c>
      <c r="P11" s="61">
        <v>1167847</v>
      </c>
      <c r="Q11" s="59">
        <f t="shared" si="10"/>
        <v>5.8039351760624296E-2</v>
      </c>
      <c r="R11" s="59">
        <f t="shared" si="11"/>
        <v>0.99299999999999999</v>
      </c>
      <c r="S11" s="59">
        <v>0.05</v>
      </c>
      <c r="T11" s="59">
        <v>0.14000000000000001</v>
      </c>
      <c r="U11" s="59">
        <f t="shared" si="4"/>
        <v>0.92237442922374435</v>
      </c>
      <c r="V11" s="59">
        <f>D11/U11</f>
        <v>0.85625287170981301</v>
      </c>
      <c r="W11" s="131">
        <f t="shared" si="12"/>
        <v>0.29231095607725666</v>
      </c>
      <c r="X11" s="59">
        <v>7.2695538905276691E-2</v>
      </c>
      <c r="Y11" s="61">
        <v>0.83500316922986018</v>
      </c>
      <c r="Z11" s="62">
        <f>B11*1000/P11</f>
        <v>10.831042079998493</v>
      </c>
      <c r="AA11" s="59">
        <f t="shared" si="13"/>
        <v>0.69890857888808455</v>
      </c>
      <c r="AB11" s="131">
        <f t="shared" si="14"/>
        <v>0.18763414623819971</v>
      </c>
      <c r="AC11" s="59">
        <v>0.1083777989568417</v>
      </c>
      <c r="AD11" s="59">
        <v>0.67857320310964231</v>
      </c>
      <c r="AE11" s="61">
        <v>43.738596491228073</v>
      </c>
      <c r="AF11" s="59">
        <f t="shared" si="15"/>
        <v>0.87400705118961786</v>
      </c>
      <c r="AG11" s="131">
        <f t="shared" si="16"/>
        <v>0.80198155918124547</v>
      </c>
      <c r="AH11" s="59">
        <v>1.8944282167819796E-2</v>
      </c>
      <c r="AI11" s="59">
        <v>0.85881408623910027</v>
      </c>
      <c r="AJ11" s="62">
        <f t="shared" si="17"/>
        <v>0.42730888716556725</v>
      </c>
      <c r="AK11" s="59">
        <f t="shared" si="18"/>
        <v>0.60682722179139181</v>
      </c>
    </row>
    <row r="12" spans="1:37" s="61" customFormat="1" x14ac:dyDescent="0.25">
      <c r="A12" s="57" t="s">
        <v>40</v>
      </c>
      <c r="B12" s="58">
        <v>11076</v>
      </c>
      <c r="C12" s="58">
        <v>8461</v>
      </c>
      <c r="D12" s="59">
        <f t="shared" si="0"/>
        <v>0.76390393643914767</v>
      </c>
      <c r="E12" s="81">
        <v>32</v>
      </c>
      <c r="F12" s="58">
        <v>35</v>
      </c>
      <c r="G12" s="58">
        <v>810</v>
      </c>
      <c r="H12" s="60">
        <f t="shared" si="5"/>
        <v>31.997742663656886</v>
      </c>
      <c r="I12" s="58">
        <v>886</v>
      </c>
      <c r="J12" s="61">
        <f t="shared" si="2"/>
        <v>28350</v>
      </c>
      <c r="K12" s="59">
        <f>$I$18/I12</f>
        <v>1.0541760722347631</v>
      </c>
      <c r="L12" s="59">
        <f>$G$18/I12</f>
        <v>0.96952595936794583</v>
      </c>
      <c r="M12" s="61">
        <f>J12/(H12+1)</f>
        <v>859.14967847858804</v>
      </c>
      <c r="N12" s="59">
        <f t="shared" si="8"/>
        <v>0.99982578300110281</v>
      </c>
      <c r="O12" s="59">
        <f t="shared" si="9"/>
        <v>3.0299823633156975E-2</v>
      </c>
      <c r="P12" s="61">
        <v>919758</v>
      </c>
      <c r="Q12" s="59">
        <f t="shared" si="10"/>
        <v>4.5709890162536945E-2</v>
      </c>
      <c r="R12" s="59">
        <f t="shared" si="11"/>
        <v>0.99299999999999999</v>
      </c>
      <c r="S12" s="59">
        <v>0.05</v>
      </c>
      <c r="T12" s="59">
        <v>0.14000000000000001</v>
      </c>
      <c r="U12" s="59">
        <f t="shared" si="4"/>
        <v>0.91422121896162534</v>
      </c>
      <c r="V12" s="59">
        <f>D12/U12</f>
        <v>0.83557887368528982</v>
      </c>
      <c r="W12" s="131">
        <f t="shared" si="12"/>
        <v>7.9193918099953794E-3</v>
      </c>
      <c r="X12" s="59">
        <v>7.2695538905276691E-2</v>
      </c>
      <c r="Y12" s="61">
        <v>0.83500316922986018</v>
      </c>
      <c r="Z12" s="62">
        <f>B12*1000/P12</f>
        <v>12.042298082756551</v>
      </c>
      <c r="AA12" s="59">
        <f t="shared" si="13"/>
        <v>0.62365163663766121</v>
      </c>
      <c r="AB12" s="131">
        <f t="shared" si="14"/>
        <v>-0.5067603051603955</v>
      </c>
      <c r="AC12" s="59">
        <v>0.1083777989568417</v>
      </c>
      <c r="AD12" s="59">
        <v>0.67857320310964231</v>
      </c>
      <c r="AE12" s="61">
        <v>48.288172043010753</v>
      </c>
      <c r="AF12" s="59">
        <f t="shared" si="15"/>
        <v>0.86162971277065847</v>
      </c>
      <c r="AG12" s="131">
        <f t="shared" si="16"/>
        <v>0.14862672053845566</v>
      </c>
      <c r="AH12" s="59">
        <v>1.8944282167819796E-2</v>
      </c>
      <c r="AI12" s="59">
        <v>0.85881408623910027</v>
      </c>
      <c r="AJ12" s="62">
        <f t="shared" si="17"/>
        <v>-0.11673806427064815</v>
      </c>
      <c r="AK12" s="59">
        <f t="shared" si="18"/>
        <v>0.47081548393233796</v>
      </c>
    </row>
    <row r="13" spans="1:37" s="54" customFormat="1" x14ac:dyDescent="0.25">
      <c r="A13" s="49" t="s">
        <v>42</v>
      </c>
      <c r="B13" s="58">
        <v>13040</v>
      </c>
      <c r="C13" s="58">
        <v>10312</v>
      </c>
      <c r="D13" s="51">
        <f t="shared" si="0"/>
        <v>0.79079754601226993</v>
      </c>
      <c r="E13" s="81">
        <v>31</v>
      </c>
      <c r="F13" s="50">
        <v>36</v>
      </c>
      <c r="G13" s="58">
        <v>907</v>
      </c>
      <c r="H13" s="53">
        <f t="shared" si="5"/>
        <v>31.008547008547009</v>
      </c>
      <c r="I13" s="58">
        <v>1053</v>
      </c>
      <c r="J13" s="54">
        <f t="shared" si="2"/>
        <v>32652</v>
      </c>
      <c r="K13" s="51">
        <f t="shared" si="6"/>
        <v>0.88698955365622034</v>
      </c>
      <c r="L13" s="51">
        <f t="shared" si="7"/>
        <v>0.81576448243114907</v>
      </c>
      <c r="M13" s="54">
        <f t="shared" ref="M13:M17" si="19">J13/(H13+1)</f>
        <v>1020.1025367156208</v>
      </c>
      <c r="N13" s="51">
        <f t="shared" si="8"/>
        <v>0.84207221243237418</v>
      </c>
      <c r="O13" s="51">
        <f>N13-L13</f>
        <v>2.6307730001225105E-2</v>
      </c>
      <c r="P13" s="54">
        <v>984145</v>
      </c>
      <c r="Q13" s="51">
        <f t="shared" si="10"/>
        <v>4.8909778282993914E-2</v>
      </c>
      <c r="R13" s="59">
        <f t="shared" si="11"/>
        <v>0.99299999999999999</v>
      </c>
      <c r="S13" s="59">
        <v>0.05</v>
      </c>
      <c r="T13" s="59">
        <v>0.14000000000000001</v>
      </c>
      <c r="U13" s="51">
        <f t="shared" si="4"/>
        <v>0.86134852801519468</v>
      </c>
      <c r="V13" s="51">
        <f>D13/U13</f>
        <v>0.91809241008921749</v>
      </c>
      <c r="W13" s="131">
        <f t="shared" si="12"/>
        <v>1.1429757879314131</v>
      </c>
      <c r="X13" s="59">
        <v>7.2695538905276691E-2</v>
      </c>
      <c r="Y13" s="61">
        <v>0.83500316922986018</v>
      </c>
      <c r="Z13" s="55">
        <f>B13*1000/P13</f>
        <v>13.250080018696432</v>
      </c>
      <c r="AA13" s="51">
        <f t="shared" si="13"/>
        <v>0.57269587591304227</v>
      </c>
      <c r="AB13" s="131">
        <f t="shared" si="14"/>
        <v>-0.97692819208076553</v>
      </c>
      <c r="AC13" s="59">
        <v>0.1083777989568417</v>
      </c>
      <c r="AD13" s="59">
        <v>0.67857320310964231</v>
      </c>
      <c r="AE13" s="54">
        <v>46.826638477801268</v>
      </c>
      <c r="AF13" s="51">
        <f t="shared" si="15"/>
        <v>0.8656058849083379</v>
      </c>
      <c r="AG13" s="131">
        <f t="shared" si="16"/>
        <v>0.35851443771116825</v>
      </c>
      <c r="AH13" s="59">
        <v>1.8944282167819796E-2</v>
      </c>
      <c r="AI13" s="59">
        <v>0.85881408623910027</v>
      </c>
      <c r="AJ13" s="55">
        <f t="shared" si="17"/>
        <v>0.17485401118727192</v>
      </c>
      <c r="AK13" s="59">
        <f t="shared" si="18"/>
        <v>0.54371350279681796</v>
      </c>
    </row>
    <row r="14" spans="1:37" s="61" customFormat="1" x14ac:dyDescent="0.25">
      <c r="A14" s="57" t="s">
        <v>44</v>
      </c>
      <c r="B14" s="58">
        <v>16814</v>
      </c>
      <c r="C14" s="58">
        <v>13839</v>
      </c>
      <c r="D14" s="59">
        <f t="shared" si="0"/>
        <v>0.82306411323896755</v>
      </c>
      <c r="E14" s="81">
        <v>52</v>
      </c>
      <c r="F14" s="58">
        <v>53</v>
      </c>
      <c r="G14" s="58">
        <v>798</v>
      </c>
      <c r="H14" s="60">
        <f t="shared" si="5"/>
        <v>52.022140221402211</v>
      </c>
      <c r="I14" s="58">
        <v>813</v>
      </c>
      <c r="J14" s="61">
        <f t="shared" si="2"/>
        <v>42294</v>
      </c>
      <c r="K14" s="59">
        <f t="shared" si="6"/>
        <v>1.1488314883148831</v>
      </c>
      <c r="L14" s="59">
        <f t="shared" si="7"/>
        <v>1.056580565805658</v>
      </c>
      <c r="M14" s="61">
        <f t="shared" si="19"/>
        <v>797.66678265710914</v>
      </c>
      <c r="N14" s="59">
        <f t="shared" si="8"/>
        <v>1.076890775291637</v>
      </c>
      <c r="O14" s="59">
        <f t="shared" si="9"/>
        <v>2.0310209485979058E-2</v>
      </c>
      <c r="P14" s="61">
        <v>1732700</v>
      </c>
      <c r="Q14" s="59">
        <f t="shared" si="10"/>
        <v>8.6111266968732822E-2</v>
      </c>
      <c r="R14" s="59">
        <f t="shared" si="11"/>
        <v>0.99299999999999999</v>
      </c>
      <c r="S14" s="59">
        <v>0.05</v>
      </c>
      <c r="T14" s="59">
        <v>0.14000000000000001</v>
      </c>
      <c r="U14" s="59">
        <f t="shared" si="4"/>
        <v>0.9815498154981549</v>
      </c>
      <c r="V14" s="59">
        <f>D14/U14</f>
        <v>0.83853524318706851</v>
      </c>
      <c r="W14" s="131">
        <f t="shared" si="12"/>
        <v>4.8587217460629585E-2</v>
      </c>
      <c r="X14" s="59">
        <v>7.2695538905276691E-2</v>
      </c>
      <c r="Y14" s="61">
        <v>0.83500316922986018</v>
      </c>
      <c r="Z14" s="62">
        <f>B14*1000/P14</f>
        <v>9.7039302822185025</v>
      </c>
      <c r="AA14" s="59">
        <f t="shared" si="13"/>
        <v>0.81346537760808524</v>
      </c>
      <c r="AB14" s="131">
        <f t="shared" si="14"/>
        <v>1.2446476658209289</v>
      </c>
      <c r="AC14" s="59">
        <v>0.1083777989568417</v>
      </c>
      <c r="AD14" s="59">
        <v>0.67857320310964231</v>
      </c>
      <c r="AE14" s="61">
        <v>52.274924471299094</v>
      </c>
      <c r="AF14" s="59">
        <f t="shared" si="15"/>
        <v>0.85078356164383562</v>
      </c>
      <c r="AG14" s="131">
        <f t="shared" si="16"/>
        <v>-0.42390229010133285</v>
      </c>
      <c r="AH14" s="59">
        <v>1.8944282167819796E-2</v>
      </c>
      <c r="AI14" s="59">
        <v>0.85881408623910027</v>
      </c>
      <c r="AJ14" s="62">
        <f t="shared" si="17"/>
        <v>0.28977753106007526</v>
      </c>
      <c r="AK14" s="59">
        <f t="shared" si="18"/>
        <v>0.57244438276501886</v>
      </c>
    </row>
    <row r="15" spans="1:37" s="54" customFormat="1" x14ac:dyDescent="0.25">
      <c r="A15" s="49" t="s">
        <v>46</v>
      </c>
      <c r="B15" s="58">
        <v>16954</v>
      </c>
      <c r="C15" s="58">
        <v>14232</v>
      </c>
      <c r="D15" s="51">
        <f t="shared" si="0"/>
        <v>0.8394479178954819</v>
      </c>
      <c r="E15" s="81">
        <v>40</v>
      </c>
      <c r="F15" s="50">
        <v>42</v>
      </c>
      <c r="G15" s="58">
        <v>1082</v>
      </c>
      <c r="H15" s="53">
        <f t="shared" si="5"/>
        <v>40.00352112676056</v>
      </c>
      <c r="I15" s="58">
        <v>1136</v>
      </c>
      <c r="J15" s="54">
        <f t="shared" si="2"/>
        <v>45444</v>
      </c>
      <c r="K15" s="51">
        <f t="shared" si="6"/>
        <v>0.82218309859154926</v>
      </c>
      <c r="L15" s="51">
        <f t="shared" si="7"/>
        <v>0.75616197183098588</v>
      </c>
      <c r="M15" s="54">
        <f t="shared" si="19"/>
        <v>1108.2950622584801</v>
      </c>
      <c r="N15" s="51">
        <f t="shared" si="8"/>
        <v>0.77506435718438782</v>
      </c>
      <c r="O15" s="51">
        <f t="shared" si="9"/>
        <v>1.890238535340194E-2</v>
      </c>
      <c r="P15" s="54">
        <v>1047436</v>
      </c>
      <c r="Q15" s="51">
        <f t="shared" si="10"/>
        <v>5.205519768492043E-2</v>
      </c>
      <c r="R15" s="59">
        <f t="shared" si="11"/>
        <v>0.99299999999999999</v>
      </c>
      <c r="S15" s="59">
        <v>0.05</v>
      </c>
      <c r="T15" s="59">
        <v>0.14000000000000001</v>
      </c>
      <c r="U15" s="51">
        <f t="shared" si="4"/>
        <v>0.95246478873239426</v>
      </c>
      <c r="V15" s="51">
        <f>D15/U15</f>
        <v>0.88134273080338954</v>
      </c>
      <c r="W15" s="131">
        <f t="shared" si="12"/>
        <v>0.63744711534376908</v>
      </c>
      <c r="X15" s="59">
        <v>7.2695538905276691E-2</v>
      </c>
      <c r="Y15" s="61">
        <v>0.83500316922986018</v>
      </c>
      <c r="Z15" s="55">
        <f>B15*1000/P15</f>
        <v>16.186191805513655</v>
      </c>
      <c r="AA15" s="51">
        <f t="shared" si="13"/>
        <v>0.59538082274748017</v>
      </c>
      <c r="AB15" s="131">
        <f t="shared" si="14"/>
        <v>-0.76761459600495374</v>
      </c>
      <c r="AC15" s="59">
        <v>0.1083777989568417</v>
      </c>
      <c r="AD15" s="59">
        <v>0.67857320310964231</v>
      </c>
      <c r="AE15" s="54">
        <v>49.422764227642276</v>
      </c>
      <c r="AF15" s="51">
        <f t="shared" si="15"/>
        <v>0.8585430003341129</v>
      </c>
      <c r="AG15" s="131">
        <f t="shared" si="16"/>
        <v>-1.4309642486631363E-2</v>
      </c>
      <c r="AH15" s="59">
        <v>1.8944282167819796E-2</v>
      </c>
      <c r="AI15" s="59">
        <v>0.85881408623910027</v>
      </c>
      <c r="AJ15" s="55">
        <f t="shared" si="17"/>
        <v>-4.815904104927201E-2</v>
      </c>
      <c r="AK15" s="59">
        <f t="shared" si="18"/>
        <v>0.48796023973768199</v>
      </c>
    </row>
    <row r="16" spans="1:37" s="61" customFormat="1" x14ac:dyDescent="0.25">
      <c r="A16" s="57" t="s">
        <v>48</v>
      </c>
      <c r="B16" s="58">
        <v>11770</v>
      </c>
      <c r="C16" s="58">
        <v>10218</v>
      </c>
      <c r="D16" s="59">
        <f t="shared" si="0"/>
        <v>0.8681393372982158</v>
      </c>
      <c r="E16" s="81">
        <v>25</v>
      </c>
      <c r="F16" s="58">
        <v>28</v>
      </c>
      <c r="G16" s="58">
        <v>1118</v>
      </c>
      <c r="H16" s="60">
        <f t="shared" si="5"/>
        <v>25.003194888178914</v>
      </c>
      <c r="I16" s="58">
        <v>1252</v>
      </c>
      <c r="J16" s="61">
        <f t="shared" si="2"/>
        <v>31304</v>
      </c>
      <c r="K16" s="59">
        <f t="shared" si="6"/>
        <v>0.7460063897763578</v>
      </c>
      <c r="L16" s="59">
        <f t="shared" si="7"/>
        <v>0.68610223642172519</v>
      </c>
      <c r="M16" s="61">
        <f t="shared" si="19"/>
        <v>1203.852070278904</v>
      </c>
      <c r="N16" s="59">
        <f>$G$18/M16</f>
        <v>0.71354281909486605</v>
      </c>
      <c r="O16" s="59">
        <f t="shared" si="9"/>
        <v>2.7440582673140868E-2</v>
      </c>
      <c r="P16" s="61">
        <v>861713</v>
      </c>
      <c r="Q16" s="59">
        <f t="shared" si="10"/>
        <v>4.2825185083065542E-2</v>
      </c>
      <c r="R16" s="59">
        <f t="shared" si="11"/>
        <v>0.99299999999999999</v>
      </c>
      <c r="S16" s="59">
        <v>0.05</v>
      </c>
      <c r="T16" s="59">
        <v>0.14000000000000001</v>
      </c>
      <c r="U16" s="59">
        <f t="shared" si="4"/>
        <v>0.89297124600638977</v>
      </c>
      <c r="V16" s="59">
        <f>D16/U16</f>
        <v>0.97219181600837767</v>
      </c>
      <c r="W16" s="131">
        <f t="shared" si="12"/>
        <v>1.8871673399006812</v>
      </c>
      <c r="X16" s="59">
        <v>7.2695538905276691E-2</v>
      </c>
      <c r="Y16" s="61">
        <v>0.83500316922986018</v>
      </c>
      <c r="Z16" s="62">
        <f>B16*1000/P16</f>
        <v>13.658840008216192</v>
      </c>
      <c r="AA16" s="59">
        <f t="shared" si="13"/>
        <v>0.45371621229597903</v>
      </c>
      <c r="AB16" s="131">
        <f t="shared" si="14"/>
        <v>-2.0747514064500057</v>
      </c>
      <c r="AC16" s="59">
        <v>0.1083777989568417</v>
      </c>
      <c r="AD16" s="59">
        <v>0.67857320310964231</v>
      </c>
      <c r="AE16" s="61">
        <v>59.534562211981566</v>
      </c>
      <c r="AF16" s="59">
        <f t="shared" si="15"/>
        <v>0.83103336910548586</v>
      </c>
      <c r="AG16" s="131">
        <f t="shared" si="16"/>
        <v>-1.4664433778760355</v>
      </c>
      <c r="AH16" s="59">
        <v>1.8944282167819796E-2</v>
      </c>
      <c r="AI16" s="59">
        <v>0.85881408623910027</v>
      </c>
      <c r="AJ16" s="62">
        <f t="shared" si="17"/>
        <v>-0.55134248147511999</v>
      </c>
      <c r="AK16" s="59">
        <f t="shared" si="18"/>
        <v>0.36216437963122</v>
      </c>
    </row>
    <row r="17" spans="1:37" s="61" customFormat="1" x14ac:dyDescent="0.25">
      <c r="A17" s="57" t="s">
        <v>50</v>
      </c>
      <c r="B17" s="58">
        <v>25989</v>
      </c>
      <c r="C17" s="58">
        <v>18908</v>
      </c>
      <c r="D17" s="59">
        <f t="shared" si="0"/>
        <v>0.727538574012082</v>
      </c>
      <c r="E17" s="81">
        <v>53</v>
      </c>
      <c r="F17" s="58">
        <v>54</v>
      </c>
      <c r="G17" s="58">
        <v>1235</v>
      </c>
      <c r="H17" s="60">
        <f t="shared" si="5"/>
        <v>52.020280811232446</v>
      </c>
      <c r="I17" s="58">
        <v>1282</v>
      </c>
      <c r="J17" s="61">
        <f t="shared" si="2"/>
        <v>66690</v>
      </c>
      <c r="K17" s="59">
        <f t="shared" si="6"/>
        <v>0.72854914196567866</v>
      </c>
      <c r="L17" s="59">
        <f t="shared" si="7"/>
        <v>0.67004680187207488</v>
      </c>
      <c r="M17" s="61">
        <f t="shared" si="19"/>
        <v>1257.8205731771907</v>
      </c>
      <c r="N17" s="59">
        <f t="shared" si="8"/>
        <v>0.6829272936999351</v>
      </c>
      <c r="O17" s="59">
        <f t="shared" si="9"/>
        <v>1.2880491827860219E-2</v>
      </c>
      <c r="P17" s="61">
        <v>1409748</v>
      </c>
      <c r="Q17" s="59">
        <f t="shared" si="10"/>
        <v>7.0061283769052435E-2</v>
      </c>
      <c r="R17" s="59">
        <f t="shared" si="11"/>
        <v>0.99299999999999999</v>
      </c>
      <c r="S17" s="59">
        <v>0.05</v>
      </c>
      <c r="T17" s="59">
        <v>0.14000000000000001</v>
      </c>
      <c r="U17" s="59">
        <f t="shared" si="4"/>
        <v>0.96333853354134158</v>
      </c>
      <c r="V17" s="59">
        <f>D17/U17</f>
        <v>0.75522627682873622</v>
      </c>
      <c r="W17" s="131">
        <f t="shared" si="12"/>
        <v>-1.0974111149389012</v>
      </c>
      <c r="X17" s="59">
        <v>7.2695538905276691E-2</v>
      </c>
      <c r="Y17" s="61">
        <v>0.83500316922986018</v>
      </c>
      <c r="Z17" s="62">
        <f>B17*1000/P17</f>
        <v>18.43520969705224</v>
      </c>
      <c r="AA17" s="59">
        <f>(1-Z17/H17)</f>
        <v>0.64561495229238308</v>
      </c>
      <c r="AB17" s="131">
        <f t="shared" si="14"/>
        <v>-0.30410518698930111</v>
      </c>
      <c r="AC17" s="59">
        <v>0.1083777989568417</v>
      </c>
      <c r="AD17" s="59">
        <v>0.67857320310964231</v>
      </c>
      <c r="AE17" s="61">
        <v>42.97923322683706</v>
      </c>
      <c r="AF17" s="59">
        <f t="shared" si="15"/>
        <v>0.87607293535822128</v>
      </c>
      <c r="AG17" s="131">
        <f t="shared" si="16"/>
        <v>0.91103209750740566</v>
      </c>
      <c r="AH17" s="59">
        <v>1.8944282167819796E-2</v>
      </c>
      <c r="AI17" s="59">
        <v>0.85881408623910027</v>
      </c>
      <c r="AJ17" s="62">
        <f t="shared" si="17"/>
        <v>-0.16349473480693225</v>
      </c>
      <c r="AK17" s="59">
        <f t="shared" si="18"/>
        <v>0.45912631629826695</v>
      </c>
    </row>
    <row r="18" spans="1:37" x14ac:dyDescent="0.25">
      <c r="A18" s="32" t="s">
        <v>508</v>
      </c>
      <c r="B18" s="18"/>
      <c r="C18" s="4"/>
      <c r="D18" s="28"/>
      <c r="E18" s="16"/>
      <c r="F18" s="16"/>
      <c r="G18" s="38">
        <f>MEDIAN(G3:G17)</f>
        <v>859</v>
      </c>
      <c r="H18" s="30"/>
      <c r="I18" s="5">
        <f>MEDIAN(I3:I17)</f>
        <v>934</v>
      </c>
      <c r="K18" s="28">
        <f t="shared" ref="K18" si="20">I18/$I$18</f>
        <v>1</v>
      </c>
      <c r="M18" s="5">
        <f>MEDIAN(M3:M17)</f>
        <v>928.47456295920949</v>
      </c>
      <c r="AK18" s="59">
        <f t="shared" si="18"/>
        <v>0.5</v>
      </c>
    </row>
    <row r="19" spans="1:37" x14ac:dyDescent="0.25">
      <c r="A19" s="32" t="s">
        <v>524</v>
      </c>
      <c r="B19" s="18"/>
      <c r="C19" s="4"/>
      <c r="D19" s="28"/>
      <c r="E19" s="16"/>
      <c r="F19" s="16"/>
      <c r="G19" s="38"/>
      <c r="H19" s="30"/>
      <c r="I19" s="5"/>
      <c r="M19" s="56"/>
      <c r="V19" s="28">
        <f>SUM(V3:V17)/15</f>
        <v>0.83500316922986018</v>
      </c>
      <c r="W19" s="132"/>
      <c r="X19" s="28"/>
      <c r="Y19" s="28"/>
      <c r="AA19" s="28">
        <f>SUM(AA3:AA17)/15</f>
        <v>0.67857320310964231</v>
      </c>
      <c r="AB19" s="132"/>
      <c r="AC19" s="28"/>
      <c r="AD19" s="28"/>
      <c r="AF19" s="28">
        <f>SUM(AF3:AF17)/15</f>
        <v>0.85881408623910027</v>
      </c>
      <c r="AG19" s="132"/>
      <c r="AH19" s="28"/>
      <c r="AK19" s="59">
        <f t="shared" si="18"/>
        <v>0.5</v>
      </c>
    </row>
    <row r="20" spans="1:37" x14ac:dyDescent="0.25">
      <c r="A20" s="32" t="s">
        <v>525</v>
      </c>
      <c r="B20" s="18"/>
      <c r="C20" s="4"/>
      <c r="D20" s="28"/>
      <c r="E20" s="16"/>
      <c r="F20" s="16"/>
      <c r="G20" s="38"/>
      <c r="H20" s="30"/>
      <c r="I20" s="5"/>
      <c r="M20" s="56"/>
      <c r="V20">
        <f>STDEV(V3:V17)</f>
        <v>7.2695538905276691E-2</v>
      </c>
      <c r="AA20">
        <f>STDEV(AA3:AA17)</f>
        <v>0.1083777989568417</v>
      </c>
      <c r="AF20">
        <f>STDEV(AF3:AF17)</f>
        <v>1.8944282167819796E-2</v>
      </c>
      <c r="AK20" s="59">
        <f t="shared" si="18"/>
        <v>0.5</v>
      </c>
    </row>
    <row r="21" spans="1:37" x14ac:dyDescent="0.25">
      <c r="A21" s="4" t="s">
        <v>52</v>
      </c>
      <c r="B21" s="58">
        <v>14138</v>
      </c>
      <c r="C21" s="58">
        <v>10153</v>
      </c>
      <c r="D21" s="9">
        <f t="shared" si="0"/>
        <v>0.71813552129014002</v>
      </c>
      <c r="E21" s="81">
        <v>28</v>
      </c>
      <c r="F21" s="16">
        <v>30</v>
      </c>
      <c r="G21" s="76">
        <v>623</v>
      </c>
      <c r="H21" s="30">
        <f t="shared" si="5"/>
        <v>27.979041916167663</v>
      </c>
      <c r="I21" s="76">
        <v>668</v>
      </c>
      <c r="J21">
        <f t="shared" si="2"/>
        <v>18690</v>
      </c>
      <c r="L21" s="28">
        <f t="shared" ref="L21:L62" si="21">$G$63/I21</f>
        <v>1.0688622754491017</v>
      </c>
      <c r="M21">
        <f t="shared" ref="M21:M62" si="22">J21/(H21+1)</f>
        <v>644.94885835313573</v>
      </c>
      <c r="N21" s="28">
        <f t="shared" ref="N21:N62" si="23">$G$63/M21</f>
        <v>1.1070645226401128</v>
      </c>
      <c r="O21" s="28">
        <f>N21-L21</f>
        <v>3.8202247191011063E-2</v>
      </c>
      <c r="P21" s="45">
        <v>342376</v>
      </c>
      <c r="Q21" s="59">
        <f>P21/20121641</f>
        <v>1.7015312021519517E-2</v>
      </c>
      <c r="R21" s="59">
        <f t="shared" ref="R21:R62" si="24">1-S21*T21</f>
        <v>0.95199999999999996</v>
      </c>
      <c r="S21" s="28">
        <v>0.48</v>
      </c>
      <c r="T21" s="28">
        <v>0.1</v>
      </c>
      <c r="U21" s="59">
        <f t="shared" ref="U21:U62" si="25">H21/F21</f>
        <v>0.9326347305389221</v>
      </c>
      <c r="V21" s="59">
        <f>D21/U21</f>
        <v>0.77000726841382594</v>
      </c>
      <c r="W21" s="131">
        <f>(V21-Y21)/X21</f>
        <v>0.46061178495559918</v>
      </c>
      <c r="X21" s="28">
        <v>0.13908838067134591</v>
      </c>
      <c r="Y21" s="28">
        <v>0.70594152112621344</v>
      </c>
      <c r="Z21" s="62">
        <f>B21*100/P21</f>
        <v>4.1293782274458488</v>
      </c>
      <c r="AA21" s="59">
        <f>(1-Z21/H21)</f>
        <v>0.85241173590509223</v>
      </c>
      <c r="AB21" s="131">
        <f t="shared" ref="AB21:AB62" si="26">(AA21-AD21)/AC21</f>
        <v>1.2373612332198989</v>
      </c>
      <c r="AC21" s="28">
        <v>5.8976510073371215E-2</v>
      </c>
      <c r="AD21" s="28">
        <v>0.77943648866969983</v>
      </c>
      <c r="AE21">
        <v>84.78</v>
      </c>
      <c r="AF21" s="59">
        <f t="shared" ref="AF21:AF62" si="27">(1-AE21/365)*R21</f>
        <v>0.73087517808219171</v>
      </c>
      <c r="AG21" s="131">
        <f t="shared" ref="AG21:AG62" si="28">(AF21-AI21)/AH21</f>
        <v>1.9740103313818993</v>
      </c>
      <c r="AH21" s="28">
        <v>4.2500675175948563E-2</v>
      </c>
      <c r="AI21" s="28">
        <v>0.64697840619416302</v>
      </c>
      <c r="AJ21" s="62">
        <f t="shared" ref="AJ21:AJ80" si="29">(W21+AB21+AG21)/3</f>
        <v>1.2239944498524657</v>
      </c>
      <c r="AK21" s="59">
        <f t="shared" si="18"/>
        <v>0.80599861246311644</v>
      </c>
    </row>
    <row r="22" spans="1:37" x14ac:dyDescent="0.25">
      <c r="A22" s="4" t="s">
        <v>54</v>
      </c>
      <c r="B22" s="58">
        <v>14601</v>
      </c>
      <c r="C22" s="58">
        <v>11919</v>
      </c>
      <c r="D22" s="9">
        <f t="shared" si="0"/>
        <v>0.81631395109923977</v>
      </c>
      <c r="E22" s="81">
        <v>31</v>
      </c>
      <c r="F22" s="16">
        <v>32</v>
      </c>
      <c r="G22" s="76">
        <v>593</v>
      </c>
      <c r="H22" s="30">
        <f t="shared" si="5"/>
        <v>31.006535947712418</v>
      </c>
      <c r="I22" s="76">
        <v>612</v>
      </c>
      <c r="J22">
        <f t="shared" si="2"/>
        <v>18976</v>
      </c>
      <c r="L22" s="28">
        <f t="shared" si="21"/>
        <v>1.1666666666666667</v>
      </c>
      <c r="M22">
        <f t="shared" si="22"/>
        <v>592.87890545231767</v>
      </c>
      <c r="N22" s="28">
        <f t="shared" si="23"/>
        <v>1.2042931422147276</v>
      </c>
      <c r="O22" s="28">
        <f t="shared" ref="O22:O62" si="30">N22-L22</f>
        <v>3.7626475548060867E-2</v>
      </c>
      <c r="P22" s="45">
        <v>430629</v>
      </c>
      <c r="Q22" s="59">
        <f t="shared" ref="Q22:Q62" si="31">P22/20121641</f>
        <v>2.140128630661883E-2</v>
      </c>
      <c r="R22" s="59">
        <f t="shared" si="24"/>
        <v>0.95199999999999996</v>
      </c>
      <c r="S22" s="28">
        <v>0.48</v>
      </c>
      <c r="T22" s="28">
        <v>0.1</v>
      </c>
      <c r="U22" s="59">
        <f t="shared" si="25"/>
        <v>0.96895424836601307</v>
      </c>
      <c r="V22" s="59">
        <f>D22/U22</f>
        <v>0.84246903553580899</v>
      </c>
      <c r="W22" s="131">
        <f t="shared" ref="W22:W62" si="32">(V22-Y22)/X22</f>
        <v>0.98158820852331674</v>
      </c>
      <c r="X22" s="28">
        <v>0.13908838067134591</v>
      </c>
      <c r="Y22" s="28">
        <v>0.70594152112621344</v>
      </c>
      <c r="Z22" s="62">
        <f>B22*100/P22</f>
        <v>3.3906216255756116</v>
      </c>
      <c r="AA22" s="59">
        <f t="shared" ref="AA22:AA62" si="33">(1-Z22/H22)</f>
        <v>0.89064816426790294</v>
      </c>
      <c r="AB22" s="131">
        <f t="shared" si="26"/>
        <v>1.8856944139259413</v>
      </c>
      <c r="AC22" s="28">
        <v>5.8976510073371215E-2</v>
      </c>
      <c r="AD22" s="28">
        <v>0.77943648866969983</v>
      </c>
      <c r="AE22">
        <v>53.03</v>
      </c>
      <c r="AF22" s="59">
        <f t="shared" si="27"/>
        <v>0.81368613698630132</v>
      </c>
      <c r="AG22" s="131">
        <f t="shared" si="28"/>
        <v>3.9224725278359673</v>
      </c>
      <c r="AH22" s="28">
        <v>4.2500675175948563E-2</v>
      </c>
      <c r="AI22" s="28">
        <v>0.64697840619416302</v>
      </c>
      <c r="AJ22" s="62">
        <f t="shared" si="29"/>
        <v>2.2632517167617419</v>
      </c>
      <c r="AK22" s="59">
        <f t="shared" si="18"/>
        <v>1.0658129291904355</v>
      </c>
    </row>
    <row r="23" spans="1:37" x14ac:dyDescent="0.25">
      <c r="A23" s="4" t="s">
        <v>56</v>
      </c>
      <c r="B23" s="58">
        <v>20851</v>
      </c>
      <c r="C23" s="58">
        <v>13407</v>
      </c>
      <c r="D23" s="9">
        <f t="shared" si="0"/>
        <v>0.64299074384921584</v>
      </c>
      <c r="E23" s="81">
        <v>31</v>
      </c>
      <c r="F23" s="16">
        <v>34</v>
      </c>
      <c r="G23" s="76">
        <v>940</v>
      </c>
      <c r="H23" s="30">
        <f t="shared" si="5"/>
        <v>30.999030067895248</v>
      </c>
      <c r="I23" s="76">
        <v>1031</v>
      </c>
      <c r="J23">
        <f t="shared" si="2"/>
        <v>31960</v>
      </c>
      <c r="L23" s="28">
        <f t="shared" si="21"/>
        <v>0.69253152279340446</v>
      </c>
      <c r="M23">
        <f t="shared" si="22"/>
        <v>998.78027340789913</v>
      </c>
      <c r="N23" s="28">
        <f t="shared" si="23"/>
        <v>0.71487194832531931</v>
      </c>
      <c r="O23" s="28">
        <f t="shared" si="30"/>
        <v>2.2340425531914843E-2</v>
      </c>
      <c r="P23" s="45">
        <v>612431</v>
      </c>
      <c r="Q23" s="59">
        <f t="shared" si="31"/>
        <v>3.0436434086066836E-2</v>
      </c>
      <c r="R23" s="59">
        <f t="shared" si="24"/>
        <v>0.95199999999999996</v>
      </c>
      <c r="S23" s="28">
        <v>0.48</v>
      </c>
      <c r="T23" s="28">
        <v>0.1</v>
      </c>
      <c r="U23" s="59">
        <f t="shared" si="25"/>
        <v>0.91173617846750732</v>
      </c>
      <c r="V23" s="59">
        <f>D23/U23</f>
        <v>0.7052377201154697</v>
      </c>
      <c r="W23" s="131">
        <f t="shared" si="32"/>
        <v>-5.0600992501793913E-3</v>
      </c>
      <c r="X23" s="28">
        <v>0.13908838067134591</v>
      </c>
      <c r="Y23" s="28">
        <v>0.70594152112621344</v>
      </c>
      <c r="Z23" s="62">
        <f>B23*100/P23</f>
        <v>3.4046284397752564</v>
      </c>
      <c r="AA23" s="59">
        <f t="shared" si="33"/>
        <v>0.89016983975568553</v>
      </c>
      <c r="AB23" s="131">
        <f t="shared" si="26"/>
        <v>1.8775839897651638</v>
      </c>
      <c r="AC23" s="28">
        <v>5.8976510073371215E-2</v>
      </c>
      <c r="AD23" s="28">
        <v>0.77943648866969983</v>
      </c>
      <c r="AE23">
        <v>75.48</v>
      </c>
      <c r="AF23" s="59">
        <f t="shared" si="27"/>
        <v>0.75513161643835613</v>
      </c>
      <c r="AG23" s="131">
        <f t="shared" si="28"/>
        <v>2.5447409905007294</v>
      </c>
      <c r="AH23" s="28">
        <v>4.2500675175948563E-2</v>
      </c>
      <c r="AI23" s="28">
        <v>0.64697840619416302</v>
      </c>
      <c r="AJ23" s="62">
        <f t="shared" si="29"/>
        <v>1.4724216270052379</v>
      </c>
      <c r="AK23" s="59">
        <f t="shared" si="18"/>
        <v>0.86810540675130943</v>
      </c>
    </row>
    <row r="24" spans="1:37" x14ac:dyDescent="0.25">
      <c r="A24" s="4" t="s">
        <v>58</v>
      </c>
      <c r="B24" s="58">
        <v>24084</v>
      </c>
      <c r="C24" s="58">
        <v>14576</v>
      </c>
      <c r="D24" s="9">
        <f t="shared" si="0"/>
        <v>0.60521508055140338</v>
      </c>
      <c r="E24" s="81">
        <v>38</v>
      </c>
      <c r="F24" s="16">
        <v>39</v>
      </c>
      <c r="G24" s="76">
        <v>984</v>
      </c>
      <c r="H24" s="30">
        <f t="shared" si="5"/>
        <v>39</v>
      </c>
      <c r="I24" s="76">
        <v>984</v>
      </c>
      <c r="J24">
        <f t="shared" si="2"/>
        <v>38376</v>
      </c>
      <c r="L24" s="28">
        <f t="shared" si="21"/>
        <v>0.72560975609756095</v>
      </c>
      <c r="M24">
        <f t="shared" si="22"/>
        <v>959.4</v>
      </c>
      <c r="N24" s="28">
        <f t="shared" si="23"/>
        <v>0.74421513445903686</v>
      </c>
      <c r="O24" s="28">
        <f t="shared" si="30"/>
        <v>1.8605378361475911E-2</v>
      </c>
      <c r="P24" s="45">
        <v>616168</v>
      </c>
      <c r="Q24" s="59">
        <f t="shared" si="31"/>
        <v>3.0622154525070795E-2</v>
      </c>
      <c r="R24" s="59">
        <f t="shared" si="24"/>
        <v>0.95199999999999996</v>
      </c>
      <c r="S24" s="28">
        <v>0.48</v>
      </c>
      <c r="T24" s="28">
        <v>0.1</v>
      </c>
      <c r="U24" s="59">
        <f t="shared" si="25"/>
        <v>1</v>
      </c>
      <c r="V24" s="59">
        <f>D24/U24</f>
        <v>0.60521508055140338</v>
      </c>
      <c r="W24" s="131">
        <f t="shared" si="32"/>
        <v>-0.72419018819996284</v>
      </c>
      <c r="X24" s="28">
        <v>0.13908838067134591</v>
      </c>
      <c r="Y24" s="28">
        <v>0.70594152112621344</v>
      </c>
      <c r="Z24" s="62">
        <f>B24*100/P24</f>
        <v>3.9086742576699862</v>
      </c>
      <c r="AA24" s="59">
        <f t="shared" si="33"/>
        <v>0.899777583136667</v>
      </c>
      <c r="AB24" s="131">
        <f t="shared" si="26"/>
        <v>2.0404919571750479</v>
      </c>
      <c r="AC24" s="28">
        <v>5.8976510073371215E-2</v>
      </c>
      <c r="AD24" s="28">
        <v>0.77943648866969983</v>
      </c>
      <c r="AE24">
        <v>101.82</v>
      </c>
      <c r="AF24" s="59">
        <f t="shared" si="27"/>
        <v>0.6864311232876712</v>
      </c>
      <c r="AG24" s="131">
        <f t="shared" si="28"/>
        <v>0.92828447854481966</v>
      </c>
      <c r="AH24" s="28">
        <v>4.2500675175948563E-2</v>
      </c>
      <c r="AI24" s="28">
        <v>0.64697840619416302</v>
      </c>
      <c r="AJ24" s="62">
        <f t="shared" si="29"/>
        <v>0.74819541583996829</v>
      </c>
      <c r="AK24" s="59">
        <f t="shared" si="18"/>
        <v>0.68704885395999205</v>
      </c>
    </row>
    <row r="25" spans="1:37" x14ac:dyDescent="0.25">
      <c r="A25" s="4" t="s">
        <v>60</v>
      </c>
      <c r="B25" s="58">
        <v>33431</v>
      </c>
      <c r="C25" s="58">
        <v>17464</v>
      </c>
      <c r="D25" s="9">
        <f t="shared" si="0"/>
        <v>0.52238939906075199</v>
      </c>
      <c r="E25" s="81">
        <v>31</v>
      </c>
      <c r="F25" s="16">
        <v>39</v>
      </c>
      <c r="G25" s="76">
        <v>1321</v>
      </c>
      <c r="H25" s="30">
        <f t="shared" si="5"/>
        <v>31.821494749845584</v>
      </c>
      <c r="I25" s="76">
        <v>1619</v>
      </c>
      <c r="J25">
        <f t="shared" si="2"/>
        <v>51519</v>
      </c>
      <c r="L25" s="28">
        <f t="shared" si="21"/>
        <v>0.44101297096973441</v>
      </c>
      <c r="M25">
        <f t="shared" si="22"/>
        <v>1569.6725695359253</v>
      </c>
      <c r="N25" s="28">
        <f t="shared" si="23"/>
        <v>0.45487193562355144</v>
      </c>
      <c r="O25" s="28">
        <f t="shared" si="30"/>
        <v>1.385896465381703E-2</v>
      </c>
      <c r="P25" s="45">
        <v>575398</v>
      </c>
      <c r="Q25" s="59">
        <f t="shared" si="31"/>
        <v>2.8595977833020675E-2</v>
      </c>
      <c r="R25" s="59">
        <f t="shared" si="24"/>
        <v>0.95199999999999996</v>
      </c>
      <c r="S25" s="28">
        <v>0.48</v>
      </c>
      <c r="T25" s="28">
        <v>0.1</v>
      </c>
      <c r="U25" s="59">
        <f t="shared" si="25"/>
        <v>0.81593576281655344</v>
      </c>
      <c r="V25" s="59">
        <f>D25/U25</f>
        <v>0.64023348756953635</v>
      </c>
      <c r="W25" s="131">
        <f t="shared" si="32"/>
        <v>-0.47241928649625753</v>
      </c>
      <c r="X25" s="28">
        <v>0.13908838067134591</v>
      </c>
      <c r="Y25" s="28">
        <v>0.70594152112621344</v>
      </c>
      <c r="Z25" s="62">
        <f>B25*100/P25</f>
        <v>5.8100653808320502</v>
      </c>
      <c r="AA25" s="59">
        <f t="shared" si="33"/>
        <v>0.81741695584993712</v>
      </c>
      <c r="AB25" s="131">
        <f t="shared" si="26"/>
        <v>0.64399312765347982</v>
      </c>
      <c r="AC25" s="28">
        <v>5.8976510073371215E-2</v>
      </c>
      <c r="AD25" s="28">
        <v>0.77943648866969983</v>
      </c>
      <c r="AE25">
        <v>114.82</v>
      </c>
      <c r="AF25" s="59">
        <f t="shared" si="27"/>
        <v>0.65252427397260282</v>
      </c>
      <c r="AG25" s="131">
        <f t="shared" si="28"/>
        <v>0.1304889335400074</v>
      </c>
      <c r="AH25" s="28">
        <v>4.2500675175948563E-2</v>
      </c>
      <c r="AI25" s="28">
        <v>0.64697840619416302</v>
      </c>
      <c r="AJ25" s="62">
        <f t="shared" si="29"/>
        <v>0.10068759156574324</v>
      </c>
      <c r="AK25" s="59">
        <f t="shared" si="18"/>
        <v>0.52517189789143581</v>
      </c>
    </row>
    <row r="26" spans="1:37" x14ac:dyDescent="0.25">
      <c r="A26" s="4" t="s">
        <v>62</v>
      </c>
      <c r="B26" s="58">
        <v>12998</v>
      </c>
      <c r="C26" s="58">
        <v>9620</v>
      </c>
      <c r="D26" s="9">
        <f t="shared" si="0"/>
        <v>0.74011386367133403</v>
      </c>
      <c r="E26" s="81">
        <v>19</v>
      </c>
      <c r="F26" s="16">
        <v>21</v>
      </c>
      <c r="G26" s="76">
        <v>802</v>
      </c>
      <c r="H26" s="30">
        <f t="shared" si="5"/>
        <v>18.987598647125139</v>
      </c>
      <c r="I26" s="76">
        <v>887</v>
      </c>
      <c r="J26">
        <f t="shared" si="2"/>
        <v>16842</v>
      </c>
      <c r="L26" s="28">
        <f t="shared" si="21"/>
        <v>0.80496054114994364</v>
      </c>
      <c r="M26">
        <f t="shared" si="22"/>
        <v>842.62248293755999</v>
      </c>
      <c r="N26" s="28">
        <f t="shared" si="23"/>
        <v>0.84735455611253707</v>
      </c>
      <c r="O26" s="28">
        <f t="shared" si="30"/>
        <v>4.2394014962593429E-2</v>
      </c>
      <c r="P26" s="45">
        <v>286225</v>
      </c>
      <c r="Q26" s="59">
        <f t="shared" si="31"/>
        <v>1.4224734453815174E-2</v>
      </c>
      <c r="R26" s="59">
        <f t="shared" si="24"/>
        <v>0.95199999999999996</v>
      </c>
      <c r="S26" s="28">
        <v>0.48</v>
      </c>
      <c r="T26" s="28">
        <v>0.1</v>
      </c>
      <c r="U26" s="59">
        <f t="shared" si="25"/>
        <v>0.90417136414881616</v>
      </c>
      <c r="V26" s="59">
        <f>D26/U26</f>
        <v>0.81855485919759763</v>
      </c>
      <c r="W26" s="131">
        <f t="shared" si="32"/>
        <v>0.80965309631061122</v>
      </c>
      <c r="X26" s="28">
        <v>0.13908838067134591</v>
      </c>
      <c r="Y26" s="28">
        <v>0.70594152112621344</v>
      </c>
      <c r="Z26" s="62">
        <f>B26*100/P26</f>
        <v>4.5411826360380818</v>
      </c>
      <c r="AA26" s="59">
        <f t="shared" si="33"/>
        <v>0.76083428344817849</v>
      </c>
      <c r="AB26" s="131">
        <f t="shared" si="26"/>
        <v>-0.31541719234282933</v>
      </c>
      <c r="AC26" s="28">
        <v>5.8976510073371215E-2</v>
      </c>
      <c r="AD26" s="28">
        <v>0.77943648866969983</v>
      </c>
      <c r="AE26">
        <v>111.68</v>
      </c>
      <c r="AF26" s="59">
        <f t="shared" si="27"/>
        <v>0.66071408219178074</v>
      </c>
      <c r="AG26" s="131">
        <f t="shared" si="28"/>
        <v>0.323187242102705</v>
      </c>
      <c r="AH26" s="28">
        <v>4.2500675175948563E-2</v>
      </c>
      <c r="AI26" s="28">
        <v>0.64697840619416302</v>
      </c>
      <c r="AJ26" s="62">
        <f t="shared" si="29"/>
        <v>0.27247438202349561</v>
      </c>
      <c r="AK26" s="59">
        <f t="shared" si="18"/>
        <v>0.56811859550587385</v>
      </c>
    </row>
    <row r="27" spans="1:37" x14ac:dyDescent="0.25">
      <c r="A27" s="4" t="s">
        <v>64</v>
      </c>
      <c r="B27" s="58">
        <v>15864</v>
      </c>
      <c r="C27" s="58">
        <v>11687</v>
      </c>
      <c r="D27" s="9">
        <f t="shared" si="0"/>
        <v>0.73669944528492182</v>
      </c>
      <c r="E27" s="81">
        <v>24</v>
      </c>
      <c r="F27" s="16">
        <v>26</v>
      </c>
      <c r="G27" s="76">
        <v>916</v>
      </c>
      <c r="H27" s="30">
        <f t="shared" si="5"/>
        <v>24.008064516129032</v>
      </c>
      <c r="I27" s="76">
        <v>992</v>
      </c>
      <c r="J27">
        <f t="shared" si="2"/>
        <v>23816</v>
      </c>
      <c r="L27" s="28">
        <f t="shared" si="21"/>
        <v>0.719758064516129</v>
      </c>
      <c r="M27">
        <f t="shared" si="22"/>
        <v>952.33279587229924</v>
      </c>
      <c r="N27" s="28">
        <f t="shared" si="23"/>
        <v>0.74973790999815793</v>
      </c>
      <c r="O27" s="28">
        <f t="shared" si="30"/>
        <v>2.9979845482028922E-2</v>
      </c>
      <c r="P27" s="45">
        <v>412626</v>
      </c>
      <c r="Q27" s="59">
        <f t="shared" si="31"/>
        <v>2.050657796747293E-2</v>
      </c>
      <c r="R27" s="59">
        <f t="shared" si="24"/>
        <v>0.95199999999999996</v>
      </c>
      <c r="S27" s="28">
        <v>0.48</v>
      </c>
      <c r="T27" s="28">
        <v>0.1</v>
      </c>
      <c r="U27" s="59">
        <f t="shared" si="25"/>
        <v>0.92338709677419351</v>
      </c>
      <c r="V27" s="59">
        <f>D27/U27</f>
        <v>0.79782298004655294</v>
      </c>
      <c r="W27" s="131">
        <f t="shared" si="32"/>
        <v>0.66059766083155158</v>
      </c>
      <c r="X27" s="28">
        <v>0.13908838067134591</v>
      </c>
      <c r="Y27" s="28">
        <v>0.70594152112621344</v>
      </c>
      <c r="Z27" s="62">
        <f>B27*100/P27</f>
        <v>3.844643817888354</v>
      </c>
      <c r="AA27" s="59">
        <f t="shared" si="33"/>
        <v>0.83986031796501315</v>
      </c>
      <c r="AB27" s="131">
        <f t="shared" si="26"/>
        <v>1.0245406047279082</v>
      </c>
      <c r="AC27" s="28">
        <v>5.8976510073371215E-2</v>
      </c>
      <c r="AD27" s="28">
        <v>0.77943648866969983</v>
      </c>
      <c r="AE27">
        <v>105.37</v>
      </c>
      <c r="AF27" s="59">
        <f t="shared" si="27"/>
        <v>0.67717194520547941</v>
      </c>
      <c r="AG27" s="131">
        <f t="shared" si="28"/>
        <v>0.71042492587042771</v>
      </c>
      <c r="AH27" s="28">
        <v>4.2500675175948563E-2</v>
      </c>
      <c r="AI27" s="28">
        <v>0.64697840619416302</v>
      </c>
      <c r="AJ27" s="62">
        <f t="shared" si="29"/>
        <v>0.79852106380996257</v>
      </c>
      <c r="AK27" s="59">
        <f t="shared" si="18"/>
        <v>0.69963026595249067</v>
      </c>
    </row>
    <row r="28" spans="1:37" x14ac:dyDescent="0.25">
      <c r="A28" s="15" t="s">
        <v>66</v>
      </c>
      <c r="B28" s="58">
        <v>21060</v>
      </c>
      <c r="C28" s="58">
        <v>13341</v>
      </c>
      <c r="D28" s="9">
        <f t="shared" si="0"/>
        <v>0.63347578347578348</v>
      </c>
      <c r="E28" s="81">
        <v>41</v>
      </c>
      <c r="F28" s="16">
        <v>42</v>
      </c>
      <c r="G28" s="76">
        <v>699</v>
      </c>
      <c r="H28" s="30">
        <f t="shared" si="5"/>
        <v>40.051841746248293</v>
      </c>
      <c r="I28" s="76">
        <v>733</v>
      </c>
      <c r="J28">
        <f t="shared" si="2"/>
        <v>29358</v>
      </c>
      <c r="L28" s="28">
        <f t="shared" si="21"/>
        <v>0.97407912687585263</v>
      </c>
      <c r="M28">
        <f t="shared" si="22"/>
        <v>715.14452826426509</v>
      </c>
      <c r="N28" s="28">
        <f t="shared" si="23"/>
        <v>0.99839958467270529</v>
      </c>
      <c r="O28" s="28">
        <f t="shared" si="30"/>
        <v>2.4320457796852657E-2</v>
      </c>
      <c r="P28" s="45">
        <v>549217</v>
      </c>
      <c r="Q28" s="59">
        <f t="shared" si="31"/>
        <v>2.7294841409803504E-2</v>
      </c>
      <c r="R28" s="59">
        <f t="shared" si="24"/>
        <v>0.95199999999999996</v>
      </c>
      <c r="S28" s="28">
        <v>0.48</v>
      </c>
      <c r="T28" s="28">
        <v>0.1</v>
      </c>
      <c r="U28" s="59">
        <f t="shared" si="25"/>
        <v>0.95361527967257842</v>
      </c>
      <c r="V28" s="59">
        <f>D28/U28</f>
        <v>0.6642886255904854</v>
      </c>
      <c r="W28" s="131">
        <f t="shared" si="32"/>
        <v>-0.29947070585392976</v>
      </c>
      <c r="X28" s="28">
        <v>0.13908838067134591</v>
      </c>
      <c r="Y28" s="28">
        <v>0.70594152112621344</v>
      </c>
      <c r="Z28" s="62">
        <f>B28*100/P28</f>
        <v>3.8345499137863541</v>
      </c>
      <c r="AA28" s="59">
        <f t="shared" si="33"/>
        <v>0.90426033494088842</v>
      </c>
      <c r="AB28" s="131">
        <f t="shared" si="26"/>
        <v>2.1165010631503685</v>
      </c>
      <c r="AC28" s="28">
        <v>5.8976510073371215E-2</v>
      </c>
      <c r="AD28" s="28">
        <v>0.77943648866969983</v>
      </c>
      <c r="AE28">
        <v>109.65</v>
      </c>
      <c r="AF28" s="59">
        <f t="shared" si="27"/>
        <v>0.6660087671232876</v>
      </c>
      <c r="AG28" s="131">
        <f t="shared" si="28"/>
        <v>0.44776608489961112</v>
      </c>
      <c r="AH28" s="28">
        <v>4.2500675175948563E-2</v>
      </c>
      <c r="AI28" s="28">
        <v>0.64697840619416302</v>
      </c>
      <c r="AJ28" s="62">
        <f t="shared" si="29"/>
        <v>0.7549321473986832</v>
      </c>
      <c r="AK28" s="59">
        <f t="shared" si="18"/>
        <v>0.6887330368496708</v>
      </c>
    </row>
    <row r="29" spans="1:37" x14ac:dyDescent="0.25">
      <c r="A29" s="4" t="s">
        <v>68</v>
      </c>
      <c r="B29" s="58">
        <v>10459</v>
      </c>
      <c r="C29" s="58">
        <v>7947</v>
      </c>
      <c r="D29" s="9">
        <f t="shared" si="0"/>
        <v>0.7598240749593651</v>
      </c>
      <c r="E29" s="81">
        <v>21</v>
      </c>
      <c r="F29" s="16">
        <v>24</v>
      </c>
      <c r="G29" s="76">
        <v>643</v>
      </c>
      <c r="H29" s="30">
        <f t="shared" si="5"/>
        <v>20.995918367346938</v>
      </c>
      <c r="I29" s="76">
        <v>735</v>
      </c>
      <c r="J29">
        <f t="shared" si="2"/>
        <v>15432</v>
      </c>
      <c r="L29" s="28">
        <f t="shared" si="21"/>
        <v>0.97142857142857142</v>
      </c>
      <c r="M29">
        <f t="shared" si="22"/>
        <v>701.58470959361659</v>
      </c>
      <c r="N29" s="28">
        <f t="shared" si="23"/>
        <v>1.0176960675405466</v>
      </c>
      <c r="O29" s="28">
        <f t="shared" si="30"/>
        <v>4.6267496111975226E-2</v>
      </c>
      <c r="P29" s="45">
        <v>321212</v>
      </c>
      <c r="Q29" s="59">
        <f t="shared" si="31"/>
        <v>1.5963509139239686E-2</v>
      </c>
      <c r="R29" s="59">
        <f t="shared" si="24"/>
        <v>0.95199999999999996</v>
      </c>
      <c r="S29" s="28">
        <v>0.48</v>
      </c>
      <c r="T29" s="28">
        <v>0.1</v>
      </c>
      <c r="U29" s="59">
        <f t="shared" si="25"/>
        <v>0.87482993197278913</v>
      </c>
      <c r="V29" s="59">
        <f>D29/U29</f>
        <v>0.86853918366272687</v>
      </c>
      <c r="W29" s="131">
        <f t="shared" si="32"/>
        <v>1.1690240532796048</v>
      </c>
      <c r="X29" s="28">
        <v>0.13908838067134591</v>
      </c>
      <c r="Y29" s="28">
        <v>0.70594152112621344</v>
      </c>
      <c r="Z29" s="62">
        <f>B29*100/P29</f>
        <v>3.2561050023037743</v>
      </c>
      <c r="AA29" s="59">
        <f t="shared" si="33"/>
        <v>0.84491723842060173</v>
      </c>
      <c r="AB29" s="131">
        <f t="shared" si="26"/>
        <v>1.1102852588164156</v>
      </c>
      <c r="AC29" s="28">
        <v>5.8976510073371215E-2</v>
      </c>
      <c r="AD29" s="28">
        <v>0.77943648866969983</v>
      </c>
      <c r="AE29">
        <v>88.68</v>
      </c>
      <c r="AF29" s="59">
        <f t="shared" si="27"/>
        <v>0.72070312328767117</v>
      </c>
      <c r="AG29" s="131">
        <f t="shared" si="28"/>
        <v>1.734671667880455</v>
      </c>
      <c r="AH29" s="28">
        <v>4.2500675175948563E-2</v>
      </c>
      <c r="AI29" s="28">
        <v>0.64697840619416302</v>
      </c>
      <c r="AJ29" s="62">
        <f t="shared" si="29"/>
        <v>1.3379936599921585</v>
      </c>
      <c r="AK29" s="59">
        <f t="shared" si="18"/>
        <v>0.83449841499803967</v>
      </c>
    </row>
    <row r="30" spans="1:37" x14ac:dyDescent="0.25">
      <c r="A30" s="15" t="s">
        <v>70</v>
      </c>
      <c r="B30" s="58">
        <v>153217</v>
      </c>
      <c r="C30" s="58">
        <v>80744</v>
      </c>
      <c r="D30" s="9">
        <f t="shared" si="0"/>
        <v>0.52699113022706356</v>
      </c>
      <c r="E30" s="81">
        <v>198</v>
      </c>
      <c r="F30" s="16">
        <v>225</v>
      </c>
      <c r="G30" s="76">
        <v>1021</v>
      </c>
      <c r="H30" s="30">
        <f t="shared" si="5"/>
        <v>193.86075949367088</v>
      </c>
      <c r="I30" s="76">
        <v>1185</v>
      </c>
      <c r="J30">
        <f t="shared" si="2"/>
        <v>229725</v>
      </c>
      <c r="L30" s="28">
        <f t="shared" si="21"/>
        <v>0.60253164556962024</v>
      </c>
      <c r="M30">
        <f t="shared" si="22"/>
        <v>1178.918734571911</v>
      </c>
      <c r="N30" s="28">
        <f t="shared" si="23"/>
        <v>0.60563970955917301</v>
      </c>
      <c r="O30" s="28">
        <f t="shared" si="30"/>
        <v>3.1080639895527673E-3</v>
      </c>
      <c r="P30" s="45">
        <v>1883425</v>
      </c>
      <c r="Q30" s="59">
        <f t="shared" si="31"/>
        <v>9.3601958210068448E-2</v>
      </c>
      <c r="R30" s="59">
        <f t="shared" si="24"/>
        <v>0.95199999999999996</v>
      </c>
      <c r="S30" s="28">
        <v>0.48</v>
      </c>
      <c r="T30" s="28">
        <v>0.1</v>
      </c>
      <c r="U30" s="59">
        <f t="shared" si="25"/>
        <v>0.86160337552742616</v>
      </c>
      <c r="V30" s="59">
        <f>D30/U30</f>
        <v>0.61164004830467222</v>
      </c>
      <c r="W30" s="131">
        <f t="shared" si="32"/>
        <v>-0.67799676986942303</v>
      </c>
      <c r="X30" s="28">
        <v>0.13908838067134591</v>
      </c>
      <c r="Y30" s="28">
        <v>0.70594152112621344</v>
      </c>
      <c r="Z30" s="62">
        <f>B30*100/P30</f>
        <v>8.135019976903779</v>
      </c>
      <c r="AA30" s="59">
        <f t="shared" si="33"/>
        <v>0.95803678888831878</v>
      </c>
      <c r="AB30" s="131">
        <f t="shared" si="26"/>
        <v>3.0283294144808965</v>
      </c>
      <c r="AC30" s="28">
        <v>5.8976510073371215E-2</v>
      </c>
      <c r="AD30" s="28">
        <v>0.77943648866969983</v>
      </c>
      <c r="AE30">
        <v>85.22</v>
      </c>
      <c r="AF30" s="59">
        <f t="shared" si="27"/>
        <v>0.72972756164383568</v>
      </c>
      <c r="AG30" s="131">
        <f t="shared" si="28"/>
        <v>1.9470080206278932</v>
      </c>
      <c r="AH30" s="28">
        <v>4.2500675175948563E-2</v>
      </c>
      <c r="AI30" s="28">
        <v>0.64697840619416302</v>
      </c>
      <c r="AJ30" s="62">
        <f t="shared" si="29"/>
        <v>1.4324468884131223</v>
      </c>
      <c r="AK30" s="59">
        <f t="shared" si="18"/>
        <v>0.85811172210328057</v>
      </c>
    </row>
    <row r="31" spans="1:37" x14ac:dyDescent="0.25">
      <c r="A31" s="15" t="s">
        <v>72</v>
      </c>
      <c r="B31" s="58">
        <v>14286</v>
      </c>
      <c r="C31" s="58">
        <v>8755</v>
      </c>
      <c r="D31" s="9">
        <f t="shared" si="0"/>
        <v>0.61283774324513507</v>
      </c>
      <c r="E31" s="81">
        <v>26</v>
      </c>
      <c r="F31" s="16">
        <v>27</v>
      </c>
      <c r="G31" s="76">
        <v>903</v>
      </c>
      <c r="H31" s="30">
        <f t="shared" si="5"/>
        <v>25.992537313432837</v>
      </c>
      <c r="I31" s="76">
        <v>938</v>
      </c>
      <c r="J31">
        <f t="shared" si="2"/>
        <v>24381</v>
      </c>
      <c r="L31" s="28">
        <f t="shared" si="21"/>
        <v>0.76119402985074625</v>
      </c>
      <c r="M31">
        <f t="shared" si="22"/>
        <v>903.24965440973176</v>
      </c>
      <c r="N31" s="28">
        <f t="shared" si="23"/>
        <v>0.7904791289032872</v>
      </c>
      <c r="O31" s="28">
        <f t="shared" si="30"/>
        <v>2.9285099052540953E-2</v>
      </c>
      <c r="P31" s="45">
        <v>451069</v>
      </c>
      <c r="Q31" s="59">
        <f t="shared" si="31"/>
        <v>2.2417108028117586E-2</v>
      </c>
      <c r="R31" s="59">
        <f t="shared" si="24"/>
        <v>0.95199999999999996</v>
      </c>
      <c r="S31" s="28">
        <v>0.48</v>
      </c>
      <c r="T31" s="28">
        <v>0.1</v>
      </c>
      <c r="U31" s="59">
        <f t="shared" si="25"/>
        <v>0.96268656716417922</v>
      </c>
      <c r="V31" s="59">
        <f>D31/U31</f>
        <v>0.63659114414610918</v>
      </c>
      <c r="W31" s="131">
        <f t="shared" si="32"/>
        <v>-0.49860654531576831</v>
      </c>
      <c r="X31" s="28">
        <v>0.13908838067134591</v>
      </c>
      <c r="Y31" s="28">
        <v>0.70594152112621344</v>
      </c>
      <c r="Z31" s="62">
        <f>B31*100/P31</f>
        <v>3.1671429426540065</v>
      </c>
      <c r="AA31" s="59">
        <f t="shared" si="33"/>
        <v>0.87815183625735371</v>
      </c>
      <c r="AB31" s="131">
        <f t="shared" si="26"/>
        <v>1.6738078849502041</v>
      </c>
      <c r="AC31" s="28">
        <v>5.8976510073371215E-2</v>
      </c>
      <c r="AD31" s="28">
        <v>0.77943648866969983</v>
      </c>
      <c r="AE31">
        <v>89.62</v>
      </c>
      <c r="AF31" s="59">
        <f t="shared" si="27"/>
        <v>0.71825139726027387</v>
      </c>
      <c r="AG31" s="131">
        <f t="shared" si="28"/>
        <v>1.6769849130877983</v>
      </c>
      <c r="AH31" s="28">
        <v>4.2500675175948563E-2</v>
      </c>
      <c r="AI31" s="28">
        <v>0.64697840619416302</v>
      </c>
      <c r="AJ31" s="62">
        <f t="shared" si="29"/>
        <v>0.95072875090741127</v>
      </c>
      <c r="AK31" s="59">
        <f t="shared" si="18"/>
        <v>0.73768218772685279</v>
      </c>
    </row>
    <row r="32" spans="1:37" x14ac:dyDescent="0.25">
      <c r="A32" s="15" t="s">
        <v>76</v>
      </c>
      <c r="B32" s="58">
        <v>5020</v>
      </c>
      <c r="C32" s="58">
        <v>3808</v>
      </c>
      <c r="D32" s="9">
        <f>C32/B32</f>
        <v>0.75856573705179287</v>
      </c>
      <c r="E32" s="81">
        <v>18</v>
      </c>
      <c r="F32" s="16">
        <v>18</v>
      </c>
      <c r="G32" s="76">
        <v>389</v>
      </c>
      <c r="H32" s="30">
        <f>J32/I32</f>
        <v>18</v>
      </c>
      <c r="I32" s="76">
        <v>389</v>
      </c>
      <c r="J32">
        <f>G32*F32</f>
        <v>7002</v>
      </c>
      <c r="L32" s="28">
        <f t="shared" si="21"/>
        <v>1.8354755784061696</v>
      </c>
      <c r="M32">
        <f>J32/(H32+1)</f>
        <v>368.5263157894737</v>
      </c>
      <c r="N32" s="28">
        <f t="shared" si="23"/>
        <v>1.9374464438731791</v>
      </c>
      <c r="O32" s="28">
        <f>N32-L32</f>
        <v>0.10197086546700951</v>
      </c>
      <c r="P32" s="45">
        <v>306691</v>
      </c>
      <c r="Q32" s="59">
        <f>P32/20121641</f>
        <v>1.5241848316446954E-2</v>
      </c>
      <c r="R32" s="59">
        <f>1-S32*T32</f>
        <v>0.95199999999999996</v>
      </c>
      <c r="S32" s="28">
        <v>0.48</v>
      </c>
      <c r="T32" s="28">
        <v>0.1</v>
      </c>
      <c r="U32" s="59">
        <f>H32/F32</f>
        <v>1</v>
      </c>
      <c r="V32" s="59">
        <f>D32/U32</f>
        <v>0.75856573705179287</v>
      </c>
      <c r="W32" s="131">
        <f>(V32-Y32)/X32</f>
        <v>0.37835091379722074</v>
      </c>
      <c r="X32" s="28">
        <v>0.13908838067134591</v>
      </c>
      <c r="Y32" s="28">
        <v>0.70594152112621344</v>
      </c>
      <c r="Z32" s="62">
        <f>B32*100/P32</f>
        <v>1.6368266431033189</v>
      </c>
      <c r="AA32" s="59">
        <f>(1-Z32/H32)</f>
        <v>0.90906518649426005</v>
      </c>
      <c r="AB32" s="131">
        <f>(AA32-AD32)/AC32</f>
        <v>2.1979716613155369</v>
      </c>
      <c r="AC32" s="28">
        <v>5.8976510073371215E-2</v>
      </c>
      <c r="AD32" s="28">
        <v>0.77943648866969983</v>
      </c>
      <c r="AE32">
        <v>69.510000000000005</v>
      </c>
      <c r="AF32" s="59">
        <f>(1-AE32/365)*R32</f>
        <v>0.77070268493150684</v>
      </c>
      <c r="AG32" s="131">
        <f>(AF32-AI32)/AH32</f>
        <v>2.9111132523221719</v>
      </c>
      <c r="AH32" s="28">
        <v>4.2500675175948563E-2</v>
      </c>
      <c r="AI32" s="28">
        <v>0.64697840619416302</v>
      </c>
      <c r="AJ32" s="62">
        <f>(W32+AB32+AG32)/3</f>
        <v>1.8291452758116431</v>
      </c>
      <c r="AK32" s="59">
        <f t="shared" si="18"/>
        <v>0.95728631895291083</v>
      </c>
    </row>
    <row r="33" spans="1:37" x14ac:dyDescent="0.25">
      <c r="A33" s="15" t="s">
        <v>74</v>
      </c>
      <c r="B33" s="58">
        <v>12436</v>
      </c>
      <c r="C33" s="58">
        <v>7154</v>
      </c>
      <c r="D33" s="9">
        <f t="shared" si="0"/>
        <v>0.57526535863621742</v>
      </c>
      <c r="E33" s="81">
        <v>20</v>
      </c>
      <c r="F33" s="16">
        <v>23</v>
      </c>
      <c r="G33" s="76">
        <v>668</v>
      </c>
      <c r="H33" s="30">
        <f t="shared" si="5"/>
        <v>20.005208333333332</v>
      </c>
      <c r="I33" s="76">
        <v>768</v>
      </c>
      <c r="J33">
        <f t="shared" si="2"/>
        <v>15364</v>
      </c>
      <c r="L33" s="28">
        <f t="shared" si="21"/>
        <v>0.9296875</v>
      </c>
      <c r="M33">
        <f t="shared" si="22"/>
        <v>731.43763947433672</v>
      </c>
      <c r="N33" s="28">
        <f t="shared" si="23"/>
        <v>0.97615977284561317</v>
      </c>
      <c r="O33" s="28">
        <f t="shared" si="30"/>
        <v>4.6472272845613172E-2</v>
      </c>
      <c r="P33" s="45">
        <v>295579</v>
      </c>
      <c r="Q33" s="59">
        <f t="shared" si="31"/>
        <v>1.4689607075287747E-2</v>
      </c>
      <c r="R33" s="59">
        <f t="shared" si="24"/>
        <v>0.95199999999999996</v>
      </c>
      <c r="S33" s="28">
        <v>0.48</v>
      </c>
      <c r="T33" s="28">
        <v>0.1</v>
      </c>
      <c r="U33" s="59">
        <f t="shared" si="25"/>
        <v>0.86979166666666663</v>
      </c>
      <c r="V33" s="59">
        <f>D33/U33</f>
        <v>0.66138292729433379</v>
      </c>
      <c r="W33" s="131">
        <f t="shared" si="32"/>
        <v>-0.3203617269595499</v>
      </c>
      <c r="X33" s="28">
        <v>0.13908838067134591</v>
      </c>
      <c r="Y33" s="28">
        <v>0.70594152112621344</v>
      </c>
      <c r="Z33" s="62">
        <f>B33*100/P33</f>
        <v>4.2073354331667678</v>
      </c>
      <c r="AA33" s="59">
        <f t="shared" si="33"/>
        <v>0.78968799709241877</v>
      </c>
      <c r="AB33" s="131">
        <f t="shared" si="26"/>
        <v>0.1738235851861239</v>
      </c>
      <c r="AC33" s="28">
        <v>5.8976510073371215E-2</v>
      </c>
      <c r="AD33" s="28">
        <v>0.77943648866969983</v>
      </c>
      <c r="AE33">
        <v>85.17</v>
      </c>
      <c r="AF33" s="59">
        <f t="shared" si="27"/>
        <v>0.72985797260273966</v>
      </c>
      <c r="AG33" s="131">
        <f t="shared" si="28"/>
        <v>1.950076465031755</v>
      </c>
      <c r="AH33" s="28">
        <v>4.2500675175948563E-2</v>
      </c>
      <c r="AI33" s="28">
        <v>0.64697840619416302</v>
      </c>
      <c r="AJ33" s="62">
        <f t="shared" si="29"/>
        <v>0.60117944108610966</v>
      </c>
      <c r="AK33" s="59">
        <f t="shared" si="18"/>
        <v>0.65029486027152739</v>
      </c>
    </row>
    <row r="34" spans="1:37" x14ac:dyDescent="0.25">
      <c r="A34" s="15" t="s">
        <v>78</v>
      </c>
      <c r="B34" s="58">
        <v>23905</v>
      </c>
      <c r="C34" s="58">
        <v>16096</v>
      </c>
      <c r="D34" s="9">
        <f t="shared" si="0"/>
        <v>0.67333193892491106</v>
      </c>
      <c r="E34" s="81">
        <v>31</v>
      </c>
      <c r="F34" s="16">
        <v>34</v>
      </c>
      <c r="G34" s="76">
        <v>1051</v>
      </c>
      <c r="H34" s="30">
        <f t="shared" si="5"/>
        <v>30.992194275802255</v>
      </c>
      <c r="I34" s="76">
        <v>1153</v>
      </c>
      <c r="J34">
        <f t="shared" si="2"/>
        <v>35734</v>
      </c>
      <c r="L34" s="28">
        <f t="shared" si="21"/>
        <v>0.619254119687771</v>
      </c>
      <c r="M34">
        <f t="shared" si="22"/>
        <v>1116.9599587930707</v>
      </c>
      <c r="N34" s="28">
        <f t="shared" si="23"/>
        <v>0.63923509019205271</v>
      </c>
      <c r="O34" s="28">
        <f t="shared" si="30"/>
        <v>1.9980970504281714E-2</v>
      </c>
      <c r="P34" s="45">
        <v>691106</v>
      </c>
      <c r="Q34" s="59">
        <f t="shared" si="31"/>
        <v>3.4346403456855232E-2</v>
      </c>
      <c r="R34" s="59">
        <f t="shared" si="24"/>
        <v>0.95199999999999996</v>
      </c>
      <c r="S34" s="28">
        <v>0.48</v>
      </c>
      <c r="T34" s="28">
        <v>0.1</v>
      </c>
      <c r="U34" s="59">
        <f t="shared" si="25"/>
        <v>0.91153512575888984</v>
      </c>
      <c r="V34" s="59">
        <f>D34/U34</f>
        <v>0.73867909189383674</v>
      </c>
      <c r="W34" s="131">
        <f t="shared" si="32"/>
        <v>0.2353724344881073</v>
      </c>
      <c r="X34" s="28">
        <v>0.13908838067134591</v>
      </c>
      <c r="Y34" s="28">
        <v>0.70594152112621344</v>
      </c>
      <c r="Z34" s="62">
        <f>B34*100/P34</f>
        <v>3.4589484102294006</v>
      </c>
      <c r="AA34" s="59">
        <f t="shared" si="33"/>
        <v>0.88839291663417197</v>
      </c>
      <c r="AB34" s="131">
        <f t="shared" si="26"/>
        <v>1.8474546531987421</v>
      </c>
      <c r="AC34" s="28">
        <v>5.8976510073371215E-2</v>
      </c>
      <c r="AD34" s="28">
        <v>0.77943648866969983</v>
      </c>
      <c r="AE34">
        <v>89.7</v>
      </c>
      <c r="AF34" s="59">
        <f t="shared" si="27"/>
        <v>0.71804273972602739</v>
      </c>
      <c r="AG34" s="131">
        <f t="shared" si="28"/>
        <v>1.6720754020416171</v>
      </c>
      <c r="AH34" s="28">
        <v>4.2500675175948563E-2</v>
      </c>
      <c r="AI34" s="28">
        <v>0.64697840619416302</v>
      </c>
      <c r="AJ34" s="62">
        <f t="shared" si="29"/>
        <v>1.2516341632428221</v>
      </c>
      <c r="AK34" s="59">
        <f t="shared" si="18"/>
        <v>0.81290854081070552</v>
      </c>
    </row>
    <row r="35" spans="1:37" x14ac:dyDescent="0.25">
      <c r="A35" s="15" t="s">
        <v>86</v>
      </c>
      <c r="B35" s="58">
        <v>27848</v>
      </c>
      <c r="C35" s="58">
        <v>19673</v>
      </c>
      <c r="D35" s="9">
        <f t="shared" si="0"/>
        <v>0.70644211433496118</v>
      </c>
      <c r="E35" s="81">
        <v>54</v>
      </c>
      <c r="F35" s="16">
        <v>57</v>
      </c>
      <c r="G35" s="76">
        <v>711</v>
      </c>
      <c r="H35" s="30">
        <f t="shared" si="5"/>
        <v>54.914634146341463</v>
      </c>
      <c r="I35" s="76">
        <v>738</v>
      </c>
      <c r="J35">
        <f t="shared" si="2"/>
        <v>40527</v>
      </c>
      <c r="L35" s="28">
        <f t="shared" si="21"/>
        <v>0.96747967479674801</v>
      </c>
      <c r="M35">
        <f t="shared" si="22"/>
        <v>724.80130861504904</v>
      </c>
      <c r="N35" s="28">
        <f t="shared" si="23"/>
        <v>0.98509755917012876</v>
      </c>
      <c r="O35" s="28">
        <f t="shared" si="30"/>
        <v>1.7617884373380743E-2</v>
      </c>
      <c r="P35" s="45">
        <v>684082</v>
      </c>
      <c r="Q35" s="59">
        <f t="shared" si="31"/>
        <v>3.399732655999578E-2</v>
      </c>
      <c r="R35" s="59">
        <f t="shared" si="24"/>
        <v>0.95199999999999996</v>
      </c>
      <c r="S35" s="28">
        <v>0.48</v>
      </c>
      <c r="T35" s="28">
        <v>0.1</v>
      </c>
      <c r="U35" s="59">
        <f t="shared" si="25"/>
        <v>0.96341463414634143</v>
      </c>
      <c r="V35" s="59">
        <f>D35/U35</f>
        <v>0.73326903006920019</v>
      </c>
      <c r="W35" s="131">
        <f t="shared" si="32"/>
        <v>0.19647585809169307</v>
      </c>
      <c r="X35" s="28">
        <v>0.13908838067134591</v>
      </c>
      <c r="Y35" s="28">
        <v>0.70594152112621344</v>
      </c>
      <c r="Z35" s="62">
        <f>B35*100/P35</f>
        <v>4.0708570025230895</v>
      </c>
      <c r="AA35" s="59">
        <f t="shared" si="33"/>
        <v>0.92586935949214011</v>
      </c>
      <c r="AB35" s="131">
        <f t="shared" si="26"/>
        <v>2.4829015931981524</v>
      </c>
      <c r="AC35" s="28">
        <v>5.8976510073371215E-2</v>
      </c>
      <c r="AD35" s="28">
        <v>0.77943648866969983</v>
      </c>
      <c r="AE35">
        <v>87.98</v>
      </c>
      <c r="AF35" s="59">
        <f t="shared" si="27"/>
        <v>0.72252887671232868</v>
      </c>
      <c r="AG35" s="131">
        <f t="shared" si="28"/>
        <v>1.7776298895345599</v>
      </c>
      <c r="AH35" s="28">
        <v>4.2500675175948563E-2</v>
      </c>
      <c r="AI35" s="28">
        <v>0.64697840619416302</v>
      </c>
      <c r="AJ35" s="62">
        <f t="shared" si="29"/>
        <v>1.4856691136081353</v>
      </c>
      <c r="AK35" s="59">
        <f t="shared" si="18"/>
        <v>0.87141727840203376</v>
      </c>
    </row>
    <row r="36" spans="1:37" x14ac:dyDescent="0.25">
      <c r="A36" s="15" t="s">
        <v>88</v>
      </c>
      <c r="B36" s="58">
        <v>4537</v>
      </c>
      <c r="C36" s="58">
        <v>3150</v>
      </c>
      <c r="D36" s="9">
        <f t="shared" si="0"/>
        <v>0.69429138197046503</v>
      </c>
      <c r="E36" s="81">
        <v>14</v>
      </c>
      <c r="F36" s="16">
        <v>14</v>
      </c>
      <c r="G36" s="76">
        <v>409</v>
      </c>
      <c r="H36" s="30">
        <f t="shared" si="5"/>
        <v>13.043280182232346</v>
      </c>
      <c r="I36" s="76">
        <v>439</v>
      </c>
      <c r="J36">
        <f t="shared" si="2"/>
        <v>5726</v>
      </c>
      <c r="L36" s="28">
        <f t="shared" si="21"/>
        <v>1.6264236902050113</v>
      </c>
      <c r="M36">
        <f t="shared" si="22"/>
        <v>407.73949716139498</v>
      </c>
      <c r="N36" s="28">
        <f t="shared" si="23"/>
        <v>1.7511180667331288</v>
      </c>
      <c r="O36" s="28">
        <f t="shared" si="30"/>
        <v>0.12469437652811743</v>
      </c>
      <c r="P36" s="45">
        <v>210177</v>
      </c>
      <c r="Q36" s="59">
        <f t="shared" si="31"/>
        <v>1.0445321035197875E-2</v>
      </c>
      <c r="R36" s="59">
        <f t="shared" si="24"/>
        <v>0.95199999999999996</v>
      </c>
      <c r="S36" s="28">
        <v>0.48</v>
      </c>
      <c r="T36" s="28">
        <v>0.1</v>
      </c>
      <c r="U36" s="59">
        <f t="shared" si="25"/>
        <v>0.93166287015945326</v>
      </c>
      <c r="V36" s="59">
        <f>D36/U36</f>
        <v>0.7452174002079075</v>
      </c>
      <c r="W36" s="131">
        <f t="shared" si="32"/>
        <v>0.28238073440871841</v>
      </c>
      <c r="X36" s="28">
        <v>0.13908838067134591</v>
      </c>
      <c r="Y36" s="28">
        <v>0.70594152112621344</v>
      </c>
      <c r="Z36" s="62">
        <f>B36*100/P36</f>
        <v>2.1586567512144526</v>
      </c>
      <c r="AA36" s="59">
        <f t="shared" si="33"/>
        <v>0.83450046912624087</v>
      </c>
      <c r="AB36" s="131">
        <f t="shared" si="26"/>
        <v>0.93365952627643289</v>
      </c>
      <c r="AC36" s="28">
        <v>5.8976510073371215E-2</v>
      </c>
      <c r="AD36" s="28">
        <v>0.77943648866969983</v>
      </c>
      <c r="AE36">
        <v>83.85</v>
      </c>
      <c r="AF36" s="59">
        <f t="shared" si="27"/>
        <v>0.73330082191780821</v>
      </c>
      <c r="AG36" s="131">
        <f t="shared" si="28"/>
        <v>2.0310833972937838</v>
      </c>
      <c r="AH36" s="28">
        <v>4.2500675175948563E-2</v>
      </c>
      <c r="AI36" s="28">
        <v>0.64697840619416302</v>
      </c>
      <c r="AJ36" s="62">
        <f t="shared" si="29"/>
        <v>1.0823745526596451</v>
      </c>
      <c r="AK36" s="59">
        <f t="shared" si="18"/>
        <v>0.77059363816491122</v>
      </c>
    </row>
    <row r="37" spans="1:37" x14ac:dyDescent="0.25">
      <c r="A37" s="15" t="s">
        <v>90</v>
      </c>
      <c r="B37" s="58">
        <v>14772</v>
      </c>
      <c r="C37" s="58">
        <v>10127</v>
      </c>
      <c r="D37" s="9">
        <f t="shared" si="0"/>
        <v>0.68555375033847821</v>
      </c>
      <c r="E37" s="81">
        <v>31</v>
      </c>
      <c r="F37" s="16">
        <v>35</v>
      </c>
      <c r="G37" s="76">
        <v>604</v>
      </c>
      <c r="H37" s="30">
        <f t="shared" si="5"/>
        <v>30.997067448680351</v>
      </c>
      <c r="I37" s="76">
        <v>682</v>
      </c>
      <c r="J37">
        <f t="shared" si="2"/>
        <v>21140</v>
      </c>
      <c r="L37" s="28">
        <f t="shared" si="21"/>
        <v>1.0469208211143695</v>
      </c>
      <c r="M37">
        <f t="shared" si="22"/>
        <v>660.68554669599484</v>
      </c>
      <c r="N37" s="28">
        <f t="shared" si="23"/>
        <v>1.0806956555514555</v>
      </c>
      <c r="O37" s="28">
        <f t="shared" si="30"/>
        <v>3.3774834437086065E-2</v>
      </c>
      <c r="P37" s="45">
        <v>518745</v>
      </c>
      <c r="Q37" s="59">
        <f t="shared" si="31"/>
        <v>2.5780452001901832E-2</v>
      </c>
      <c r="R37" s="59">
        <f t="shared" si="24"/>
        <v>0.95199999999999996</v>
      </c>
      <c r="S37" s="28">
        <v>0.48</v>
      </c>
      <c r="T37" s="28">
        <v>0.1</v>
      </c>
      <c r="U37" s="59">
        <f t="shared" si="25"/>
        <v>0.88563049853372433</v>
      </c>
      <c r="V37" s="59">
        <f>D37/U37</f>
        <v>0.77408552604444059</v>
      </c>
      <c r="W37" s="131">
        <f t="shared" si="32"/>
        <v>0.48993312445879766</v>
      </c>
      <c r="X37" s="28">
        <v>0.13908838067134591</v>
      </c>
      <c r="Y37" s="28">
        <v>0.70594152112621344</v>
      </c>
      <c r="Z37" s="62">
        <f>B37*100/P37</f>
        <v>2.8476419049822166</v>
      </c>
      <c r="AA37" s="59">
        <f t="shared" si="33"/>
        <v>0.90813189313160492</v>
      </c>
      <c r="AB37" s="131">
        <f t="shared" si="26"/>
        <v>2.1821468293359225</v>
      </c>
      <c r="AC37" s="28">
        <v>5.8976510073371215E-2</v>
      </c>
      <c r="AD37" s="28">
        <v>0.77943648866969983</v>
      </c>
      <c r="AE37">
        <v>78.8</v>
      </c>
      <c r="AF37" s="59">
        <f t="shared" si="27"/>
        <v>0.74647232876712322</v>
      </c>
      <c r="AG37" s="131">
        <f t="shared" si="28"/>
        <v>2.3409962820841144</v>
      </c>
      <c r="AH37" s="28">
        <v>4.2500675175948563E-2</v>
      </c>
      <c r="AI37" s="28">
        <v>0.64697840619416302</v>
      </c>
      <c r="AJ37" s="62">
        <f t="shared" si="29"/>
        <v>1.6710254119596115</v>
      </c>
      <c r="AK37" s="59">
        <f t="shared" si="18"/>
        <v>0.91775635298990288</v>
      </c>
    </row>
    <row r="38" spans="1:37" x14ac:dyDescent="0.25">
      <c r="A38" s="15" t="s">
        <v>92</v>
      </c>
      <c r="B38" s="58">
        <v>33667</v>
      </c>
      <c r="C38" s="58">
        <v>24391</v>
      </c>
      <c r="D38" s="9">
        <f t="shared" si="0"/>
        <v>0.72447797546558945</v>
      </c>
      <c r="E38" s="81">
        <v>69</v>
      </c>
      <c r="F38" s="16">
        <v>72</v>
      </c>
      <c r="G38" s="76">
        <v>627</v>
      </c>
      <c r="H38" s="30">
        <f t="shared" si="5"/>
        <v>69.027522935779814</v>
      </c>
      <c r="I38" s="76">
        <v>654</v>
      </c>
      <c r="J38">
        <f t="shared" si="2"/>
        <v>45144</v>
      </c>
      <c r="L38" s="28">
        <f t="shared" si="21"/>
        <v>1.0917431192660549</v>
      </c>
      <c r="M38">
        <f t="shared" si="22"/>
        <v>644.66081488274597</v>
      </c>
      <c r="N38" s="28">
        <f t="shared" si="23"/>
        <v>1.1075591745557944</v>
      </c>
      <c r="O38" s="28">
        <f t="shared" si="30"/>
        <v>1.5816055289739506E-2</v>
      </c>
      <c r="P38" s="45">
        <v>660544</v>
      </c>
      <c r="Q38" s="59">
        <f t="shared" si="31"/>
        <v>3.2827541252723871E-2</v>
      </c>
      <c r="R38" s="59">
        <f t="shared" si="24"/>
        <v>0.95199999999999996</v>
      </c>
      <c r="S38" s="28">
        <v>0.48</v>
      </c>
      <c r="T38" s="28">
        <v>0.1</v>
      </c>
      <c r="U38" s="59">
        <f t="shared" si="25"/>
        <v>0.95871559633027514</v>
      </c>
      <c r="V38" s="59">
        <f>D38/U38</f>
        <v>0.75567559163396414</v>
      </c>
      <c r="W38" s="131">
        <f t="shared" si="32"/>
        <v>0.35757171280373234</v>
      </c>
      <c r="X38" s="28">
        <v>0.13908838067134591</v>
      </c>
      <c r="Y38" s="28">
        <v>0.70594152112621344</v>
      </c>
      <c r="Z38" s="62">
        <f>B38*100/P38</f>
        <v>5.0968595581823468</v>
      </c>
      <c r="AA38" s="59">
        <f t="shared" si="33"/>
        <v>0.92616192293435995</v>
      </c>
      <c r="AB38" s="131">
        <f t="shared" si="26"/>
        <v>2.4878622706247393</v>
      </c>
      <c r="AC38" s="28">
        <v>5.8976510073371215E-2</v>
      </c>
      <c r="AD38" s="28">
        <v>0.77943648866969983</v>
      </c>
      <c r="AE38">
        <v>104.91</v>
      </c>
      <c r="AF38" s="59">
        <f t="shared" si="27"/>
        <v>0.67837172602739726</v>
      </c>
      <c r="AG38" s="131">
        <f t="shared" si="28"/>
        <v>0.73865461438598368</v>
      </c>
      <c r="AH38" s="28">
        <v>4.2500675175948563E-2</v>
      </c>
      <c r="AI38" s="28">
        <v>0.64697840619416302</v>
      </c>
      <c r="AJ38" s="62">
        <f t="shared" si="29"/>
        <v>1.1946961992714853</v>
      </c>
      <c r="AK38" s="59">
        <f t="shared" si="18"/>
        <v>0.79867404981787127</v>
      </c>
    </row>
    <row r="39" spans="1:37" x14ac:dyDescent="0.25">
      <c r="A39" s="15" t="s">
        <v>94</v>
      </c>
      <c r="B39" s="58">
        <v>22486</v>
      </c>
      <c r="C39" s="58">
        <v>15321</v>
      </c>
      <c r="D39" s="9">
        <f t="shared" si="0"/>
        <v>0.68135728897980963</v>
      </c>
      <c r="E39" s="81">
        <v>30</v>
      </c>
      <c r="F39" s="16">
        <v>38</v>
      </c>
      <c r="G39" s="76">
        <v>842</v>
      </c>
      <c r="H39" s="30">
        <f t="shared" si="5"/>
        <v>30.015009380863038</v>
      </c>
      <c r="I39" s="76">
        <v>1066</v>
      </c>
      <c r="J39">
        <f t="shared" si="2"/>
        <v>31996</v>
      </c>
      <c r="L39" s="28">
        <f t="shared" si="21"/>
        <v>0.66979362101313322</v>
      </c>
      <c r="M39">
        <f t="shared" si="22"/>
        <v>1031.6295444921664</v>
      </c>
      <c r="N39" s="28">
        <f t="shared" si="23"/>
        <v>0.69210891042430955</v>
      </c>
      <c r="O39" s="28">
        <f t="shared" si="30"/>
        <v>2.2315289411176331E-2</v>
      </c>
      <c r="P39" s="45">
        <v>536167</v>
      </c>
      <c r="Q39" s="59">
        <f t="shared" si="31"/>
        <v>2.6646285956498279E-2</v>
      </c>
      <c r="R39" s="59">
        <f t="shared" si="24"/>
        <v>0.95199999999999996</v>
      </c>
      <c r="S39" s="28">
        <v>0.48</v>
      </c>
      <c r="T39" s="28">
        <v>0.1</v>
      </c>
      <c r="U39" s="59">
        <f t="shared" si="25"/>
        <v>0.78986866791744836</v>
      </c>
      <c r="V39" s="59">
        <f>D39/U39</f>
        <v>0.86262098581054292</v>
      </c>
      <c r="W39" s="131">
        <f t="shared" si="32"/>
        <v>1.1264741449147346</v>
      </c>
      <c r="X39" s="28">
        <v>0.13908838067134591</v>
      </c>
      <c r="Y39" s="28">
        <v>0.70594152112621344</v>
      </c>
      <c r="Z39" s="62">
        <f>B39*100/P39</f>
        <v>4.1938425900885354</v>
      </c>
      <c r="AA39" s="59">
        <f t="shared" si="33"/>
        <v>0.86027515311181468</v>
      </c>
      <c r="AB39" s="131">
        <f t="shared" si="26"/>
        <v>1.3706925747479033</v>
      </c>
      <c r="AC39" s="28">
        <v>5.8976510073371215E-2</v>
      </c>
      <c r="AD39" s="28">
        <v>0.77943648866969983</v>
      </c>
      <c r="AE39">
        <v>101.11</v>
      </c>
      <c r="AF39" s="59">
        <f t="shared" si="27"/>
        <v>0.68828295890410951</v>
      </c>
      <c r="AG39" s="131">
        <f t="shared" si="28"/>
        <v>0.97185638907969696</v>
      </c>
      <c r="AH39" s="28">
        <v>4.2500675175948563E-2</v>
      </c>
      <c r="AI39" s="28">
        <v>0.64697840619416302</v>
      </c>
      <c r="AJ39" s="62">
        <f t="shared" si="29"/>
        <v>1.1563410362474451</v>
      </c>
      <c r="AK39" s="59">
        <f t="shared" si="18"/>
        <v>0.78908525906186133</v>
      </c>
    </row>
    <row r="40" spans="1:37" x14ac:dyDescent="0.25">
      <c r="A40" s="15" t="s">
        <v>96</v>
      </c>
      <c r="B40" s="58">
        <v>12110</v>
      </c>
      <c r="C40" s="58">
        <v>7370</v>
      </c>
      <c r="D40" s="9">
        <f t="shared" si="0"/>
        <v>0.60858794384805948</v>
      </c>
      <c r="E40" s="81">
        <v>14</v>
      </c>
      <c r="F40" s="16">
        <v>18</v>
      </c>
      <c r="G40" s="76">
        <v>1122</v>
      </c>
      <c r="H40" s="30">
        <f t="shared" si="5"/>
        <v>14.005547850208044</v>
      </c>
      <c r="I40" s="76">
        <v>1442</v>
      </c>
      <c r="J40">
        <f t="shared" si="2"/>
        <v>20196</v>
      </c>
      <c r="L40" s="28">
        <f t="shared" si="21"/>
        <v>0.49514563106796117</v>
      </c>
      <c r="M40">
        <f t="shared" si="22"/>
        <v>1345.9022090766246</v>
      </c>
      <c r="N40" s="28">
        <f t="shared" si="23"/>
        <v>0.53049916642149653</v>
      </c>
      <c r="O40" s="28">
        <f t="shared" si="30"/>
        <v>3.5353535353535359E-2</v>
      </c>
      <c r="P40" s="45">
        <v>281422</v>
      </c>
      <c r="Q40" s="59">
        <f t="shared" si="31"/>
        <v>1.3986036228357319E-2</v>
      </c>
      <c r="R40" s="59">
        <f t="shared" si="24"/>
        <v>0.95199999999999996</v>
      </c>
      <c r="S40" s="28">
        <v>0.48</v>
      </c>
      <c r="T40" s="28">
        <v>0.1</v>
      </c>
      <c r="U40" s="59">
        <f t="shared" si="25"/>
        <v>0.77808599167822468</v>
      </c>
      <c r="V40" s="59">
        <f>D40/U40</f>
        <v>0.78216026294911034</v>
      </c>
      <c r="W40" s="131">
        <f t="shared" si="32"/>
        <v>0.54798784380842958</v>
      </c>
      <c r="X40" s="28">
        <v>0.13908838067134591</v>
      </c>
      <c r="Y40" s="28">
        <v>0.70594152112621344</v>
      </c>
      <c r="Z40" s="62">
        <f>B40*100/P40</f>
        <v>4.3031461648343061</v>
      </c>
      <c r="AA40" s="59">
        <f t="shared" si="33"/>
        <v>0.69275417064314371</v>
      </c>
      <c r="AB40" s="131">
        <f t="shared" si="26"/>
        <v>-1.469776999668458</v>
      </c>
      <c r="AC40" s="28">
        <v>5.8976510073371215E-2</v>
      </c>
      <c r="AD40" s="28">
        <v>0.77943648866969983</v>
      </c>
      <c r="AE40">
        <v>82.76</v>
      </c>
      <c r="AF40" s="59">
        <f t="shared" si="27"/>
        <v>0.73614378082191767</v>
      </c>
      <c r="AG40" s="131">
        <f t="shared" si="28"/>
        <v>2.0979754852980306</v>
      </c>
      <c r="AH40" s="28">
        <v>4.2500675175948563E-2</v>
      </c>
      <c r="AI40" s="28">
        <v>0.64697840619416302</v>
      </c>
      <c r="AJ40" s="62">
        <f t="shared" si="29"/>
        <v>0.39206210981266737</v>
      </c>
      <c r="AK40" s="59">
        <f t="shared" si="18"/>
        <v>0.59801552745316688</v>
      </c>
    </row>
    <row r="41" spans="1:37" x14ac:dyDescent="0.25">
      <c r="A41" s="15" t="s">
        <v>98</v>
      </c>
      <c r="B41" s="58">
        <v>22544</v>
      </c>
      <c r="C41" s="58">
        <v>16245</v>
      </c>
      <c r="D41" s="9">
        <f t="shared" si="0"/>
        <v>0.72059084457061751</v>
      </c>
      <c r="E41" s="81">
        <v>49</v>
      </c>
      <c r="F41" s="16">
        <v>51</v>
      </c>
      <c r="G41" s="76">
        <v>605</v>
      </c>
      <c r="H41" s="30">
        <f t="shared" si="5"/>
        <v>48.976190476190474</v>
      </c>
      <c r="I41" s="76">
        <v>630</v>
      </c>
      <c r="J41">
        <f t="shared" si="2"/>
        <v>30855</v>
      </c>
      <c r="L41" s="28">
        <f t="shared" si="21"/>
        <v>1.1333333333333333</v>
      </c>
      <c r="M41">
        <f t="shared" si="22"/>
        <v>617.39399714149602</v>
      </c>
      <c r="N41" s="28">
        <f t="shared" si="23"/>
        <v>1.1564738292011019</v>
      </c>
      <c r="O41" s="28">
        <f t="shared" si="30"/>
        <v>2.3140495867768562E-2</v>
      </c>
      <c r="P41" s="45">
        <v>341594</v>
      </c>
      <c r="Q41" s="59">
        <f t="shared" si="31"/>
        <v>1.697644839205709E-2</v>
      </c>
      <c r="R41" s="59">
        <f t="shared" si="24"/>
        <v>0.95199999999999996</v>
      </c>
      <c r="S41" s="28">
        <v>0.48</v>
      </c>
      <c r="T41" s="28">
        <v>0.1</v>
      </c>
      <c r="U41" s="59">
        <f t="shared" si="25"/>
        <v>0.96031746031746024</v>
      </c>
      <c r="V41" s="59">
        <f>D41/U41</f>
        <v>0.75036732575122156</v>
      </c>
      <c r="W41" s="131">
        <f t="shared" si="32"/>
        <v>0.31940701596046717</v>
      </c>
      <c r="X41" s="28">
        <v>0.13908838067134591</v>
      </c>
      <c r="Y41" s="28">
        <v>0.70594152112621344</v>
      </c>
      <c r="Z41" s="62">
        <f>B41*100/P41</f>
        <v>6.5996475347927657</v>
      </c>
      <c r="AA41" s="59">
        <f t="shared" si="33"/>
        <v>0.86524783837564601</v>
      </c>
      <c r="AB41" s="131">
        <f t="shared" si="26"/>
        <v>1.4550089450730537</v>
      </c>
      <c r="AC41" s="28">
        <v>5.8976510073371215E-2</v>
      </c>
      <c r="AD41" s="28">
        <v>0.77943648866969983</v>
      </c>
      <c r="AE41">
        <v>105.77</v>
      </c>
      <c r="AF41" s="59">
        <f t="shared" si="27"/>
        <v>0.67612865753424656</v>
      </c>
      <c r="AG41" s="131">
        <f t="shared" si="28"/>
        <v>0.68587737063951093</v>
      </c>
      <c r="AH41" s="28">
        <v>4.2500675175948563E-2</v>
      </c>
      <c r="AI41" s="28">
        <v>0.64697840619416302</v>
      </c>
      <c r="AJ41" s="62">
        <f t="shared" si="29"/>
        <v>0.82009777722434396</v>
      </c>
      <c r="AK41" s="59">
        <f t="shared" si="18"/>
        <v>0.70502444430608602</v>
      </c>
    </row>
    <row r="42" spans="1:37" x14ac:dyDescent="0.25">
      <c r="A42" s="15" t="s">
        <v>100</v>
      </c>
      <c r="B42" s="58">
        <v>7421</v>
      </c>
      <c r="C42" s="58">
        <v>5030</v>
      </c>
      <c r="D42" s="9">
        <f t="shared" si="0"/>
        <v>0.67780622557606796</v>
      </c>
      <c r="E42" s="81">
        <v>11</v>
      </c>
      <c r="F42" s="16">
        <v>16</v>
      </c>
      <c r="G42" s="76">
        <v>653</v>
      </c>
      <c r="H42" s="30">
        <f t="shared" si="5"/>
        <v>11.73932584269663</v>
      </c>
      <c r="I42" s="76">
        <v>890</v>
      </c>
      <c r="J42">
        <f t="shared" si="2"/>
        <v>10448</v>
      </c>
      <c r="L42" s="28">
        <f t="shared" si="21"/>
        <v>0.80224719101123598</v>
      </c>
      <c r="M42">
        <f t="shared" si="22"/>
        <v>820.13759040395132</v>
      </c>
      <c r="N42" s="28">
        <f t="shared" si="23"/>
        <v>0.87058562898979641</v>
      </c>
      <c r="O42" s="28">
        <f t="shared" si="30"/>
        <v>6.8338437978560429E-2</v>
      </c>
      <c r="P42" s="45">
        <v>310867</v>
      </c>
      <c r="Q42" s="59">
        <f t="shared" si="31"/>
        <v>1.5449386061504625E-2</v>
      </c>
      <c r="R42" s="59">
        <f t="shared" si="24"/>
        <v>0.95199999999999996</v>
      </c>
      <c r="S42" s="28">
        <v>0.48</v>
      </c>
      <c r="T42" s="28">
        <v>0.1</v>
      </c>
      <c r="U42" s="59">
        <f t="shared" si="25"/>
        <v>0.73370786516853936</v>
      </c>
      <c r="V42" s="59">
        <f>D42/U42</f>
        <v>0.92380940392450295</v>
      </c>
      <c r="W42" s="131">
        <f t="shared" si="32"/>
        <v>1.5663988734838528</v>
      </c>
      <c r="X42" s="28">
        <v>0.13908838067134591</v>
      </c>
      <c r="Y42" s="28">
        <v>0.70594152112621344</v>
      </c>
      <c r="Z42" s="62">
        <f>B42*100/P42</f>
        <v>2.3871945237030627</v>
      </c>
      <c r="AA42" s="59">
        <f t="shared" si="33"/>
        <v>0.79664977736449794</v>
      </c>
      <c r="AB42" s="131">
        <f t="shared" si="26"/>
        <v>0.29186685806575324</v>
      </c>
      <c r="AC42" s="28">
        <v>5.8976510073371215E-2</v>
      </c>
      <c r="AD42" s="28">
        <v>0.77943648866969983</v>
      </c>
      <c r="AE42">
        <v>71.64</v>
      </c>
      <c r="AF42" s="59">
        <f t="shared" si="27"/>
        <v>0.76514717808219179</v>
      </c>
      <c r="AG42" s="131">
        <f t="shared" si="28"/>
        <v>2.7803975207175373</v>
      </c>
      <c r="AH42" s="28">
        <v>4.2500675175948563E-2</v>
      </c>
      <c r="AI42" s="28">
        <v>0.64697840619416302</v>
      </c>
      <c r="AJ42" s="62">
        <f t="shared" si="29"/>
        <v>1.5462210840890478</v>
      </c>
      <c r="AK42" s="59">
        <f t="shared" si="18"/>
        <v>0.88655527102226195</v>
      </c>
    </row>
    <row r="43" spans="1:37" x14ac:dyDescent="0.25">
      <c r="A43" s="15" t="s">
        <v>102</v>
      </c>
      <c r="B43" s="58">
        <v>21033</v>
      </c>
      <c r="C43" s="58">
        <v>14756</v>
      </c>
      <c r="D43" s="9">
        <f t="shared" si="0"/>
        <v>0.70156420862454238</v>
      </c>
      <c r="E43" s="81">
        <v>27</v>
      </c>
      <c r="F43" s="16">
        <v>34</v>
      </c>
      <c r="G43" s="76">
        <v>866</v>
      </c>
      <c r="H43" s="30">
        <f t="shared" si="5"/>
        <v>26.98808432630614</v>
      </c>
      <c r="I43" s="76">
        <v>1091</v>
      </c>
      <c r="J43">
        <f t="shared" si="2"/>
        <v>29444</v>
      </c>
      <c r="L43" s="28">
        <f t="shared" si="21"/>
        <v>0.65444546287809346</v>
      </c>
      <c r="M43">
        <f t="shared" si="22"/>
        <v>1052.0191255935811</v>
      </c>
      <c r="N43" s="28">
        <f t="shared" si="23"/>
        <v>0.67869488551088797</v>
      </c>
      <c r="O43" s="28">
        <f t="shared" si="30"/>
        <v>2.4249422632794504E-2</v>
      </c>
      <c r="P43" s="45">
        <v>418565</v>
      </c>
      <c r="Q43" s="59">
        <f t="shared" si="31"/>
        <v>2.0801732820896666E-2</v>
      </c>
      <c r="R43" s="59">
        <f t="shared" si="24"/>
        <v>0.95199999999999996</v>
      </c>
      <c r="S43" s="28">
        <v>0.48</v>
      </c>
      <c r="T43" s="28">
        <v>0.1</v>
      </c>
      <c r="U43" s="59">
        <f t="shared" si="25"/>
        <v>0.7937671860678277</v>
      </c>
      <c r="V43" s="59">
        <f>D43/U43</f>
        <v>0.88384128361359782</v>
      </c>
      <c r="W43" s="131">
        <f t="shared" si="32"/>
        <v>1.2790411508761934</v>
      </c>
      <c r="X43" s="28">
        <v>0.13908838067134591</v>
      </c>
      <c r="Y43" s="28">
        <v>0.70594152112621344</v>
      </c>
      <c r="Z43" s="62">
        <f>B43*100/P43</f>
        <v>5.0250259816277039</v>
      </c>
      <c r="AA43" s="59">
        <f t="shared" si="33"/>
        <v>0.81380575512987963</v>
      </c>
      <c r="AB43" s="131">
        <f t="shared" si="26"/>
        <v>0.58276195755601412</v>
      </c>
      <c r="AC43" s="28">
        <v>5.8976510073371215E-2</v>
      </c>
      <c r="AD43" s="28">
        <v>0.77943648866969983</v>
      </c>
      <c r="AE43">
        <v>113.7</v>
      </c>
      <c r="AF43" s="59">
        <f t="shared" si="27"/>
        <v>0.65544547945205467</v>
      </c>
      <c r="AG43" s="131">
        <f t="shared" si="28"/>
        <v>0.19922208818657125</v>
      </c>
      <c r="AH43" s="28">
        <v>4.2500675175948563E-2</v>
      </c>
      <c r="AI43" s="28">
        <v>0.64697840619416302</v>
      </c>
      <c r="AJ43" s="62">
        <f t="shared" si="29"/>
        <v>0.68700839887292631</v>
      </c>
      <c r="AK43" s="59">
        <f t="shared" si="18"/>
        <v>0.67175209971823158</v>
      </c>
    </row>
    <row r="44" spans="1:37" x14ac:dyDescent="0.25">
      <c r="A44" s="15" t="s">
        <v>104</v>
      </c>
      <c r="B44" s="58">
        <v>6302</v>
      </c>
      <c r="C44" s="58">
        <v>5303</v>
      </c>
      <c r="D44" s="9">
        <f t="shared" si="0"/>
        <v>0.84147889558870204</v>
      </c>
      <c r="E44" s="81">
        <v>17</v>
      </c>
      <c r="F44" s="16">
        <v>18</v>
      </c>
      <c r="G44" s="76">
        <v>510</v>
      </c>
      <c r="H44" s="30">
        <f t="shared" si="5"/>
        <v>17</v>
      </c>
      <c r="I44" s="76">
        <v>540</v>
      </c>
      <c r="J44">
        <f t="shared" si="2"/>
        <v>9180</v>
      </c>
      <c r="L44" s="28">
        <f t="shared" si="21"/>
        <v>1.3222222222222222</v>
      </c>
      <c r="M44">
        <f t="shared" si="22"/>
        <v>510</v>
      </c>
      <c r="N44" s="28">
        <f t="shared" si="23"/>
        <v>1.4</v>
      </c>
      <c r="O44" s="28">
        <f t="shared" si="30"/>
        <v>7.7777777777777724E-2</v>
      </c>
      <c r="P44" s="45">
        <v>274148</v>
      </c>
      <c r="Q44" s="59">
        <f t="shared" si="31"/>
        <v>1.3624534897526498E-2</v>
      </c>
      <c r="R44" s="59">
        <f t="shared" si="24"/>
        <v>0.95199999999999996</v>
      </c>
      <c r="S44" s="28">
        <v>0.48</v>
      </c>
      <c r="T44" s="28">
        <v>0.1</v>
      </c>
      <c r="U44" s="59">
        <f t="shared" si="25"/>
        <v>0.94444444444444442</v>
      </c>
      <c r="V44" s="59">
        <f>D44/U44</f>
        <v>0.89097765415274333</v>
      </c>
      <c r="W44" s="131">
        <f t="shared" si="32"/>
        <v>1.3303493227356973</v>
      </c>
      <c r="X44" s="28">
        <v>0.13908838067134591</v>
      </c>
      <c r="Y44" s="28">
        <v>0.70594152112621344</v>
      </c>
      <c r="Z44" s="62">
        <f>B44*100/P44</f>
        <v>2.298758334913988</v>
      </c>
      <c r="AA44" s="59">
        <f t="shared" si="33"/>
        <v>0.86477892147564783</v>
      </c>
      <c r="AB44" s="131">
        <f t="shared" si="26"/>
        <v>1.4470580354750662</v>
      </c>
      <c r="AC44" s="28">
        <v>5.8976510073371215E-2</v>
      </c>
      <c r="AD44" s="28">
        <v>0.77943648866969983</v>
      </c>
      <c r="AE44">
        <v>78.819999999999993</v>
      </c>
      <c r="AF44" s="59">
        <f t="shared" si="27"/>
        <v>0.74642016438356162</v>
      </c>
      <c r="AG44" s="131">
        <f t="shared" si="28"/>
        <v>2.3397689043225696</v>
      </c>
      <c r="AH44" s="28">
        <v>4.2500675175948563E-2</v>
      </c>
      <c r="AI44" s="28">
        <v>0.64697840619416302</v>
      </c>
      <c r="AJ44" s="62">
        <f t="shared" si="29"/>
        <v>1.7057254208444441</v>
      </c>
      <c r="AK44" s="59">
        <f t="shared" si="18"/>
        <v>0.92643135521111097</v>
      </c>
    </row>
    <row r="45" spans="1:37" x14ac:dyDescent="0.25">
      <c r="A45" s="15" t="s">
        <v>106</v>
      </c>
      <c r="B45" s="58">
        <v>33354</v>
      </c>
      <c r="C45" s="58">
        <v>19586</v>
      </c>
      <c r="D45" s="9">
        <f t="shared" si="0"/>
        <v>0.58721592612580198</v>
      </c>
      <c r="E45" s="81">
        <v>52</v>
      </c>
      <c r="F45" s="16">
        <v>56</v>
      </c>
      <c r="G45" s="76">
        <v>922</v>
      </c>
      <c r="H45" s="30">
        <f t="shared" si="5"/>
        <v>51.995971802618328</v>
      </c>
      <c r="I45" s="76">
        <v>993</v>
      </c>
      <c r="J45">
        <f t="shared" si="2"/>
        <v>51632</v>
      </c>
      <c r="L45" s="28">
        <f t="shared" si="21"/>
        <v>0.7190332326283988</v>
      </c>
      <c r="M45">
        <f t="shared" si="22"/>
        <v>974.26272684085507</v>
      </c>
      <c r="N45" s="28">
        <f t="shared" si="23"/>
        <v>0.73286186603403869</v>
      </c>
      <c r="O45" s="28">
        <f t="shared" si="30"/>
        <v>1.382863340563989E-2</v>
      </c>
      <c r="P45" s="45">
        <v>772348</v>
      </c>
      <c r="Q45" s="59">
        <f t="shared" si="31"/>
        <v>3.8383946915661597E-2</v>
      </c>
      <c r="R45" s="59">
        <f t="shared" si="24"/>
        <v>0.95199999999999996</v>
      </c>
      <c r="S45" s="28">
        <v>0.48</v>
      </c>
      <c r="T45" s="28">
        <v>0.1</v>
      </c>
      <c r="U45" s="59">
        <f t="shared" si="25"/>
        <v>0.92849949647532726</v>
      </c>
      <c r="V45" s="59">
        <f>D45/U45</f>
        <v>0.63243537379926396</v>
      </c>
      <c r="W45" s="131">
        <f t="shared" si="32"/>
        <v>-0.52848517591586819</v>
      </c>
      <c r="X45" s="28">
        <v>0.13908838067134591</v>
      </c>
      <c r="Y45" s="28">
        <v>0.70594152112621344</v>
      </c>
      <c r="Z45" s="62">
        <f>B45*100/P45</f>
        <v>4.3185196310471445</v>
      </c>
      <c r="AA45" s="59">
        <f t="shared" si="33"/>
        <v>0.91694511168209991</v>
      </c>
      <c r="AB45" s="131">
        <f t="shared" si="26"/>
        <v>2.3315829105745491</v>
      </c>
      <c r="AC45" s="28">
        <v>5.8976510073371215E-2</v>
      </c>
      <c r="AD45" s="28">
        <v>0.77943648866969983</v>
      </c>
      <c r="AE45">
        <v>87.68</v>
      </c>
      <c r="AF45" s="59">
        <f t="shared" si="27"/>
        <v>0.72331134246575335</v>
      </c>
      <c r="AG45" s="131">
        <f t="shared" si="28"/>
        <v>1.7960405559577481</v>
      </c>
      <c r="AH45" s="28">
        <v>4.2500675175948563E-2</v>
      </c>
      <c r="AI45" s="28">
        <v>0.64697840619416302</v>
      </c>
      <c r="AJ45" s="62">
        <f t="shared" si="29"/>
        <v>1.1997127635388096</v>
      </c>
      <c r="AK45" s="59">
        <f t="shared" si="18"/>
        <v>0.79992819088470246</v>
      </c>
    </row>
    <row r="46" spans="1:37" x14ac:dyDescent="0.25">
      <c r="A46" s="15" t="s">
        <v>108</v>
      </c>
      <c r="B46" s="58">
        <v>16936</v>
      </c>
      <c r="C46" s="58">
        <v>9360</v>
      </c>
      <c r="D46" s="9">
        <f t="shared" si="0"/>
        <v>0.55266887104393014</v>
      </c>
      <c r="E46" s="81">
        <v>14</v>
      </c>
      <c r="F46" s="16">
        <v>18</v>
      </c>
      <c r="G46" s="76">
        <v>1680</v>
      </c>
      <c r="H46" s="30">
        <f t="shared" si="5"/>
        <v>14</v>
      </c>
      <c r="I46" s="76">
        <v>2160</v>
      </c>
      <c r="J46">
        <f t="shared" si="2"/>
        <v>30240</v>
      </c>
      <c r="L46" s="28">
        <f t="shared" si="21"/>
        <v>0.33055555555555555</v>
      </c>
      <c r="M46">
        <f t="shared" si="22"/>
        <v>2016</v>
      </c>
      <c r="N46" s="28">
        <f t="shared" si="23"/>
        <v>0.35416666666666669</v>
      </c>
      <c r="O46" s="28">
        <f t="shared" si="30"/>
        <v>2.3611111111111138E-2</v>
      </c>
      <c r="P46" s="45">
        <v>388738</v>
      </c>
      <c r="Q46" s="59">
        <f t="shared" si="31"/>
        <v>1.9319398452641114E-2</v>
      </c>
      <c r="R46" s="59">
        <f t="shared" si="24"/>
        <v>0.95199999999999996</v>
      </c>
      <c r="S46" s="28">
        <v>0.48</v>
      </c>
      <c r="T46" s="28">
        <v>0.1</v>
      </c>
      <c r="U46" s="59">
        <f t="shared" si="25"/>
        <v>0.77777777777777779</v>
      </c>
      <c r="V46" s="59">
        <f>D46/U46</f>
        <v>0.7105742627707673</v>
      </c>
      <c r="W46" s="131">
        <f t="shared" si="32"/>
        <v>3.3307898346308505E-2</v>
      </c>
      <c r="X46" s="28">
        <v>0.13908838067134591</v>
      </c>
      <c r="Y46" s="28">
        <v>0.70594152112621344</v>
      </c>
      <c r="Z46" s="62">
        <f>B46*100/P46</f>
        <v>4.3566618133550099</v>
      </c>
      <c r="AA46" s="59">
        <f t="shared" si="33"/>
        <v>0.68880987047464215</v>
      </c>
      <c r="AB46" s="131">
        <f t="shared" si="26"/>
        <v>-1.5366561717929961</v>
      </c>
      <c r="AC46" s="28">
        <v>5.8976510073371215E-2</v>
      </c>
      <c r="AD46" s="28">
        <v>0.77943648866969983</v>
      </c>
      <c r="AE46">
        <v>75.09</v>
      </c>
      <c r="AF46" s="59">
        <f t="shared" si="27"/>
        <v>0.75614882191780819</v>
      </c>
      <c r="AG46" s="131">
        <f t="shared" si="28"/>
        <v>2.5686748568508739</v>
      </c>
      <c r="AH46" s="28">
        <v>4.2500675175948563E-2</v>
      </c>
      <c r="AI46" s="28">
        <v>0.64697840619416302</v>
      </c>
      <c r="AJ46" s="62">
        <f t="shared" si="29"/>
        <v>0.35510886113472878</v>
      </c>
      <c r="AK46" s="59">
        <f t="shared" si="18"/>
        <v>0.58877721528368221</v>
      </c>
    </row>
    <row r="47" spans="1:37" x14ac:dyDescent="0.25">
      <c r="A47" s="15" t="s">
        <v>110</v>
      </c>
      <c r="B47" s="58">
        <v>17580</v>
      </c>
      <c r="C47" s="58">
        <v>11448</v>
      </c>
      <c r="D47" s="9">
        <f t="shared" si="0"/>
        <v>0.65119453924914672</v>
      </c>
      <c r="E47" s="81">
        <v>26</v>
      </c>
      <c r="F47" s="16">
        <v>29</v>
      </c>
      <c r="G47" s="76">
        <v>843</v>
      </c>
      <c r="H47" s="30">
        <f t="shared" si="5"/>
        <v>26.00744680851064</v>
      </c>
      <c r="I47" s="76">
        <v>940</v>
      </c>
      <c r="J47">
        <f t="shared" si="2"/>
        <v>24447</v>
      </c>
      <c r="L47" s="28">
        <f t="shared" si="21"/>
        <v>0.75957446808510642</v>
      </c>
      <c r="M47">
        <f t="shared" si="22"/>
        <v>905.19478473234324</v>
      </c>
      <c r="N47" s="28">
        <f t="shared" si="23"/>
        <v>0.78878050563572621</v>
      </c>
      <c r="O47" s="28">
        <f t="shared" si="30"/>
        <v>2.920603755061979E-2</v>
      </c>
      <c r="P47" s="45">
        <v>478659</v>
      </c>
      <c r="Q47" s="59">
        <f t="shared" si="31"/>
        <v>2.3788268561197371E-2</v>
      </c>
      <c r="R47" s="59">
        <f t="shared" si="24"/>
        <v>0.95199999999999996</v>
      </c>
      <c r="S47" s="28">
        <v>0.48</v>
      </c>
      <c r="T47" s="28">
        <v>0.1</v>
      </c>
      <c r="U47" s="59">
        <f t="shared" si="25"/>
        <v>0.89680851063829792</v>
      </c>
      <c r="V47" s="59">
        <f>D47/U47</f>
        <v>0.72612439726476619</v>
      </c>
      <c r="W47" s="131">
        <f t="shared" si="32"/>
        <v>0.14510828324504815</v>
      </c>
      <c r="X47" s="28">
        <v>0.13908838067134591</v>
      </c>
      <c r="Y47" s="28">
        <v>0.70594152112621344</v>
      </c>
      <c r="Z47" s="62">
        <f>B47*100/P47</f>
        <v>3.6727607754163194</v>
      </c>
      <c r="AA47" s="59">
        <f t="shared" si="33"/>
        <v>0.85878041768350555</v>
      </c>
      <c r="AB47" s="131">
        <f t="shared" si="26"/>
        <v>1.3453479854114103</v>
      </c>
      <c r="AC47" s="28">
        <v>5.8976510073371215E-2</v>
      </c>
      <c r="AD47" s="28">
        <v>0.77943648866969983</v>
      </c>
      <c r="AE47">
        <v>119.83</v>
      </c>
      <c r="AF47" s="59">
        <f t="shared" si="27"/>
        <v>0.63945709589041089</v>
      </c>
      <c r="AG47" s="131">
        <f t="shared" si="28"/>
        <v>-0.17696919572723638</v>
      </c>
      <c r="AH47" s="28">
        <v>4.2500675175948563E-2</v>
      </c>
      <c r="AI47" s="28">
        <v>0.64697840619416302</v>
      </c>
      <c r="AJ47" s="62">
        <f t="shared" si="29"/>
        <v>0.43782902430974069</v>
      </c>
      <c r="AK47" s="59">
        <f t="shared" si="18"/>
        <v>0.60945725607743517</v>
      </c>
    </row>
    <row r="48" spans="1:37" x14ac:dyDescent="0.25">
      <c r="A48" s="15" t="s">
        <v>112</v>
      </c>
      <c r="B48" s="58">
        <v>19756</v>
      </c>
      <c r="C48" s="58">
        <v>16128</v>
      </c>
      <c r="D48" s="9">
        <f t="shared" si="0"/>
        <v>0.81635958696092326</v>
      </c>
      <c r="E48" s="81">
        <v>37</v>
      </c>
      <c r="F48" s="16">
        <v>41</v>
      </c>
      <c r="G48" s="76">
        <v>608</v>
      </c>
      <c r="H48" s="30">
        <f t="shared" si="5"/>
        <v>36.985163204747778</v>
      </c>
      <c r="I48" s="76">
        <v>674</v>
      </c>
      <c r="J48">
        <f t="shared" si="2"/>
        <v>24928</v>
      </c>
      <c r="L48" s="28">
        <f t="shared" si="21"/>
        <v>1.0593471810089021</v>
      </c>
      <c r="M48">
        <f t="shared" si="22"/>
        <v>656.25622998203255</v>
      </c>
      <c r="N48" s="28">
        <f t="shared" si="23"/>
        <v>1.0879896713811743</v>
      </c>
      <c r="O48" s="28">
        <f t="shared" si="30"/>
        <v>2.8642490372272178E-2</v>
      </c>
      <c r="P48" s="45">
        <v>265390</v>
      </c>
      <c r="Q48" s="59">
        <f t="shared" si="31"/>
        <v>1.3189282126641659E-2</v>
      </c>
      <c r="R48" s="59">
        <f t="shared" si="24"/>
        <v>0.95199999999999996</v>
      </c>
      <c r="S48" s="28">
        <v>0.48</v>
      </c>
      <c r="T48" s="28">
        <v>0.1</v>
      </c>
      <c r="U48" s="59">
        <f t="shared" si="25"/>
        <v>0.90207715133531163</v>
      </c>
      <c r="V48" s="59">
        <f>D48/U48</f>
        <v>0.90497756844023391</v>
      </c>
      <c r="W48" s="131">
        <f t="shared" si="32"/>
        <v>1.4310041309944204</v>
      </c>
      <c r="X48" s="28">
        <v>0.13908838067134591</v>
      </c>
      <c r="Y48" s="28">
        <v>0.70594152112621344</v>
      </c>
      <c r="Z48" s="62">
        <f>B48*100/P48</f>
        <v>7.4441388145747771</v>
      </c>
      <c r="AA48" s="59">
        <f t="shared" si="33"/>
        <v>0.79872634944546694</v>
      </c>
      <c r="AB48" s="131">
        <f t="shared" si="26"/>
        <v>0.32707701340362583</v>
      </c>
      <c r="AC48" s="28">
        <v>5.8976510073371215E-2</v>
      </c>
      <c r="AD48" s="28">
        <v>0.77943648866969983</v>
      </c>
      <c r="AE48">
        <v>79.5</v>
      </c>
      <c r="AF48" s="59">
        <f t="shared" si="27"/>
        <v>0.74464657534246581</v>
      </c>
      <c r="AG48" s="131">
        <f t="shared" si="28"/>
        <v>2.2980380604300117</v>
      </c>
      <c r="AH48" s="28">
        <v>4.2500675175948563E-2</v>
      </c>
      <c r="AI48" s="28">
        <v>0.64697840619416302</v>
      </c>
      <c r="AJ48" s="62">
        <f t="shared" si="29"/>
        <v>1.3520397349426858</v>
      </c>
      <c r="AK48" s="59">
        <f t="shared" si="18"/>
        <v>0.83800993373567145</v>
      </c>
    </row>
    <row r="49" spans="1:37" x14ac:dyDescent="0.25">
      <c r="A49" s="15" t="s">
        <v>114</v>
      </c>
      <c r="B49" s="58">
        <v>15687</v>
      </c>
      <c r="C49" s="58">
        <v>10963</v>
      </c>
      <c r="D49" s="9">
        <f t="shared" si="0"/>
        <v>0.69885892777459047</v>
      </c>
      <c r="E49" s="81">
        <v>25</v>
      </c>
      <c r="F49" s="16">
        <v>27</v>
      </c>
      <c r="G49" s="76">
        <v>851</v>
      </c>
      <c r="H49" s="30">
        <f t="shared" si="5"/>
        <v>25.002176278563656</v>
      </c>
      <c r="I49" s="76">
        <v>919</v>
      </c>
      <c r="J49">
        <f t="shared" si="2"/>
        <v>22977</v>
      </c>
      <c r="L49" s="28">
        <f t="shared" si="21"/>
        <v>0.77693144722524488</v>
      </c>
      <c r="M49">
        <f t="shared" si="22"/>
        <v>883.65680448610647</v>
      </c>
      <c r="N49" s="28">
        <f t="shared" si="23"/>
        <v>0.80800600003892808</v>
      </c>
      <c r="O49" s="28">
        <f t="shared" si="30"/>
        <v>3.1074552813683209E-2</v>
      </c>
      <c r="P49" s="45">
        <v>550846</v>
      </c>
      <c r="Q49" s="59">
        <f t="shared" si="31"/>
        <v>2.7375799021560916E-2</v>
      </c>
      <c r="R49" s="59">
        <f t="shared" si="24"/>
        <v>0.95199999999999996</v>
      </c>
      <c r="S49" s="28">
        <v>0.48</v>
      </c>
      <c r="T49" s="28">
        <v>0.1</v>
      </c>
      <c r="U49" s="59">
        <f t="shared" si="25"/>
        <v>0.92600652883569101</v>
      </c>
      <c r="V49" s="59">
        <f>D49/U49</f>
        <v>0.75470194433002191</v>
      </c>
      <c r="W49" s="131">
        <f t="shared" si="32"/>
        <v>0.35057150689693645</v>
      </c>
      <c r="X49" s="28">
        <v>0.13908838067134591</v>
      </c>
      <c r="Y49" s="28">
        <v>0.70594152112621344</v>
      </c>
      <c r="Z49" s="62">
        <f>B49*100/P49</f>
        <v>2.8478013818744259</v>
      </c>
      <c r="AA49" s="59">
        <f t="shared" si="33"/>
        <v>0.88609786003644531</v>
      </c>
      <c r="AB49" s="131">
        <f t="shared" si="26"/>
        <v>1.8085398955287573</v>
      </c>
      <c r="AC49" s="28">
        <v>5.8976510073371215E-2</v>
      </c>
      <c r="AD49" s="28">
        <v>0.77943648866969983</v>
      </c>
      <c r="AE49">
        <v>114.4</v>
      </c>
      <c r="AF49" s="59">
        <f t="shared" si="27"/>
        <v>0.65361972602739726</v>
      </c>
      <c r="AG49" s="131">
        <f t="shared" si="28"/>
        <v>0.15626386653246885</v>
      </c>
      <c r="AH49" s="28">
        <v>4.2500675175948563E-2</v>
      </c>
      <c r="AI49" s="28">
        <v>0.64697840619416302</v>
      </c>
      <c r="AJ49" s="62">
        <f t="shared" si="29"/>
        <v>0.77179175631938757</v>
      </c>
      <c r="AK49" s="59">
        <f t="shared" si="18"/>
        <v>0.69294793907984686</v>
      </c>
    </row>
    <row r="50" spans="1:37" x14ac:dyDescent="0.25">
      <c r="A50" s="15" t="s">
        <v>116</v>
      </c>
      <c r="B50" s="58">
        <v>16256</v>
      </c>
      <c r="C50" s="58">
        <v>7547</v>
      </c>
      <c r="D50" s="9">
        <f t="shared" si="0"/>
        <v>0.46425935039370081</v>
      </c>
      <c r="E50" s="81">
        <v>31</v>
      </c>
      <c r="F50" s="16">
        <v>31</v>
      </c>
      <c r="G50" s="76">
        <v>717</v>
      </c>
      <c r="H50" s="30">
        <f t="shared" si="5"/>
        <v>29.995951417004047</v>
      </c>
      <c r="I50" s="76">
        <v>741</v>
      </c>
      <c r="J50">
        <f t="shared" si="2"/>
        <v>22227</v>
      </c>
      <c r="L50" s="28">
        <f t="shared" si="21"/>
        <v>0.96356275303643724</v>
      </c>
      <c r="M50">
        <f t="shared" si="22"/>
        <v>717.09365203761763</v>
      </c>
      <c r="N50" s="28">
        <f t="shared" si="23"/>
        <v>0.99568584657132719</v>
      </c>
      <c r="O50" s="28">
        <f t="shared" si="30"/>
        <v>3.2123093534889957E-2</v>
      </c>
      <c r="P50" s="45">
        <v>470766</v>
      </c>
      <c r="Q50" s="59">
        <f t="shared" si="31"/>
        <v>2.3396004331853449E-2</v>
      </c>
      <c r="R50" s="59">
        <f t="shared" si="24"/>
        <v>0.95199999999999996</v>
      </c>
      <c r="S50" s="28">
        <v>0.48</v>
      </c>
      <c r="T50" s="28">
        <v>0.1</v>
      </c>
      <c r="U50" s="59">
        <f t="shared" si="25"/>
        <v>0.96761133603238858</v>
      </c>
      <c r="V50" s="59">
        <f>D50/U50</f>
        <v>0.47979941233156531</v>
      </c>
      <c r="W50" s="131">
        <f t="shared" si="32"/>
        <v>-1.6258878542054698</v>
      </c>
      <c r="X50" s="28">
        <v>0.13908838067134591</v>
      </c>
      <c r="Y50" s="28">
        <v>0.70594152112621344</v>
      </c>
      <c r="Z50" s="62">
        <f>B50*100/P50</f>
        <v>3.4530955931396914</v>
      </c>
      <c r="AA50" s="59">
        <f t="shared" si="33"/>
        <v>0.88488127797199301</v>
      </c>
      <c r="AB50" s="131">
        <f t="shared" si="26"/>
        <v>1.7879116477240162</v>
      </c>
      <c r="AC50" s="28">
        <v>5.8976510073371215E-2</v>
      </c>
      <c r="AD50" s="28">
        <v>0.77943648866969983</v>
      </c>
      <c r="AE50">
        <v>109.2</v>
      </c>
      <c r="AF50" s="59">
        <f t="shared" si="27"/>
        <v>0.66718246575342455</v>
      </c>
      <c r="AG50" s="131">
        <f t="shared" si="28"/>
        <v>0.47538208453439218</v>
      </c>
      <c r="AH50" s="28">
        <v>4.2500675175948563E-2</v>
      </c>
      <c r="AI50" s="28">
        <v>0.64697840619416302</v>
      </c>
      <c r="AJ50" s="62">
        <f t="shared" si="29"/>
        <v>0.21246862601764618</v>
      </c>
      <c r="AK50" s="59">
        <f t="shared" si="18"/>
        <v>0.55311715650441151</v>
      </c>
    </row>
    <row r="51" spans="1:37" x14ac:dyDescent="0.25">
      <c r="A51" s="15" t="s">
        <v>118</v>
      </c>
      <c r="B51" s="58">
        <v>10218</v>
      </c>
      <c r="C51" s="58">
        <v>7077</v>
      </c>
      <c r="D51" s="9">
        <f t="shared" si="0"/>
        <v>0.69260129183793306</v>
      </c>
      <c r="E51" s="81">
        <v>23</v>
      </c>
      <c r="F51" s="16">
        <v>27</v>
      </c>
      <c r="G51" s="76">
        <v>546</v>
      </c>
      <c r="H51" s="30">
        <f t="shared" si="5"/>
        <v>22.998439937597503</v>
      </c>
      <c r="I51" s="76">
        <v>641</v>
      </c>
      <c r="J51">
        <f t="shared" si="2"/>
        <v>14742</v>
      </c>
      <c r="L51" s="28">
        <f t="shared" si="21"/>
        <v>1.1138845553822152</v>
      </c>
      <c r="M51">
        <f t="shared" si="22"/>
        <v>614.28993044269646</v>
      </c>
      <c r="N51" s="28">
        <f t="shared" si="23"/>
        <v>1.1623176038152638</v>
      </c>
      <c r="O51" s="28">
        <f t="shared" si="30"/>
        <v>4.8433048433048631E-2</v>
      </c>
      <c r="P51" s="45">
        <v>436400</v>
      </c>
      <c r="Q51" s="59">
        <f t="shared" si="31"/>
        <v>2.1688091940413805E-2</v>
      </c>
      <c r="R51" s="59">
        <f t="shared" si="24"/>
        <v>0.95199999999999996</v>
      </c>
      <c r="S51" s="28">
        <v>0.48</v>
      </c>
      <c r="T51" s="28">
        <v>0.1</v>
      </c>
      <c r="U51" s="59">
        <f t="shared" si="25"/>
        <v>0.85179407176287047</v>
      </c>
      <c r="V51" s="59">
        <f>D51/U51</f>
        <v>0.81310884261559546</v>
      </c>
      <c r="W51" s="131">
        <f t="shared" si="32"/>
        <v>0.77049801695951403</v>
      </c>
      <c r="X51" s="28">
        <v>0.13908838067134591</v>
      </c>
      <c r="Y51" s="28">
        <v>0.70594152112621344</v>
      </c>
      <c r="Z51" s="62">
        <f>B51*100/P51</f>
        <v>2.341429880843263</v>
      </c>
      <c r="AA51" s="59">
        <f t="shared" si="33"/>
        <v>0.89819179530453597</v>
      </c>
      <c r="AB51" s="131">
        <f t="shared" si="26"/>
        <v>2.0136034920868595</v>
      </c>
      <c r="AC51" s="28">
        <v>5.8976510073371215E-2</v>
      </c>
      <c r="AD51" s="28">
        <v>0.77943648866969983</v>
      </c>
      <c r="AE51">
        <v>97.29</v>
      </c>
      <c r="AF51" s="59">
        <f t="shared" si="27"/>
        <v>0.69824635616438346</v>
      </c>
      <c r="AG51" s="131">
        <f t="shared" si="28"/>
        <v>1.2062855415349576</v>
      </c>
      <c r="AH51" s="28">
        <v>4.2500675175948563E-2</v>
      </c>
      <c r="AI51" s="28">
        <v>0.64697840619416302</v>
      </c>
      <c r="AJ51" s="62">
        <f t="shared" si="29"/>
        <v>1.3301290168604438</v>
      </c>
      <c r="AK51" s="59">
        <f t="shared" si="18"/>
        <v>0.83253225421511101</v>
      </c>
    </row>
    <row r="52" spans="1:37" x14ac:dyDescent="0.25">
      <c r="A52" s="15" t="s">
        <v>122</v>
      </c>
      <c r="B52" s="58">
        <v>32165</v>
      </c>
      <c r="C52" s="58">
        <v>21463</v>
      </c>
      <c r="D52" s="9">
        <f t="shared" si="0"/>
        <v>0.6672780973107415</v>
      </c>
      <c r="E52" s="81">
        <v>33</v>
      </c>
      <c r="F52" s="16">
        <v>42</v>
      </c>
      <c r="G52" s="76">
        <v>1218</v>
      </c>
      <c r="H52" s="30">
        <f t="shared" si="5"/>
        <v>32.9825918762089</v>
      </c>
      <c r="I52" s="76">
        <v>1551</v>
      </c>
      <c r="J52">
        <f t="shared" si="2"/>
        <v>51156</v>
      </c>
      <c r="L52" s="28">
        <f t="shared" si="21"/>
        <v>0.46034816247582205</v>
      </c>
      <c r="M52">
        <f t="shared" si="22"/>
        <v>1505.3589845751037</v>
      </c>
      <c r="N52" s="28">
        <f t="shared" si="23"/>
        <v>0.47430546953657743</v>
      </c>
      <c r="O52" s="28">
        <f t="shared" si="30"/>
        <v>1.3957307060755375E-2</v>
      </c>
      <c r="P52" s="45">
        <v>762886</v>
      </c>
      <c r="Q52" s="59">
        <f t="shared" si="31"/>
        <v>3.7913706938713397E-2</v>
      </c>
      <c r="R52" s="59">
        <f t="shared" si="24"/>
        <v>0.95199999999999996</v>
      </c>
      <c r="S52" s="28">
        <v>0.48</v>
      </c>
      <c r="T52" s="28">
        <v>0.1</v>
      </c>
      <c r="U52" s="59">
        <f t="shared" si="25"/>
        <v>0.78529980657640241</v>
      </c>
      <c r="V52" s="59">
        <f>D52/U52</f>
        <v>0.84971127169865346</v>
      </c>
      <c r="W52" s="131">
        <f t="shared" si="32"/>
        <v>1.0336575196180893</v>
      </c>
      <c r="X52" s="28">
        <v>0.13908838067134591</v>
      </c>
      <c r="Y52" s="28">
        <v>0.70594152112621344</v>
      </c>
      <c r="Z52" s="62">
        <f>B52*100/P52</f>
        <v>4.2162262775827584</v>
      </c>
      <c r="AA52" s="59">
        <f t="shared" si="33"/>
        <v>0.87216813362008638</v>
      </c>
      <c r="AB52" s="131">
        <f t="shared" si="26"/>
        <v>1.5723488018368907</v>
      </c>
      <c r="AC52" s="28">
        <v>5.8976510073371215E-2</v>
      </c>
      <c r="AD52" s="28">
        <v>0.77943648866969983</v>
      </c>
      <c r="AE52">
        <v>117.85</v>
      </c>
      <c r="AF52" s="59">
        <f t="shared" si="27"/>
        <v>0.64462136986301366</v>
      </c>
      <c r="AG52" s="131">
        <f t="shared" si="28"/>
        <v>-5.5458797334194551E-2</v>
      </c>
      <c r="AH52" s="28">
        <v>4.2500675175948563E-2</v>
      </c>
      <c r="AI52" s="28">
        <v>0.64697840619416302</v>
      </c>
      <c r="AJ52" s="62">
        <f t="shared" si="29"/>
        <v>0.85018250804026174</v>
      </c>
      <c r="AK52" s="59">
        <f t="shared" si="18"/>
        <v>0.71254562701006541</v>
      </c>
    </row>
    <row r="53" spans="1:37" x14ac:dyDescent="0.25">
      <c r="A53" s="15" t="s">
        <v>124</v>
      </c>
      <c r="B53" s="58">
        <v>11702</v>
      </c>
      <c r="C53" s="58">
        <v>8519</v>
      </c>
      <c r="D53" s="9">
        <f t="shared" si="0"/>
        <v>0.727995214493249</v>
      </c>
      <c r="E53" s="81">
        <v>22</v>
      </c>
      <c r="F53" s="16">
        <v>27</v>
      </c>
      <c r="G53" s="76">
        <v>594</v>
      </c>
      <c r="H53" s="30">
        <f t="shared" si="5"/>
        <v>22</v>
      </c>
      <c r="I53" s="76">
        <v>729</v>
      </c>
      <c r="J53">
        <f t="shared" si="2"/>
        <v>16038</v>
      </c>
      <c r="L53" s="28">
        <f t="shared" si="21"/>
        <v>0.97942386831275718</v>
      </c>
      <c r="M53">
        <f t="shared" si="22"/>
        <v>697.304347826087</v>
      </c>
      <c r="N53" s="28">
        <f t="shared" si="23"/>
        <v>1.0239431350542461</v>
      </c>
      <c r="O53" s="28">
        <f t="shared" si="30"/>
        <v>4.4519266741488872E-2</v>
      </c>
      <c r="P53" s="45">
        <v>344360</v>
      </c>
      <c r="Q53" s="59">
        <f t="shared" si="31"/>
        <v>1.7113912329516267E-2</v>
      </c>
      <c r="R53" s="59">
        <f t="shared" si="24"/>
        <v>0.95199999999999996</v>
      </c>
      <c r="S53" s="28">
        <v>0.48</v>
      </c>
      <c r="T53" s="28">
        <v>0.1</v>
      </c>
      <c r="U53" s="59">
        <f t="shared" si="25"/>
        <v>0.81481481481481477</v>
      </c>
      <c r="V53" s="59">
        <f>D53/U53</f>
        <v>0.89344867233262382</v>
      </c>
      <c r="W53" s="131">
        <f t="shared" si="32"/>
        <v>1.3481151358679913</v>
      </c>
      <c r="X53" s="28">
        <v>0.13908838067134591</v>
      </c>
      <c r="Y53" s="28">
        <v>0.70594152112621344</v>
      </c>
      <c r="Z53" s="62">
        <f>B53*100/P53</f>
        <v>3.3981879428505053</v>
      </c>
      <c r="AA53" s="59">
        <f t="shared" si="33"/>
        <v>0.84553691168861334</v>
      </c>
      <c r="AB53" s="131">
        <f t="shared" si="26"/>
        <v>1.1207923788077592</v>
      </c>
      <c r="AC53" s="28">
        <v>5.8976510073371215E-2</v>
      </c>
      <c r="AD53" s="28">
        <v>0.77943648866969983</v>
      </c>
      <c r="AE53">
        <v>93.91</v>
      </c>
      <c r="AF53" s="59">
        <f t="shared" si="27"/>
        <v>0.70706213698630138</v>
      </c>
      <c r="AG53" s="131">
        <f t="shared" si="28"/>
        <v>1.413712383236212</v>
      </c>
      <c r="AH53" s="28">
        <v>4.2500675175948563E-2</v>
      </c>
      <c r="AI53" s="28">
        <v>0.64697840619416302</v>
      </c>
      <c r="AJ53" s="62">
        <f t="shared" si="29"/>
        <v>1.2942066326373209</v>
      </c>
      <c r="AK53" s="59">
        <f t="shared" si="18"/>
        <v>0.82355165815933029</v>
      </c>
    </row>
    <row r="54" spans="1:37" x14ac:dyDescent="0.25">
      <c r="A54" s="15" t="s">
        <v>126</v>
      </c>
      <c r="B54" s="58">
        <v>8231</v>
      </c>
      <c r="C54" s="58">
        <v>6758</v>
      </c>
      <c r="D54" s="9">
        <f>C54/B54</f>
        <v>0.82104240068035472</v>
      </c>
      <c r="E54" s="81">
        <v>14</v>
      </c>
      <c r="F54" s="16">
        <v>16</v>
      </c>
      <c r="G54" s="76">
        <v>711</v>
      </c>
      <c r="H54" s="30">
        <f>J54/I54</f>
        <v>14.929133858267717</v>
      </c>
      <c r="I54" s="76">
        <v>762</v>
      </c>
      <c r="J54">
        <f>G54*F54</f>
        <v>11376</v>
      </c>
      <c r="L54" s="28">
        <f t="shared" si="21"/>
        <v>0.93700787401574803</v>
      </c>
      <c r="M54">
        <f>J54/(H54+1)</f>
        <v>714.16312407315866</v>
      </c>
      <c r="N54" s="28">
        <f t="shared" si="23"/>
        <v>0.99977158709591685</v>
      </c>
      <c r="O54" s="28">
        <f>N54-L54</f>
        <v>6.2763713080168815E-2</v>
      </c>
      <c r="P54" s="45">
        <v>224384</v>
      </c>
      <c r="Q54" s="59">
        <f>P54/20121641</f>
        <v>1.1151376768922574E-2</v>
      </c>
      <c r="R54" s="59">
        <f>1-S54*T54</f>
        <v>0.95199999999999996</v>
      </c>
      <c r="S54" s="28">
        <v>0.48</v>
      </c>
      <c r="T54" s="28">
        <v>0.1</v>
      </c>
      <c r="U54" s="59">
        <f>H54/F54</f>
        <v>0.93307086614173229</v>
      </c>
      <c r="V54" s="59">
        <f>D54/U54</f>
        <v>0.87993573743801734</v>
      </c>
      <c r="W54" s="131">
        <f>(V54-Y54)/X54</f>
        <v>1.2509615502889313</v>
      </c>
      <c r="X54" s="28">
        <v>0.13908838067134591</v>
      </c>
      <c r="Y54" s="28">
        <v>0.70594152112621344</v>
      </c>
      <c r="Z54" s="62">
        <f>B54*100/P54</f>
        <v>3.6682651169423846</v>
      </c>
      <c r="AA54" s="59">
        <f>(1-Z54/H54)</f>
        <v>0.75428814881240358</v>
      </c>
      <c r="AB54" s="131">
        <f>(AA54-AD54)/AC54</f>
        <v>-0.42641281801873027</v>
      </c>
      <c r="AC54" s="28">
        <v>5.8976510073371215E-2</v>
      </c>
      <c r="AD54" s="28">
        <v>0.77943648866969983</v>
      </c>
      <c r="AE54">
        <v>106.51</v>
      </c>
      <c r="AF54" s="59">
        <f>(1-AE54/365)*R54</f>
        <v>0.67419857534246574</v>
      </c>
      <c r="AG54" s="131">
        <f>(AF54-AI54)/AH54</f>
        <v>0.64046439346231399</v>
      </c>
      <c r="AH54" s="28">
        <v>4.2500675175948563E-2</v>
      </c>
      <c r="AI54" s="28">
        <v>0.64697840619416302</v>
      </c>
      <c r="AJ54" s="62">
        <f>(W54+AB54+AG54)/3</f>
        <v>0.48833770857750497</v>
      </c>
      <c r="AK54" s="59">
        <f t="shared" si="18"/>
        <v>0.62208442714437628</v>
      </c>
    </row>
    <row r="55" spans="1:37" x14ac:dyDescent="0.25">
      <c r="A55" s="15" t="s">
        <v>128</v>
      </c>
      <c r="B55" s="58">
        <v>19420</v>
      </c>
      <c r="C55" s="58">
        <v>10692</v>
      </c>
      <c r="D55" s="9">
        <f t="shared" si="0"/>
        <v>0.55056642636457265</v>
      </c>
      <c r="E55" s="81">
        <v>29</v>
      </c>
      <c r="F55" s="16">
        <v>31</v>
      </c>
      <c r="G55" s="76">
        <v>843</v>
      </c>
      <c r="H55" s="30">
        <f t="shared" si="5"/>
        <v>29.004439511653718</v>
      </c>
      <c r="I55" s="76">
        <v>901</v>
      </c>
      <c r="J55">
        <f t="shared" si="2"/>
        <v>26133</v>
      </c>
      <c r="L55" s="28">
        <f t="shared" si="21"/>
        <v>0.79245283018867929</v>
      </c>
      <c r="M55">
        <f t="shared" si="22"/>
        <v>870.971110453503</v>
      </c>
      <c r="N55" s="28">
        <f t="shared" si="23"/>
        <v>0.81977460725216222</v>
      </c>
      <c r="O55" s="28">
        <f t="shared" si="30"/>
        <v>2.7321777063482933E-2</v>
      </c>
      <c r="P55" s="45">
        <v>397322</v>
      </c>
      <c r="Q55" s="59">
        <f t="shared" si="31"/>
        <v>1.9746003817481886E-2</v>
      </c>
      <c r="R55" s="59">
        <f t="shared" si="24"/>
        <v>0.95199999999999996</v>
      </c>
      <c r="S55" s="28">
        <v>0.48</v>
      </c>
      <c r="T55" s="28">
        <v>0.1</v>
      </c>
      <c r="U55" s="59">
        <f t="shared" si="25"/>
        <v>0.93562708102108771</v>
      </c>
      <c r="V55" s="59">
        <f>D55/U55</f>
        <v>0.58844644146438896</v>
      </c>
      <c r="W55" s="131">
        <f t="shared" si="32"/>
        <v>-0.84475122288939031</v>
      </c>
      <c r="X55" s="28">
        <v>0.13908838067134591</v>
      </c>
      <c r="Y55" s="28">
        <v>0.70594152112621344</v>
      </c>
      <c r="Z55" s="62">
        <f>B55*100/P55</f>
        <v>4.8877233075440074</v>
      </c>
      <c r="AA55" s="59">
        <f t="shared" si="33"/>
        <v>0.83148361458320319</v>
      </c>
      <c r="AB55" s="131">
        <f t="shared" si="26"/>
        <v>0.8825060324653462</v>
      </c>
      <c r="AC55" s="28">
        <v>5.8976510073371215E-2</v>
      </c>
      <c r="AD55" s="28">
        <v>0.77943648866969983</v>
      </c>
      <c r="AE55">
        <v>111.65</v>
      </c>
      <c r="AF55" s="59">
        <f t="shared" si="27"/>
        <v>0.66079232876712324</v>
      </c>
      <c r="AG55" s="131">
        <f t="shared" si="28"/>
        <v>0.32502830874502464</v>
      </c>
      <c r="AH55" s="28">
        <v>4.2500675175948563E-2</v>
      </c>
      <c r="AI55" s="28">
        <v>0.64697840619416302</v>
      </c>
      <c r="AJ55" s="62">
        <f t="shared" si="29"/>
        <v>0.12092770610699351</v>
      </c>
      <c r="AK55" s="59">
        <f t="shared" si="18"/>
        <v>0.53023192652674833</v>
      </c>
    </row>
    <row r="56" spans="1:37" x14ac:dyDescent="0.25">
      <c r="A56" s="15" t="s">
        <v>130</v>
      </c>
      <c r="B56" s="58">
        <v>25542</v>
      </c>
      <c r="C56" s="58">
        <v>20019</v>
      </c>
      <c r="D56" s="9">
        <f t="shared" si="0"/>
        <v>0.78376791167488846</v>
      </c>
      <c r="E56" s="81">
        <v>38</v>
      </c>
      <c r="F56" s="16">
        <v>41</v>
      </c>
      <c r="G56" s="76">
        <v>879</v>
      </c>
      <c r="H56" s="30">
        <f t="shared" si="5"/>
        <v>38.015822784810126</v>
      </c>
      <c r="I56" s="76">
        <v>948</v>
      </c>
      <c r="J56">
        <f t="shared" si="2"/>
        <v>36039</v>
      </c>
      <c r="L56" s="28">
        <f t="shared" si="21"/>
        <v>0.75316455696202533</v>
      </c>
      <c r="M56">
        <f t="shared" si="22"/>
        <v>923.70216562576036</v>
      </c>
      <c r="N56" s="28">
        <f t="shared" si="23"/>
        <v>0.77297642743567885</v>
      </c>
      <c r="O56" s="28">
        <f t="shared" si="30"/>
        <v>1.9811870473653515E-2</v>
      </c>
      <c r="P56" s="45">
        <v>634810</v>
      </c>
      <c r="Q56" s="59">
        <f t="shared" si="31"/>
        <v>3.1548619717447497E-2</v>
      </c>
      <c r="R56" s="59">
        <f t="shared" si="24"/>
        <v>0.95199999999999996</v>
      </c>
      <c r="S56" s="28">
        <v>0.48</v>
      </c>
      <c r="T56" s="28">
        <v>0.1</v>
      </c>
      <c r="U56" s="59">
        <f t="shared" si="25"/>
        <v>0.92721518987341767</v>
      </c>
      <c r="V56" s="59">
        <f>D56/U56</f>
        <v>0.84529235525346336</v>
      </c>
      <c r="W56" s="131">
        <f t="shared" si="32"/>
        <v>1.0018869545726048</v>
      </c>
      <c r="X56" s="28">
        <v>0.13908838067134591</v>
      </c>
      <c r="Y56" s="28">
        <v>0.70594152112621344</v>
      </c>
      <c r="Z56" s="62">
        <f>B56*100/P56</f>
        <v>4.0235661063940391</v>
      </c>
      <c r="AA56" s="59">
        <f t="shared" si="33"/>
        <v>0.89416075171726328</v>
      </c>
      <c r="AB56" s="131">
        <f t="shared" si="26"/>
        <v>1.9452535069443382</v>
      </c>
      <c r="AC56" s="28">
        <v>5.8976510073371215E-2</v>
      </c>
      <c r="AD56" s="28">
        <v>0.77943648866969983</v>
      </c>
      <c r="AE56">
        <v>107.8</v>
      </c>
      <c r="AF56" s="59">
        <f t="shared" si="27"/>
        <v>0.67083397260273969</v>
      </c>
      <c r="AG56" s="131">
        <f t="shared" si="28"/>
        <v>0.56129852784260481</v>
      </c>
      <c r="AH56" s="28">
        <v>4.2500675175948563E-2</v>
      </c>
      <c r="AI56" s="28">
        <v>0.64697840619416302</v>
      </c>
      <c r="AJ56" s="62">
        <f t="shared" si="29"/>
        <v>1.1694796631198494</v>
      </c>
      <c r="AK56" s="59">
        <f t="shared" si="18"/>
        <v>0.79236991577996241</v>
      </c>
    </row>
    <row r="57" spans="1:37" x14ac:dyDescent="0.25">
      <c r="A57" s="15" t="s">
        <v>132</v>
      </c>
      <c r="B57" s="58">
        <v>8184</v>
      </c>
      <c r="C57" s="58">
        <v>6038</v>
      </c>
      <c r="D57" s="9">
        <f t="shared" si="0"/>
        <v>0.73778103616813295</v>
      </c>
      <c r="E57" s="81">
        <v>18</v>
      </c>
      <c r="F57" s="16">
        <v>21</v>
      </c>
      <c r="G57" s="76">
        <v>536</v>
      </c>
      <c r="H57" s="30">
        <f t="shared" si="5"/>
        <v>17.980830670926519</v>
      </c>
      <c r="I57" s="76">
        <v>626</v>
      </c>
      <c r="J57">
        <f t="shared" si="2"/>
        <v>11256</v>
      </c>
      <c r="L57" s="28">
        <f t="shared" si="21"/>
        <v>1.1405750798722045</v>
      </c>
      <c r="M57">
        <f t="shared" si="22"/>
        <v>593.01935701060427</v>
      </c>
      <c r="N57" s="28">
        <f t="shared" si="23"/>
        <v>1.2040079156931001</v>
      </c>
      <c r="O57" s="28">
        <f t="shared" si="30"/>
        <v>6.3432835820895539E-2</v>
      </c>
      <c r="P57" s="45">
        <v>380123</v>
      </c>
      <c r="Q57" s="59">
        <f t="shared" si="31"/>
        <v>1.8891252457987895E-2</v>
      </c>
      <c r="R57" s="59">
        <f t="shared" si="24"/>
        <v>0.95199999999999996</v>
      </c>
      <c r="S57" s="28">
        <v>0.48</v>
      </c>
      <c r="T57" s="28">
        <v>0.1</v>
      </c>
      <c r="U57" s="59">
        <f t="shared" si="25"/>
        <v>0.85623003194888181</v>
      </c>
      <c r="V57" s="59">
        <f>D57/U57</f>
        <v>0.86166218030084185</v>
      </c>
      <c r="W57" s="131">
        <f t="shared" si="32"/>
        <v>1.1195806466579201</v>
      </c>
      <c r="X57" s="28">
        <v>0.13908838067134591</v>
      </c>
      <c r="Y57" s="28">
        <v>0.70594152112621344</v>
      </c>
      <c r="Z57" s="62">
        <f>B57*100/P57</f>
        <v>2.1529873225245511</v>
      </c>
      <c r="AA57" s="59">
        <f t="shared" si="33"/>
        <v>0.88026207676791324</v>
      </c>
      <c r="AB57" s="131">
        <f t="shared" si="26"/>
        <v>1.7095889189234628</v>
      </c>
      <c r="AC57" s="28">
        <v>5.8976510073371215E-2</v>
      </c>
      <c r="AD57" s="28">
        <v>0.77943648866969983</v>
      </c>
      <c r="AE57">
        <v>90.28</v>
      </c>
      <c r="AF57" s="59">
        <f t="shared" si="27"/>
        <v>0.71652997260273965</v>
      </c>
      <c r="AG57" s="131">
        <f t="shared" si="28"/>
        <v>1.6364814469567852</v>
      </c>
      <c r="AH57" s="28">
        <v>4.2500675175948563E-2</v>
      </c>
      <c r="AI57" s="28">
        <v>0.64697840619416302</v>
      </c>
      <c r="AJ57" s="62">
        <f t="shared" si="29"/>
        <v>1.4885503375127227</v>
      </c>
      <c r="AK57" s="59">
        <f t="shared" si="18"/>
        <v>0.87213758437818067</v>
      </c>
    </row>
    <row r="58" spans="1:37" x14ac:dyDescent="0.25">
      <c r="A58" s="15" t="s">
        <v>134</v>
      </c>
      <c r="B58" s="58">
        <v>26823</v>
      </c>
      <c r="C58" s="58">
        <v>18675</v>
      </c>
      <c r="D58" s="9">
        <f t="shared" si="0"/>
        <v>0.6962308466614473</v>
      </c>
      <c r="E58" s="81">
        <v>41</v>
      </c>
      <c r="F58" s="16">
        <v>47</v>
      </c>
      <c r="G58" s="76">
        <v>808</v>
      </c>
      <c r="H58" s="30">
        <f t="shared" si="5"/>
        <v>41.010799136069117</v>
      </c>
      <c r="I58" s="76">
        <v>926</v>
      </c>
      <c r="J58">
        <f t="shared" si="2"/>
        <v>37976</v>
      </c>
      <c r="L58" s="28">
        <f t="shared" si="21"/>
        <v>0.7710583153347732</v>
      </c>
      <c r="M58">
        <f t="shared" si="22"/>
        <v>903.95804842938662</v>
      </c>
      <c r="N58" s="28">
        <f t="shared" si="23"/>
        <v>0.78985966355470161</v>
      </c>
      <c r="O58" s="28">
        <f t="shared" si="30"/>
        <v>1.8801348219928404E-2</v>
      </c>
      <c r="P58" s="45">
        <v>683540</v>
      </c>
      <c r="Q58" s="59">
        <f t="shared" si="31"/>
        <v>3.397039038714586E-2</v>
      </c>
      <c r="R58" s="59">
        <f t="shared" si="24"/>
        <v>0.95199999999999996</v>
      </c>
      <c r="S58" s="28">
        <v>0.48</v>
      </c>
      <c r="T58" s="28">
        <v>0.1</v>
      </c>
      <c r="U58" s="59">
        <f t="shared" si="25"/>
        <v>0.87257019438444927</v>
      </c>
      <c r="V58" s="59">
        <f>D58/U58</f>
        <v>0.79790812377289622</v>
      </c>
      <c r="W58" s="131">
        <f t="shared" si="32"/>
        <v>0.66120981639718768</v>
      </c>
      <c r="X58" s="28">
        <v>0.13908838067134591</v>
      </c>
      <c r="Y58" s="28">
        <v>0.70594152112621344</v>
      </c>
      <c r="Z58" s="62">
        <f>B58*100/P58</f>
        <v>3.9241302630423971</v>
      </c>
      <c r="AA58" s="59">
        <f t="shared" si="33"/>
        <v>0.90431470866923158</v>
      </c>
      <c r="AB58" s="131">
        <f t="shared" si="26"/>
        <v>2.1174230188285783</v>
      </c>
      <c r="AC58" s="28">
        <v>5.8976510073371215E-2</v>
      </c>
      <c r="AD58" s="28">
        <v>0.77943648866969983</v>
      </c>
      <c r="AE58">
        <v>93.36</v>
      </c>
      <c r="AF58" s="59">
        <f t="shared" si="27"/>
        <v>0.70849665753424662</v>
      </c>
      <c r="AG58" s="131">
        <f t="shared" si="28"/>
        <v>1.4474652716787242</v>
      </c>
      <c r="AH58" s="28">
        <v>4.2500675175948563E-2</v>
      </c>
      <c r="AI58" s="28">
        <v>0.64697840619416302</v>
      </c>
      <c r="AJ58" s="62">
        <f t="shared" si="29"/>
        <v>1.4086993689681633</v>
      </c>
      <c r="AK58" s="59">
        <f t="shared" si="18"/>
        <v>0.85217484224204076</v>
      </c>
    </row>
    <row r="59" spans="1:37" x14ac:dyDescent="0.25">
      <c r="A59" s="15" t="s">
        <v>136</v>
      </c>
      <c r="B59" s="58">
        <v>6019</v>
      </c>
      <c r="C59" s="58">
        <v>4501</v>
      </c>
      <c r="D59" s="9">
        <f t="shared" si="0"/>
        <v>0.74779863764744969</v>
      </c>
      <c r="E59" s="81">
        <v>14</v>
      </c>
      <c r="F59" s="16">
        <v>15</v>
      </c>
      <c r="G59" s="76">
        <v>507</v>
      </c>
      <c r="H59" s="30">
        <f t="shared" si="5"/>
        <v>13.112068965517242</v>
      </c>
      <c r="I59" s="76">
        <v>580</v>
      </c>
      <c r="J59">
        <f t="shared" si="2"/>
        <v>7605</v>
      </c>
      <c r="L59" s="28">
        <f t="shared" si="21"/>
        <v>1.2310344827586206</v>
      </c>
      <c r="M59">
        <f t="shared" si="22"/>
        <v>538.90042761148436</v>
      </c>
      <c r="N59" s="28">
        <f t="shared" si="23"/>
        <v>1.3249200843365301</v>
      </c>
      <c r="O59" s="28">
        <f t="shared" si="30"/>
        <v>9.3885601577909483E-2</v>
      </c>
      <c r="P59" s="45">
        <v>213083</v>
      </c>
      <c r="Q59" s="59">
        <f t="shared" si="31"/>
        <v>1.0589742655681016E-2</v>
      </c>
      <c r="R59" s="59">
        <f t="shared" si="24"/>
        <v>0.95199999999999996</v>
      </c>
      <c r="S59" s="28">
        <v>0.48</v>
      </c>
      <c r="T59" s="28">
        <v>0.1</v>
      </c>
      <c r="U59" s="59">
        <f t="shared" si="25"/>
        <v>0.87413793103448278</v>
      </c>
      <c r="V59" s="59">
        <f>D59/U59</f>
        <v>0.85546984188465647</v>
      </c>
      <c r="W59" s="131">
        <f t="shared" si="32"/>
        <v>1.0750597572328189</v>
      </c>
      <c r="X59" s="28">
        <v>0.13908838067134591</v>
      </c>
      <c r="Y59" s="28">
        <v>0.70594152112621344</v>
      </c>
      <c r="Z59" s="62">
        <f>B59*100/P59</f>
        <v>2.8247208834116284</v>
      </c>
      <c r="AA59" s="59">
        <f t="shared" si="33"/>
        <v>0.78457092539398499</v>
      </c>
      <c r="AB59" s="131">
        <f t="shared" si="26"/>
        <v>8.7059012442369452E-2</v>
      </c>
      <c r="AC59" s="28">
        <v>5.8976510073371215E-2</v>
      </c>
      <c r="AD59" s="28">
        <v>0.77943648866969983</v>
      </c>
      <c r="AE59">
        <v>65.42</v>
      </c>
      <c r="AF59" s="59">
        <f t="shared" si="27"/>
        <v>0.78137030136986296</v>
      </c>
      <c r="AG59" s="131">
        <f t="shared" si="28"/>
        <v>3.1621120045583013</v>
      </c>
      <c r="AH59" s="28">
        <v>4.2500675175948563E-2</v>
      </c>
      <c r="AI59" s="28">
        <v>0.64697840619416302</v>
      </c>
      <c r="AJ59" s="62">
        <f t="shared" si="29"/>
        <v>1.4414102580778299</v>
      </c>
      <c r="AK59" s="59">
        <f t="shared" si="18"/>
        <v>0.86035256451945741</v>
      </c>
    </row>
    <row r="60" spans="1:37" x14ac:dyDescent="0.25">
      <c r="A60" s="15" t="s">
        <v>138</v>
      </c>
      <c r="B60" s="58">
        <v>20402</v>
      </c>
      <c r="C60" s="58">
        <v>13802</v>
      </c>
      <c r="D60" s="9">
        <f t="shared" si="0"/>
        <v>0.67650230369571607</v>
      </c>
      <c r="E60" s="81">
        <v>31</v>
      </c>
      <c r="F60" s="16">
        <v>34</v>
      </c>
      <c r="G60" s="76">
        <v>1021</v>
      </c>
      <c r="H60" s="30">
        <f t="shared" si="5"/>
        <v>30.994642857142857</v>
      </c>
      <c r="I60" s="76">
        <v>1120</v>
      </c>
      <c r="J60">
        <f t="shared" si="2"/>
        <v>34714</v>
      </c>
      <c r="L60" s="28">
        <f t="shared" si="21"/>
        <v>0.63749999999999996</v>
      </c>
      <c r="M60">
        <f t="shared" si="22"/>
        <v>1084.9941396439135</v>
      </c>
      <c r="N60" s="28">
        <f t="shared" si="23"/>
        <v>0.65806807051909899</v>
      </c>
      <c r="O60" s="28">
        <f t="shared" si="30"/>
        <v>2.0568070519099035E-2</v>
      </c>
      <c r="P60" s="45">
        <v>371714</v>
      </c>
      <c r="Q60" s="59">
        <f t="shared" si="31"/>
        <v>1.8473344196927078E-2</v>
      </c>
      <c r="R60" s="59">
        <f t="shared" si="24"/>
        <v>0.95199999999999996</v>
      </c>
      <c r="S60" s="28">
        <v>0.48</v>
      </c>
      <c r="T60" s="28">
        <v>0.1</v>
      </c>
      <c r="U60" s="59">
        <f t="shared" si="25"/>
        <v>0.91160714285714284</v>
      </c>
      <c r="V60" s="59">
        <f>D60/U60</f>
        <v>0.74209851139980609</v>
      </c>
      <c r="W60" s="131">
        <f t="shared" si="32"/>
        <v>0.25995694319735135</v>
      </c>
      <c r="X60" s="28">
        <v>0.13908838067134591</v>
      </c>
      <c r="Y60" s="28">
        <v>0.70594152112621344</v>
      </c>
      <c r="Z60" s="62">
        <f>B60*100/P60</f>
        <v>5.4886283540571519</v>
      </c>
      <c r="AA60" s="59">
        <f t="shared" si="33"/>
        <v>0.82291687052647311</v>
      </c>
      <c r="AB60" s="131">
        <f t="shared" si="26"/>
        <v>0.73724914890149329</v>
      </c>
      <c r="AC60" s="28">
        <v>5.8976510073371215E-2</v>
      </c>
      <c r="AD60" s="28">
        <v>0.77943648866969983</v>
      </c>
      <c r="AE60">
        <v>115.84</v>
      </c>
      <c r="AF60" s="59">
        <f t="shared" si="27"/>
        <v>0.64986389041095882</v>
      </c>
      <c r="AG60" s="131">
        <f t="shared" si="28"/>
        <v>6.7892667701164269E-2</v>
      </c>
      <c r="AH60" s="28">
        <v>4.2500675175948563E-2</v>
      </c>
      <c r="AI60" s="28">
        <v>0.64697840619416302</v>
      </c>
      <c r="AJ60" s="62">
        <f t="shared" si="29"/>
        <v>0.35503291993333624</v>
      </c>
      <c r="AK60" s="59">
        <f t="shared" si="18"/>
        <v>0.58875822998333405</v>
      </c>
    </row>
    <row r="61" spans="1:37" x14ac:dyDescent="0.25">
      <c r="A61" s="15" t="s">
        <v>140</v>
      </c>
      <c r="B61" s="58">
        <v>8708</v>
      </c>
      <c r="C61" s="58">
        <v>6135</v>
      </c>
      <c r="D61" s="9">
        <f t="shared" si="0"/>
        <v>0.7045245751033532</v>
      </c>
      <c r="E61" s="81">
        <v>14</v>
      </c>
      <c r="F61" s="16">
        <v>22</v>
      </c>
      <c r="G61" s="76">
        <v>543</v>
      </c>
      <c r="H61" s="30">
        <f t="shared" si="5"/>
        <v>14.004689331770223</v>
      </c>
      <c r="I61" s="76">
        <v>853</v>
      </c>
      <c r="J61">
        <f t="shared" si="2"/>
        <v>11946</v>
      </c>
      <c r="L61" s="28">
        <f t="shared" si="21"/>
        <v>0.83704572098475971</v>
      </c>
      <c r="M61">
        <f t="shared" si="22"/>
        <v>796.15110555512149</v>
      </c>
      <c r="N61" s="28">
        <f t="shared" si="23"/>
        <v>0.89681468130620623</v>
      </c>
      <c r="O61" s="28">
        <f t="shared" si="30"/>
        <v>5.9768960321446518E-2</v>
      </c>
      <c r="P61" s="45">
        <v>395499</v>
      </c>
      <c r="Q61" s="59">
        <f t="shared" si="31"/>
        <v>1.9655404844962695E-2</v>
      </c>
      <c r="R61" s="59">
        <f t="shared" si="24"/>
        <v>0.95199999999999996</v>
      </c>
      <c r="S61" s="28">
        <v>0.48</v>
      </c>
      <c r="T61" s="28">
        <v>0.1</v>
      </c>
      <c r="U61" s="59">
        <f t="shared" si="25"/>
        <v>0.63657678780773741</v>
      </c>
      <c r="V61" s="59">
        <f>D61/U61</f>
        <v>1.1067393417369433</v>
      </c>
      <c r="W61" s="131">
        <f t="shared" si="32"/>
        <v>2.8816053409794256</v>
      </c>
      <c r="X61" s="28">
        <v>0.13908838067134591</v>
      </c>
      <c r="Y61" s="28">
        <v>0.70594152112621344</v>
      </c>
      <c r="Z61" s="62">
        <f>B61*100/P61</f>
        <v>2.2017754785726384</v>
      </c>
      <c r="AA61" s="59">
        <f t="shared" si="33"/>
        <v>0.84278298315566214</v>
      </c>
      <c r="AB61" s="131">
        <f t="shared" si="26"/>
        <v>1.0740970329908381</v>
      </c>
      <c r="AC61" s="28">
        <v>5.8976510073371215E-2</v>
      </c>
      <c r="AD61" s="28">
        <v>0.77943648866969983</v>
      </c>
      <c r="AE61">
        <v>82.75</v>
      </c>
      <c r="AF61" s="59">
        <f t="shared" si="27"/>
        <v>0.73616986301369858</v>
      </c>
      <c r="AG61" s="131">
        <f t="shared" si="28"/>
        <v>2.0985891741788056</v>
      </c>
      <c r="AH61" s="28">
        <v>4.2500675175948563E-2</v>
      </c>
      <c r="AI61" s="28">
        <v>0.64697840619416302</v>
      </c>
      <c r="AJ61" s="62">
        <f t="shared" si="29"/>
        <v>2.0180971827163563</v>
      </c>
      <c r="AK61" s="59">
        <f t="shared" si="18"/>
        <v>1.0045242956790892</v>
      </c>
    </row>
    <row r="62" spans="1:37" x14ac:dyDescent="0.25">
      <c r="A62" s="15" t="s">
        <v>142</v>
      </c>
      <c r="B62" s="58">
        <v>10015</v>
      </c>
      <c r="C62" s="58">
        <v>7206</v>
      </c>
      <c r="D62" s="9">
        <f t="shared" si="0"/>
        <v>0.71952071892161762</v>
      </c>
      <c r="E62" s="81">
        <v>24</v>
      </c>
      <c r="F62" s="16">
        <v>27</v>
      </c>
      <c r="G62" s="76">
        <v>551</v>
      </c>
      <c r="H62" s="30">
        <f t="shared" si="5"/>
        <v>23.995161290322581</v>
      </c>
      <c r="I62" s="76">
        <v>620</v>
      </c>
      <c r="J62">
        <f t="shared" si="2"/>
        <v>14877</v>
      </c>
      <c r="L62" s="28">
        <f t="shared" si="21"/>
        <v>1.1516129032258065</v>
      </c>
      <c r="M62">
        <f t="shared" si="22"/>
        <v>595.19519907078791</v>
      </c>
      <c r="N62" s="28">
        <f t="shared" si="23"/>
        <v>1.1996064503119126</v>
      </c>
      <c r="O62" s="28">
        <f t="shared" si="30"/>
        <v>4.7993547086106148E-2</v>
      </c>
      <c r="P62" s="45">
        <v>340310</v>
      </c>
      <c r="Q62" s="59">
        <f t="shared" si="31"/>
        <v>1.6912636499180161E-2</v>
      </c>
      <c r="R62" s="59">
        <f t="shared" si="24"/>
        <v>0.95199999999999996</v>
      </c>
      <c r="S62" s="28">
        <v>0.48</v>
      </c>
      <c r="T62" s="28">
        <v>0.1</v>
      </c>
      <c r="U62" s="59">
        <f t="shared" si="25"/>
        <v>0.88870967741935492</v>
      </c>
      <c r="V62" s="59">
        <f>D62/U62</f>
        <v>0.80962403943993266</v>
      </c>
      <c r="W62" s="131">
        <f t="shared" si="32"/>
        <v>0.74544342103394134</v>
      </c>
      <c r="X62" s="28">
        <v>0.13908838067134591</v>
      </c>
      <c r="Y62" s="28">
        <v>0.70594152112621344</v>
      </c>
      <c r="Z62" s="62">
        <f>B62*100/P62</f>
        <v>2.9429049983838267</v>
      </c>
      <c r="AA62" s="59">
        <f t="shared" si="33"/>
        <v>0.87735423143120439</v>
      </c>
      <c r="AB62" s="131">
        <f t="shared" si="26"/>
        <v>1.6602837746704158</v>
      </c>
      <c r="AC62" s="28">
        <v>5.8976510073371215E-2</v>
      </c>
      <c r="AD62" s="28">
        <v>0.77943648866969983</v>
      </c>
      <c r="AE62">
        <v>77.3</v>
      </c>
      <c r="AF62" s="59">
        <f t="shared" si="27"/>
        <v>0.75038465753424655</v>
      </c>
      <c r="AG62" s="131">
        <f t="shared" si="28"/>
        <v>2.4330496142000553</v>
      </c>
      <c r="AH62" s="28">
        <v>4.2500675175948563E-2</v>
      </c>
      <c r="AI62" s="28">
        <v>0.64697840619416302</v>
      </c>
      <c r="AJ62" s="62">
        <f t="shared" si="29"/>
        <v>1.6129256033014709</v>
      </c>
      <c r="AK62" s="59">
        <f t="shared" si="18"/>
        <v>0.90323140082536768</v>
      </c>
    </row>
    <row r="63" spans="1:37" s="40" customFormat="1" x14ac:dyDescent="0.25">
      <c r="A63" s="33" t="s">
        <v>509</v>
      </c>
      <c r="B63" s="34"/>
      <c r="C63" s="32"/>
      <c r="D63" s="35"/>
      <c r="E63" s="37"/>
      <c r="F63" s="37"/>
      <c r="G63" s="38">
        <f>MEDIAN(G21:G62)</f>
        <v>714</v>
      </c>
      <c r="H63" s="39"/>
      <c r="I63" s="38">
        <f>MEDIAN(I21:I62)</f>
        <v>870</v>
      </c>
      <c r="K63" s="36"/>
      <c r="L63" s="36"/>
      <c r="W63" s="133"/>
      <c r="AB63" s="133"/>
      <c r="AG63" s="133"/>
      <c r="AJ63" s="62"/>
      <c r="AK63" s="59">
        <f t="shared" si="18"/>
        <v>0.5</v>
      </c>
    </row>
    <row r="64" spans="1:37" x14ac:dyDescent="0.25">
      <c r="A64" s="32" t="s">
        <v>524</v>
      </c>
      <c r="B64" s="18"/>
      <c r="C64" s="4"/>
      <c r="D64" s="28"/>
      <c r="E64" s="16"/>
      <c r="F64" s="16"/>
      <c r="G64" s="38"/>
      <c r="H64" s="30"/>
      <c r="I64" s="5"/>
      <c r="M64" s="56"/>
      <c r="V64" s="28">
        <f>SUM(V21:V62)/46</f>
        <v>0.70594152112621344</v>
      </c>
      <c r="W64" s="132"/>
      <c r="X64" s="28"/>
      <c r="Y64" s="28"/>
      <c r="AA64" s="28">
        <f>SUM(AA21:AA62)/46</f>
        <v>0.77943648866969983</v>
      </c>
      <c r="AB64" s="132"/>
      <c r="AC64" s="28"/>
      <c r="AD64" s="28"/>
      <c r="AF64" s="28">
        <f>SUM(AF21:AF62)/46</f>
        <v>0.64697840619416302</v>
      </c>
      <c r="AG64" s="132"/>
      <c r="AH64" s="28"/>
      <c r="AJ64" s="62"/>
      <c r="AK64" s="59">
        <f t="shared" si="18"/>
        <v>0.5</v>
      </c>
    </row>
    <row r="65" spans="1:37" x14ac:dyDescent="0.25">
      <c r="A65" s="32" t="s">
        <v>525</v>
      </c>
      <c r="B65" s="18"/>
      <c r="C65" s="4"/>
      <c r="D65" s="28"/>
      <c r="E65" s="16"/>
      <c r="F65" s="16"/>
      <c r="G65" s="38"/>
      <c r="H65" s="30"/>
      <c r="I65" s="5"/>
      <c r="M65" s="56"/>
      <c r="V65">
        <f>STDEV(V21:V62)</f>
        <v>0.1135689290205056</v>
      </c>
      <c r="AA65">
        <f>STDEV(AA21:AA62)</f>
        <v>5.8976510073371215E-2</v>
      </c>
      <c r="AF65">
        <f>STDEV(AF21:AF62)</f>
        <v>4.2500675175948563E-2</v>
      </c>
      <c r="AJ65" s="62"/>
      <c r="AK65" s="59">
        <f t="shared" si="18"/>
        <v>0.5</v>
      </c>
    </row>
    <row r="66" spans="1:37" x14ac:dyDescent="0.25">
      <c r="A66" s="4" t="s">
        <v>144</v>
      </c>
      <c r="B66" s="58">
        <v>5559</v>
      </c>
      <c r="C66" s="113">
        <v>4144</v>
      </c>
      <c r="D66" s="9">
        <f t="shared" si="0"/>
        <v>0.74545781615398454</v>
      </c>
      <c r="E66" s="81">
        <v>4</v>
      </c>
      <c r="F66" s="16">
        <v>4</v>
      </c>
      <c r="G66" s="58">
        <v>1389.75</v>
      </c>
      <c r="H66" s="30">
        <f t="shared" si="5"/>
        <v>4</v>
      </c>
      <c r="I66" s="58">
        <v>1389.75</v>
      </c>
      <c r="J66">
        <f t="shared" si="2"/>
        <v>5559</v>
      </c>
      <c r="L66" s="28">
        <f>$G$241/I66</f>
        <v>0.68045813995322901</v>
      </c>
      <c r="M66">
        <f t="shared" ref="M66:M129" si="34">J66/(H66+1)</f>
        <v>1111.8</v>
      </c>
      <c r="N66" s="28">
        <f>$G$241/M66</f>
        <v>0.85057267494153632</v>
      </c>
      <c r="O66" s="28">
        <f t="shared" ref="O66:O129" si="35">N66-L66</f>
        <v>0.17011453498830731</v>
      </c>
      <c r="P66" s="46">
        <v>44270</v>
      </c>
      <c r="Q66" s="59">
        <f>P66/20121641</f>
        <v>2.200118767649219E-3</v>
      </c>
      <c r="R66" s="59">
        <f t="shared" ref="R66:R129" si="36">1-S66*T66</f>
        <v>0.99099999999999999</v>
      </c>
      <c r="S66" s="28">
        <v>0.09</v>
      </c>
      <c r="T66" s="28">
        <v>0.1</v>
      </c>
      <c r="U66" s="59">
        <f t="shared" ref="U66:U129" si="37">H66/F66</f>
        <v>1</v>
      </c>
      <c r="V66" s="59">
        <f>D66/U66</f>
        <v>0.74545781615398454</v>
      </c>
      <c r="W66" s="131">
        <f t="shared" ref="W66:W129" si="38">(V66-Y66)/X66</f>
        <v>-0.66522671621203389</v>
      </c>
      <c r="X66" s="28">
        <v>0.16981691425632764</v>
      </c>
      <c r="Y66" s="28">
        <v>0.85842456438198189</v>
      </c>
      <c r="Z66" s="62">
        <f>B66*10/P66</f>
        <v>1.2557036367743393</v>
      </c>
      <c r="AA66" s="59">
        <f t="shared" ref="AA66:AA129" si="39">(1-Z66/H66)</f>
        <v>0.68607409080641513</v>
      </c>
      <c r="AB66" s="131">
        <f t="shared" ref="AB66:AB129" si="40">(AA66-AD66)/AC66</f>
        <v>-1.7249852769186</v>
      </c>
      <c r="AC66" s="28">
        <v>0.10042458892158135</v>
      </c>
      <c r="AD66" s="28">
        <v>0.8593050281367457</v>
      </c>
      <c r="AE66">
        <v>49.18</v>
      </c>
      <c r="AF66" s="59">
        <f t="shared" ref="AF66:AF129" si="41">(1-AE66/365)*R66</f>
        <v>0.85747293150684933</v>
      </c>
      <c r="AG66" s="131">
        <f t="shared" ref="AG66:AG129" si="42">(AF66-AI66)/AH66</f>
        <v>0.14662988359170548</v>
      </c>
      <c r="AH66">
        <v>3.422812385002514E-2</v>
      </c>
      <c r="AI66" s="28">
        <v>0.85245406569115767</v>
      </c>
      <c r="AJ66" s="62">
        <f t="shared" si="29"/>
        <v>-0.74786070317964282</v>
      </c>
      <c r="AK66" s="59">
        <f t="shared" si="18"/>
        <v>0.31303482420508932</v>
      </c>
    </row>
    <row r="67" spans="1:37" ht="15.75" thickBot="1" x14ac:dyDescent="0.3">
      <c r="A67" s="4" t="s">
        <v>146</v>
      </c>
      <c r="B67" s="58">
        <v>1643</v>
      </c>
      <c r="C67" s="114">
        <v>1455</v>
      </c>
      <c r="D67" s="9">
        <f t="shared" si="0"/>
        <v>0.88557516737674979</v>
      </c>
      <c r="E67" s="81">
        <v>2</v>
      </c>
      <c r="F67" s="16">
        <v>3</v>
      </c>
      <c r="G67" s="58">
        <v>547.66669999999999</v>
      </c>
      <c r="H67" s="30">
        <f t="shared" si="5"/>
        <v>2.0000001217285455</v>
      </c>
      <c r="I67" s="58">
        <v>821.5</v>
      </c>
      <c r="J67">
        <f t="shared" si="2"/>
        <v>1643.0001</v>
      </c>
      <c r="L67" s="28">
        <f t="shared" ref="L67:L130" si="43">$G$241/I67</f>
        <v>1.1511463177115033</v>
      </c>
      <c r="M67">
        <f t="shared" si="34"/>
        <v>547.66667777777729</v>
      </c>
      <c r="N67" s="28">
        <f t="shared" ref="N67:N130" si="44">$G$241/M67</f>
        <v>1.7267194415354155</v>
      </c>
      <c r="O67" s="28">
        <f t="shared" si="35"/>
        <v>0.57557312382391213</v>
      </c>
      <c r="P67" s="46">
        <v>24777</v>
      </c>
      <c r="Q67" s="59">
        <f t="shared" ref="Q67:Q130" si="45">P67/20121641</f>
        <v>1.2313608020339893E-3</v>
      </c>
      <c r="R67" s="59">
        <f t="shared" si="36"/>
        <v>0.99099999999999999</v>
      </c>
      <c r="S67" s="28">
        <v>0.09</v>
      </c>
      <c r="T67" s="28">
        <v>0.1</v>
      </c>
      <c r="U67" s="59">
        <f t="shared" si="37"/>
        <v>0.66666670724284849</v>
      </c>
      <c r="V67" s="59">
        <f>D67/U67</f>
        <v>1.3283626702152969</v>
      </c>
      <c r="W67" s="131">
        <f t="shared" si="38"/>
        <v>2.7673221356735631</v>
      </c>
      <c r="X67" s="28">
        <v>0.16981691425632764</v>
      </c>
      <c r="Y67" s="28">
        <v>0.85842456438198189</v>
      </c>
      <c r="Z67" s="62">
        <f>B67*10/P67</f>
        <v>0.66311498567219596</v>
      </c>
      <c r="AA67" s="59">
        <f t="shared" si="39"/>
        <v>0.66844252734390652</v>
      </c>
      <c r="AB67" s="131">
        <f t="shared" si="40"/>
        <v>-1.9005554599967363</v>
      </c>
      <c r="AC67" s="28">
        <v>0.10042458892158135</v>
      </c>
      <c r="AD67" s="28">
        <v>0.8593050281367457</v>
      </c>
      <c r="AE67">
        <v>48.3</v>
      </c>
      <c r="AF67" s="59">
        <f t="shared" si="41"/>
        <v>0.85986219178082191</v>
      </c>
      <c r="AG67" s="131">
        <f t="shared" si="42"/>
        <v>0.21643389284565751</v>
      </c>
      <c r="AH67">
        <v>3.422812385002514E-2</v>
      </c>
      <c r="AI67" s="28">
        <v>0.85245406569115767</v>
      </c>
      <c r="AJ67" s="62">
        <f t="shared" si="29"/>
        <v>0.36106685617416145</v>
      </c>
      <c r="AK67" s="59">
        <f t="shared" si="18"/>
        <v>0.59026671404354036</v>
      </c>
    </row>
    <row r="68" spans="1:37" ht="15.75" thickBot="1" x14ac:dyDescent="0.3">
      <c r="A68" s="4" t="s">
        <v>148</v>
      </c>
      <c r="B68" s="58">
        <v>7188</v>
      </c>
      <c r="C68" s="114">
        <v>5226</v>
      </c>
      <c r="D68" s="9">
        <f t="shared" si="0"/>
        <v>0.72704507512520866</v>
      </c>
      <c r="E68" s="81">
        <v>6</v>
      </c>
      <c r="F68" s="16">
        <v>9</v>
      </c>
      <c r="G68" s="58">
        <v>898.5</v>
      </c>
      <c r="H68" s="30">
        <f t="shared" si="5"/>
        <v>6.75</v>
      </c>
      <c r="I68" s="58">
        <v>1198</v>
      </c>
      <c r="J68">
        <f t="shared" si="2"/>
        <v>8086.5</v>
      </c>
      <c r="L68" s="28">
        <f t="shared" si="43"/>
        <v>0.78937120200333888</v>
      </c>
      <c r="M68">
        <f t="shared" si="34"/>
        <v>1043.4193548387098</v>
      </c>
      <c r="N68" s="28">
        <f t="shared" si="44"/>
        <v>0.9063150837816113</v>
      </c>
      <c r="O68" s="28">
        <f t="shared" si="35"/>
        <v>0.11694388177827242</v>
      </c>
      <c r="P68" s="46">
        <v>65983</v>
      </c>
      <c r="Q68" s="59">
        <f t="shared" si="45"/>
        <v>3.2792057069301653E-3</v>
      </c>
      <c r="R68" s="59">
        <f t="shared" si="36"/>
        <v>0.99099999999999999</v>
      </c>
      <c r="S68" s="28">
        <v>0.09</v>
      </c>
      <c r="T68" s="28">
        <v>0.1</v>
      </c>
      <c r="U68" s="59">
        <f t="shared" si="37"/>
        <v>0.75</v>
      </c>
      <c r="V68" s="59">
        <f>D68/U68</f>
        <v>0.96939343350027818</v>
      </c>
      <c r="W68" s="131">
        <f t="shared" si="38"/>
        <v>0.65346181565162564</v>
      </c>
      <c r="X68" s="28">
        <v>0.16981691425632764</v>
      </c>
      <c r="Y68" s="28">
        <v>0.85842456438198189</v>
      </c>
      <c r="Z68" s="62">
        <f>B68*10/P68</f>
        <v>1.0893715047815347</v>
      </c>
      <c r="AA68" s="59">
        <f t="shared" si="39"/>
        <v>0.83861162892125418</v>
      </c>
      <c r="AB68" s="131">
        <f t="shared" si="40"/>
        <v>-0.20605908809495244</v>
      </c>
      <c r="AC68" s="28">
        <v>0.10042458892158135</v>
      </c>
      <c r="AD68" s="28">
        <v>0.8593050281367457</v>
      </c>
      <c r="AE68">
        <v>60.6</v>
      </c>
      <c r="AF68" s="59">
        <f t="shared" si="41"/>
        <v>0.82646684931506853</v>
      </c>
      <c r="AG68" s="131">
        <f t="shared" si="42"/>
        <v>-0.75923578195391073</v>
      </c>
      <c r="AH68">
        <v>3.422812385002514E-2</v>
      </c>
      <c r="AI68" s="28">
        <v>0.85245406569115767</v>
      </c>
      <c r="AJ68" s="62">
        <f t="shared" si="29"/>
        <v>-0.10394435146574584</v>
      </c>
      <c r="AK68" s="59">
        <f t="shared" ref="AK68:AK131" si="46">(AJ68+2)/4</f>
        <v>0.47401391213356353</v>
      </c>
    </row>
    <row r="69" spans="1:37" ht="15.75" thickBot="1" x14ac:dyDescent="0.3">
      <c r="A69" s="4" t="s">
        <v>150</v>
      </c>
      <c r="B69" s="58">
        <v>14605</v>
      </c>
      <c r="C69" s="114">
        <v>10475</v>
      </c>
      <c r="D69" s="9">
        <f t="shared" ref="D69:D132" si="47">C69/B69</f>
        <v>0.71722013009243413</v>
      </c>
      <c r="E69" s="81">
        <v>12</v>
      </c>
      <c r="F69" s="16">
        <v>16</v>
      </c>
      <c r="G69" s="58">
        <v>912.8125</v>
      </c>
      <c r="H69" s="30">
        <f t="shared" ref="H69:H132" si="48">J69/I69</f>
        <v>12.000003286546603</v>
      </c>
      <c r="I69" s="58">
        <v>1217.0830000000001</v>
      </c>
      <c r="J69">
        <f t="shared" ref="J69:J132" si="49">G69*F69</f>
        <v>14605</v>
      </c>
      <c r="L69" s="28">
        <f t="shared" si="43"/>
        <v>0.77699442026550358</v>
      </c>
      <c r="M69">
        <f t="shared" si="34"/>
        <v>1123.461254437864</v>
      </c>
      <c r="N69" s="28">
        <f t="shared" si="44"/>
        <v>0.84174393755410337</v>
      </c>
      <c r="O69" s="28">
        <f t="shared" si="35"/>
        <v>6.4749517288599789E-2</v>
      </c>
      <c r="P69" s="46">
        <v>130980</v>
      </c>
      <c r="Q69" s="59">
        <f t="shared" si="45"/>
        <v>6.5094094462772693E-3</v>
      </c>
      <c r="R69" s="59">
        <f t="shared" si="36"/>
        <v>0.99099999999999999</v>
      </c>
      <c r="S69" s="28">
        <v>0.09</v>
      </c>
      <c r="T69" s="28">
        <v>0.1</v>
      </c>
      <c r="U69" s="59">
        <f t="shared" si="37"/>
        <v>0.75000020540916268</v>
      </c>
      <c r="V69" s="59">
        <f>D69/U69</f>
        <v>0.9562932448813859</v>
      </c>
      <c r="W69" s="131">
        <f t="shared" si="38"/>
        <v>0.57631880150452841</v>
      </c>
      <c r="X69" s="28">
        <v>0.16981691425632764</v>
      </c>
      <c r="Y69" s="28">
        <v>0.85842456438198189</v>
      </c>
      <c r="Z69" s="62">
        <f>B69*10/P69</f>
        <v>1.1150557336998015</v>
      </c>
      <c r="AA69" s="59">
        <f t="shared" si="39"/>
        <v>0.90707871430752784</v>
      </c>
      <c r="AB69" s="131">
        <f t="shared" si="40"/>
        <v>0.47571701994306631</v>
      </c>
      <c r="AC69" s="28">
        <v>0.10042458892158135</v>
      </c>
      <c r="AD69" s="28">
        <v>0.8593050281367457</v>
      </c>
      <c r="AE69">
        <v>38.700000000000003</v>
      </c>
      <c r="AF69" s="59">
        <f t="shared" si="41"/>
        <v>0.88592684931506849</v>
      </c>
      <c r="AG69" s="131">
        <f t="shared" si="42"/>
        <v>0.97793217561605361</v>
      </c>
      <c r="AH69">
        <v>3.422812385002514E-2</v>
      </c>
      <c r="AI69" s="28">
        <v>0.85245406569115767</v>
      </c>
      <c r="AJ69" s="62">
        <f t="shared" si="29"/>
        <v>0.67665599902121609</v>
      </c>
      <c r="AK69" s="59">
        <f t="shared" si="46"/>
        <v>0.66916399975530405</v>
      </c>
    </row>
    <row r="70" spans="1:37" ht="15.75" thickBot="1" x14ac:dyDescent="0.3">
      <c r="A70" s="4" t="s">
        <v>152</v>
      </c>
      <c r="B70" s="58">
        <v>3852</v>
      </c>
      <c r="C70" s="115">
        <v>2536</v>
      </c>
      <c r="D70" s="9">
        <f t="shared" si="47"/>
        <v>0.6583592938733126</v>
      </c>
      <c r="E70" s="81">
        <v>5</v>
      </c>
      <c r="F70" s="16">
        <v>5</v>
      </c>
      <c r="G70" s="58">
        <v>642</v>
      </c>
      <c r="H70" s="30">
        <f t="shared" si="48"/>
        <v>4.166666666666667</v>
      </c>
      <c r="I70" s="58">
        <v>770.4</v>
      </c>
      <c r="J70">
        <f t="shared" si="49"/>
        <v>3210</v>
      </c>
      <c r="L70" s="28">
        <f t="shared" si="43"/>
        <v>1.2275009086188993</v>
      </c>
      <c r="M70">
        <f t="shared" si="34"/>
        <v>621.29032258064512</v>
      </c>
      <c r="N70" s="28">
        <f t="shared" si="44"/>
        <v>1.5221011266874351</v>
      </c>
      <c r="O70" s="28">
        <f t="shared" si="35"/>
        <v>0.29460021806853587</v>
      </c>
      <c r="P70" s="47">
        <v>58233</v>
      </c>
      <c r="Q70" s="59">
        <f t="shared" si="45"/>
        <v>2.8940482538178671E-3</v>
      </c>
      <c r="R70" s="59">
        <f t="shared" si="36"/>
        <v>0.99099999999999999</v>
      </c>
      <c r="S70" s="28">
        <v>0.09</v>
      </c>
      <c r="T70" s="28">
        <v>0.1</v>
      </c>
      <c r="U70" s="59">
        <f t="shared" si="37"/>
        <v>0.83333333333333337</v>
      </c>
      <c r="V70" s="59">
        <f>D70/U70</f>
        <v>0.79003115264797508</v>
      </c>
      <c r="W70" s="131">
        <f t="shared" si="38"/>
        <v>-0.40274793611413401</v>
      </c>
      <c r="X70" s="28">
        <v>0.16981691425632764</v>
      </c>
      <c r="Y70" s="28">
        <v>0.85842456438198189</v>
      </c>
      <c r="Z70" s="62">
        <f>B70*10/P70</f>
        <v>0.66148060378136109</v>
      </c>
      <c r="AA70" s="59">
        <f t="shared" si="39"/>
        <v>0.84124465509247337</v>
      </c>
      <c r="AB70" s="131">
        <f t="shared" si="40"/>
        <v>-0.17984014909311852</v>
      </c>
      <c r="AC70" s="28">
        <v>0.10042458892158135</v>
      </c>
      <c r="AD70" s="28">
        <v>0.8593050281367457</v>
      </c>
      <c r="AE70">
        <v>57.93</v>
      </c>
      <c r="AF70" s="59">
        <f t="shared" si="41"/>
        <v>0.83371608219178084</v>
      </c>
      <c r="AG70" s="131">
        <f t="shared" si="42"/>
        <v>-0.54744407205839496</v>
      </c>
      <c r="AH70">
        <v>3.422812385002514E-2</v>
      </c>
      <c r="AI70" s="28">
        <v>0.85245406569115767</v>
      </c>
      <c r="AJ70" s="62">
        <f t="shared" si="29"/>
        <v>-0.37667738575521587</v>
      </c>
      <c r="AK70" s="59">
        <f t="shared" si="46"/>
        <v>0.40583065356119602</v>
      </c>
    </row>
    <row r="71" spans="1:37" ht="15.75" thickBot="1" x14ac:dyDescent="0.3">
      <c r="A71" s="4" t="s">
        <v>154</v>
      </c>
      <c r="B71" s="58">
        <v>12671</v>
      </c>
      <c r="C71" s="115">
        <v>7751</v>
      </c>
      <c r="D71" s="9">
        <f t="shared" si="47"/>
        <v>0.61171178281114358</v>
      </c>
      <c r="E71" s="81">
        <v>10</v>
      </c>
      <c r="F71" s="16">
        <v>12</v>
      </c>
      <c r="G71" s="58">
        <v>1151.9090000000001</v>
      </c>
      <c r="H71" s="30">
        <f t="shared" si="48"/>
        <v>10.909090048141428</v>
      </c>
      <c r="I71" s="58">
        <v>1267.0999999999999</v>
      </c>
      <c r="J71">
        <f t="shared" si="49"/>
        <v>13822.908000000001</v>
      </c>
      <c r="L71" s="28">
        <f t="shared" si="43"/>
        <v>0.74632365243469345</v>
      </c>
      <c r="M71">
        <f t="shared" si="34"/>
        <v>1160.7022823844757</v>
      </c>
      <c r="N71" s="28">
        <f t="shared" si="44"/>
        <v>0.81473665930705352</v>
      </c>
      <c r="O71" s="28">
        <f t="shared" si="35"/>
        <v>6.8413006872360071E-2</v>
      </c>
      <c r="P71" s="46">
        <v>117419</v>
      </c>
      <c r="Q71" s="59">
        <f t="shared" si="45"/>
        <v>5.8354584499345757E-3</v>
      </c>
      <c r="R71" s="59">
        <f t="shared" si="36"/>
        <v>0.99099999999999999</v>
      </c>
      <c r="S71" s="28">
        <v>0.09</v>
      </c>
      <c r="T71" s="28">
        <v>0.1</v>
      </c>
      <c r="U71" s="59">
        <f t="shared" si="37"/>
        <v>0.90909083734511897</v>
      </c>
      <c r="V71" s="59">
        <f>D71/U71</f>
        <v>0.67288301419643382</v>
      </c>
      <c r="W71" s="131">
        <f t="shared" si="38"/>
        <v>-1.092597583686423</v>
      </c>
      <c r="X71" s="28">
        <v>0.16981691425632764</v>
      </c>
      <c r="Y71" s="28">
        <v>0.85842456438198189</v>
      </c>
      <c r="Z71" s="62">
        <f>B71*10/P71</f>
        <v>1.0791268874713633</v>
      </c>
      <c r="AA71" s="59">
        <f t="shared" si="39"/>
        <v>0.90108002750832428</v>
      </c>
      <c r="AB71" s="131">
        <f t="shared" si="40"/>
        <v>0.41598377270131986</v>
      </c>
      <c r="AC71" s="28">
        <v>0.10042458892158135</v>
      </c>
      <c r="AD71" s="28">
        <v>0.8593050281367457</v>
      </c>
      <c r="AE71">
        <v>64.53</v>
      </c>
      <c r="AF71" s="59">
        <f t="shared" si="41"/>
        <v>0.81579663013698633</v>
      </c>
      <c r="AG71" s="131">
        <f t="shared" si="42"/>
        <v>-1.0709741414630418</v>
      </c>
      <c r="AH71">
        <v>3.422812385002514E-2</v>
      </c>
      <c r="AI71" s="28">
        <v>0.85245406569115767</v>
      </c>
      <c r="AJ71" s="62">
        <f t="shared" si="29"/>
        <v>-0.58252931748271497</v>
      </c>
      <c r="AK71" s="59">
        <f t="shared" si="46"/>
        <v>0.35436767062932129</v>
      </c>
    </row>
    <row r="72" spans="1:37" ht="15.75" thickBot="1" x14ac:dyDescent="0.3">
      <c r="A72" s="4" t="s">
        <v>156</v>
      </c>
      <c r="B72" s="58">
        <v>25434</v>
      </c>
      <c r="C72" s="115">
        <v>21785</v>
      </c>
      <c r="D72" s="9">
        <f t="shared" si="47"/>
        <v>0.85653062829283633</v>
      </c>
      <c r="E72" s="81">
        <v>31</v>
      </c>
      <c r="F72" s="16">
        <v>31</v>
      </c>
      <c r="G72" s="58">
        <v>820.45159999999998</v>
      </c>
      <c r="H72" s="30">
        <f t="shared" si="48"/>
        <v>31</v>
      </c>
      <c r="I72" s="58">
        <v>820.45159999999998</v>
      </c>
      <c r="J72">
        <f t="shared" si="49"/>
        <v>25433.999599999999</v>
      </c>
      <c r="L72" s="28">
        <f t="shared" si="43"/>
        <v>1.1526172902825713</v>
      </c>
      <c r="M72">
        <f t="shared" si="34"/>
        <v>794.81248749999997</v>
      </c>
      <c r="N72" s="28">
        <f t="shared" si="44"/>
        <v>1.1897984931949122</v>
      </c>
      <c r="O72" s="28">
        <f t="shared" si="35"/>
        <v>3.7181202912340838E-2</v>
      </c>
      <c r="P72" s="46">
        <v>256771</v>
      </c>
      <c r="Q72" s="59">
        <f t="shared" si="45"/>
        <v>1.2760937341044897E-2</v>
      </c>
      <c r="R72" s="59">
        <f t="shared" si="36"/>
        <v>0.99099999999999999</v>
      </c>
      <c r="S72" s="28">
        <v>0.09</v>
      </c>
      <c r="T72" s="28">
        <v>0.1</v>
      </c>
      <c r="U72" s="59">
        <f t="shared" si="37"/>
        <v>1</v>
      </c>
      <c r="V72" s="59">
        <f>D72/U72</f>
        <v>0.85653062829283633</v>
      </c>
      <c r="W72" s="131">
        <f t="shared" si="38"/>
        <v>-1.1152811823484149E-2</v>
      </c>
      <c r="X72" s="28">
        <v>0.16981691425632764</v>
      </c>
      <c r="Y72" s="28">
        <v>0.85842456438198189</v>
      </c>
      <c r="Z72" s="62">
        <f>B72*10/P72</f>
        <v>0.9905324199383887</v>
      </c>
      <c r="AA72" s="59">
        <f t="shared" si="39"/>
        <v>0.96804734129231007</v>
      </c>
      <c r="AB72" s="131">
        <f t="shared" si="40"/>
        <v>1.0828255741278472</v>
      </c>
      <c r="AC72" s="28">
        <v>0.10042458892158135</v>
      </c>
      <c r="AD72" s="28">
        <v>0.8593050281367457</v>
      </c>
      <c r="AE72">
        <v>33.869999999999997</v>
      </c>
      <c r="AF72" s="59">
        <f t="shared" si="41"/>
        <v>0.89904063013698632</v>
      </c>
      <c r="AG72" s="131">
        <f t="shared" si="42"/>
        <v>1.3610609991349096</v>
      </c>
      <c r="AH72">
        <v>3.422812385002514E-2</v>
      </c>
      <c r="AI72" s="28">
        <v>0.85245406569115767</v>
      </c>
      <c r="AJ72" s="62">
        <f t="shared" si="29"/>
        <v>0.81091125381309093</v>
      </c>
      <c r="AK72" s="59">
        <f t="shared" si="46"/>
        <v>0.70272781345327273</v>
      </c>
    </row>
    <row r="73" spans="1:37" ht="15.75" thickBot="1" x14ac:dyDescent="0.3">
      <c r="A73" s="4" t="s">
        <v>158</v>
      </c>
      <c r="B73" s="58">
        <v>1904</v>
      </c>
      <c r="C73" s="115">
        <v>1549</v>
      </c>
      <c r="D73" s="9">
        <f t="shared" si="47"/>
        <v>0.81355042016806722</v>
      </c>
      <c r="E73" s="81">
        <v>4</v>
      </c>
      <c r="F73" s="16">
        <v>4</v>
      </c>
      <c r="G73" s="58">
        <v>476</v>
      </c>
      <c r="H73" s="30">
        <f t="shared" si="48"/>
        <v>4</v>
      </c>
      <c r="I73" s="58">
        <v>476</v>
      </c>
      <c r="J73">
        <f t="shared" si="49"/>
        <v>1904</v>
      </c>
      <c r="L73" s="28">
        <f t="shared" si="43"/>
        <v>1.9866947478991597</v>
      </c>
      <c r="M73">
        <f t="shared" si="34"/>
        <v>380.8</v>
      </c>
      <c r="N73" s="28">
        <f t="shared" si="44"/>
        <v>2.4833684348739493</v>
      </c>
      <c r="O73" s="28">
        <f t="shared" si="35"/>
        <v>0.49667368697478964</v>
      </c>
      <c r="P73" s="46">
        <v>34220</v>
      </c>
      <c r="Q73" s="59">
        <f t="shared" si="45"/>
        <v>1.7006565220003677E-3</v>
      </c>
      <c r="R73" s="59">
        <f t="shared" si="36"/>
        <v>0.99099999999999999</v>
      </c>
      <c r="S73" s="28">
        <v>0.09</v>
      </c>
      <c r="T73" s="28">
        <v>0.1</v>
      </c>
      <c r="U73" s="59">
        <f t="shared" si="37"/>
        <v>1</v>
      </c>
      <c r="V73" s="59">
        <f>D73/U73</f>
        <v>0.81355042016806722</v>
      </c>
      <c r="W73" s="131">
        <f t="shared" si="38"/>
        <v>-0.2642501449895624</v>
      </c>
      <c r="X73" s="28">
        <v>0.16981691425632764</v>
      </c>
      <c r="Y73" s="28">
        <v>0.85842456438198189</v>
      </c>
      <c r="Z73" s="62">
        <f>B73*10/P73</f>
        <v>0.55639976621858567</v>
      </c>
      <c r="AA73" s="59">
        <f t="shared" si="39"/>
        <v>0.86090005844535356</v>
      </c>
      <c r="AB73" s="131">
        <f t="shared" si="40"/>
        <v>1.5882866195781709E-2</v>
      </c>
      <c r="AC73" s="28">
        <v>0.10042458892158135</v>
      </c>
      <c r="AD73" s="28">
        <v>0.8593050281367457</v>
      </c>
      <c r="AE73">
        <v>43.32</v>
      </c>
      <c r="AF73" s="59">
        <f t="shared" si="41"/>
        <v>0.87338323287671227</v>
      </c>
      <c r="AG73" s="131">
        <f t="shared" si="42"/>
        <v>0.61146112703279898</v>
      </c>
      <c r="AH73">
        <v>3.422812385002514E-2</v>
      </c>
      <c r="AI73" s="28">
        <v>0.85245406569115767</v>
      </c>
      <c r="AJ73" s="62">
        <f t="shared" si="29"/>
        <v>0.12103128274633944</v>
      </c>
      <c r="AK73" s="59">
        <f t="shared" si="46"/>
        <v>0.53025782068658489</v>
      </c>
    </row>
    <row r="74" spans="1:37" ht="15.75" thickBot="1" x14ac:dyDescent="0.3">
      <c r="A74" s="4" t="s">
        <v>160</v>
      </c>
      <c r="B74" s="58">
        <v>1726</v>
      </c>
      <c r="C74" s="115">
        <v>1331</v>
      </c>
      <c r="D74" s="9">
        <f t="shared" si="47"/>
        <v>0.77114716106604864</v>
      </c>
      <c r="E74" s="81">
        <v>3</v>
      </c>
      <c r="F74" s="16">
        <v>3</v>
      </c>
      <c r="G74" s="58">
        <v>575.33330000000001</v>
      </c>
      <c r="H74" s="30">
        <f t="shared" si="48"/>
        <v>3</v>
      </c>
      <c r="I74" s="58">
        <v>575.33330000000001</v>
      </c>
      <c r="J74">
        <f t="shared" si="49"/>
        <v>1725.9999</v>
      </c>
      <c r="L74" s="28">
        <f t="shared" si="43"/>
        <v>1.6436849735622812</v>
      </c>
      <c r="M74">
        <f t="shared" si="34"/>
        <v>431.49997500000001</v>
      </c>
      <c r="N74" s="28">
        <f t="shared" si="44"/>
        <v>2.1915799647497081</v>
      </c>
      <c r="O74" s="28">
        <f t="shared" si="35"/>
        <v>0.54789499118742691</v>
      </c>
      <c r="P74" s="46">
        <v>42882</v>
      </c>
      <c r="Q74" s="59">
        <f t="shared" si="45"/>
        <v>2.1311383102402036E-3</v>
      </c>
      <c r="R74" s="59">
        <f t="shared" si="36"/>
        <v>0.99099999999999999</v>
      </c>
      <c r="S74" s="28">
        <v>0.09</v>
      </c>
      <c r="T74" s="28">
        <v>0.1</v>
      </c>
      <c r="U74" s="59">
        <f t="shared" si="37"/>
        <v>1</v>
      </c>
      <c r="V74" s="59">
        <f>D74/U74</f>
        <v>0.77114716106604864</v>
      </c>
      <c r="W74" s="131">
        <f t="shared" si="38"/>
        <v>-0.51395000137732849</v>
      </c>
      <c r="X74" s="28">
        <v>0.16981691425632764</v>
      </c>
      <c r="Y74" s="28">
        <v>0.85842456438198189</v>
      </c>
      <c r="Z74" s="62">
        <f>B74*10/P74</f>
        <v>0.40249988340096077</v>
      </c>
      <c r="AA74" s="59">
        <f t="shared" si="39"/>
        <v>0.86583337219967971</v>
      </c>
      <c r="AB74" s="131">
        <f t="shared" si="40"/>
        <v>6.5007426299069096E-2</v>
      </c>
      <c r="AC74" s="28">
        <v>0.10042458892158135</v>
      </c>
      <c r="AD74" s="28">
        <v>0.8593050281367457</v>
      </c>
      <c r="AE74">
        <v>50.08</v>
      </c>
      <c r="AF74" s="59">
        <f t="shared" si="41"/>
        <v>0.8550293698630137</v>
      </c>
      <c r="AG74" s="131">
        <f t="shared" si="42"/>
        <v>7.5239419581980341E-2</v>
      </c>
      <c r="AH74">
        <v>3.422812385002514E-2</v>
      </c>
      <c r="AI74" s="28">
        <v>0.85245406569115767</v>
      </c>
      <c r="AJ74" s="62">
        <f t="shared" si="29"/>
        <v>-0.12456771849875969</v>
      </c>
      <c r="AK74" s="59">
        <f t="shared" si="46"/>
        <v>0.46885807037531008</v>
      </c>
    </row>
    <row r="75" spans="1:37" ht="15.75" thickBot="1" x14ac:dyDescent="0.3">
      <c r="A75" s="4" t="s">
        <v>162</v>
      </c>
      <c r="B75" s="58">
        <v>33628</v>
      </c>
      <c r="C75" s="115">
        <v>25807</v>
      </c>
      <c r="D75" s="9">
        <f t="shared" si="47"/>
        <v>0.76742595456167484</v>
      </c>
      <c r="E75" s="81">
        <v>33</v>
      </c>
      <c r="F75" s="16">
        <v>36</v>
      </c>
      <c r="G75" s="58">
        <v>960.8</v>
      </c>
      <c r="H75" s="30">
        <f t="shared" si="48"/>
        <v>33.942867236489597</v>
      </c>
      <c r="I75" s="58">
        <v>1019.03</v>
      </c>
      <c r="J75">
        <f t="shared" si="49"/>
        <v>34588.799999999996</v>
      </c>
      <c r="L75" s="28">
        <f t="shared" si="43"/>
        <v>0.92800673189209348</v>
      </c>
      <c r="M75">
        <f t="shared" si="34"/>
        <v>989.86725290476841</v>
      </c>
      <c r="N75" s="28">
        <f t="shared" si="44"/>
        <v>0.95534698943210639</v>
      </c>
      <c r="O75" s="28">
        <f t="shared" si="35"/>
        <v>2.7340257540012902E-2</v>
      </c>
      <c r="P75" s="46">
        <v>280580</v>
      </c>
      <c r="Q75" s="59">
        <f t="shared" si="45"/>
        <v>1.3944190734741764E-2</v>
      </c>
      <c r="R75" s="59">
        <f t="shared" si="36"/>
        <v>0.99099999999999999</v>
      </c>
      <c r="S75" s="28">
        <v>0.09</v>
      </c>
      <c r="T75" s="28">
        <v>0.1</v>
      </c>
      <c r="U75" s="59">
        <f t="shared" si="37"/>
        <v>0.94285742323582211</v>
      </c>
      <c r="V75" s="59">
        <f>D75/U75</f>
        <v>0.81393637643316363</v>
      </c>
      <c r="W75" s="131">
        <f t="shared" si="38"/>
        <v>-0.26197736629265456</v>
      </c>
      <c r="X75" s="28">
        <v>0.16981691425632764</v>
      </c>
      <c r="Y75" s="28">
        <v>0.85842456438198189</v>
      </c>
      <c r="Z75" s="62">
        <f>B75*10/P75</f>
        <v>1.198517356903557</v>
      </c>
      <c r="AA75" s="59">
        <f t="shared" si="39"/>
        <v>0.96469015570920558</v>
      </c>
      <c r="AB75" s="131">
        <f t="shared" si="40"/>
        <v>1.0493956580171024</v>
      </c>
      <c r="AC75" s="28">
        <v>0.10042458892158135</v>
      </c>
      <c r="AD75" s="28">
        <v>0.8593050281367457</v>
      </c>
      <c r="AE75">
        <v>50.5</v>
      </c>
      <c r="AF75" s="59">
        <f t="shared" si="41"/>
        <v>0.85388904109589048</v>
      </c>
      <c r="AG75" s="131">
        <f t="shared" si="42"/>
        <v>4.1923869710777439E-2</v>
      </c>
      <c r="AH75">
        <v>3.422812385002514E-2</v>
      </c>
      <c r="AI75" s="28">
        <v>0.85245406569115767</v>
      </c>
      <c r="AJ75" s="62">
        <f t="shared" si="29"/>
        <v>0.27644738714507511</v>
      </c>
      <c r="AK75" s="59">
        <f t="shared" si="46"/>
        <v>0.5691118467862688</v>
      </c>
    </row>
    <row r="76" spans="1:37" ht="15.75" thickBot="1" x14ac:dyDescent="0.3">
      <c r="A76" s="4" t="s">
        <v>164</v>
      </c>
      <c r="B76" s="58">
        <v>1301</v>
      </c>
      <c r="C76" s="115">
        <v>953</v>
      </c>
      <c r="D76" s="9">
        <f t="shared" si="47"/>
        <v>0.73251345119139122</v>
      </c>
      <c r="E76" s="81">
        <v>3</v>
      </c>
      <c r="F76" s="16">
        <v>3</v>
      </c>
      <c r="G76" s="58">
        <v>433.66669999999999</v>
      </c>
      <c r="H76" s="30">
        <f t="shared" si="48"/>
        <v>3</v>
      </c>
      <c r="I76" s="58">
        <v>433.66669999999999</v>
      </c>
      <c r="J76">
        <f t="shared" si="49"/>
        <v>1301.0001</v>
      </c>
      <c r="L76" s="28">
        <f t="shared" si="43"/>
        <v>2.1806301936487169</v>
      </c>
      <c r="M76">
        <f t="shared" si="34"/>
        <v>325.25002499999999</v>
      </c>
      <c r="N76" s="28">
        <f t="shared" si="44"/>
        <v>2.9075069248649559</v>
      </c>
      <c r="O76" s="28">
        <f t="shared" si="35"/>
        <v>0.72687673121623897</v>
      </c>
      <c r="P76" s="46">
        <v>15955</v>
      </c>
      <c r="Q76" s="59">
        <f t="shared" si="45"/>
        <v>7.9292737605247997E-4</v>
      </c>
      <c r="R76" s="59">
        <f t="shared" si="36"/>
        <v>0.99099999999999999</v>
      </c>
      <c r="S76" s="28">
        <v>0.09</v>
      </c>
      <c r="T76" s="28">
        <v>0.1</v>
      </c>
      <c r="U76" s="59">
        <f t="shared" si="37"/>
        <v>1</v>
      </c>
      <c r="V76" s="59">
        <f>D76/U76</f>
        <v>0.73251345119139122</v>
      </c>
      <c r="W76" s="131">
        <f t="shared" si="38"/>
        <v>-0.74145213238615326</v>
      </c>
      <c r="X76" s="28">
        <v>0.16981691425632764</v>
      </c>
      <c r="Y76" s="28">
        <v>0.85842456438198189</v>
      </c>
      <c r="Z76" s="62">
        <f>B76*10/P76</f>
        <v>0.81541836414916957</v>
      </c>
      <c r="AA76" s="59">
        <f t="shared" si="39"/>
        <v>0.72819387861694351</v>
      </c>
      <c r="AB76" s="131">
        <f t="shared" si="40"/>
        <v>-1.3055681972687294</v>
      </c>
      <c r="AC76" s="28">
        <v>0.10042458892158135</v>
      </c>
      <c r="AD76" s="28">
        <v>0.8593050281367457</v>
      </c>
      <c r="AE76">
        <v>70.14</v>
      </c>
      <c r="AF76" s="59">
        <f t="shared" si="41"/>
        <v>0.80056509589041103</v>
      </c>
      <c r="AG76" s="131">
        <f t="shared" si="42"/>
        <v>-1.5159747004569908</v>
      </c>
      <c r="AH76">
        <v>3.422812385002514E-2</v>
      </c>
      <c r="AI76" s="28">
        <v>0.85245406569115767</v>
      </c>
      <c r="AJ76" s="62">
        <f t="shared" si="29"/>
        <v>-1.1876650100372912</v>
      </c>
      <c r="AK76" s="59">
        <f t="shared" si="46"/>
        <v>0.2030837474906772</v>
      </c>
    </row>
    <row r="77" spans="1:37" ht="15.75" thickBot="1" x14ac:dyDescent="0.3">
      <c r="A77" s="4" t="s">
        <v>166</v>
      </c>
      <c r="B77" s="58">
        <v>19571</v>
      </c>
      <c r="C77" s="115">
        <v>14173</v>
      </c>
      <c r="D77" s="9">
        <f t="shared" si="47"/>
        <v>0.72418374124980844</v>
      </c>
      <c r="E77" s="81">
        <v>22</v>
      </c>
      <c r="F77" s="16">
        <v>23</v>
      </c>
      <c r="G77" s="58">
        <v>850.91300000000001</v>
      </c>
      <c r="H77" s="30">
        <f t="shared" si="48"/>
        <v>21.999999100710223</v>
      </c>
      <c r="I77" s="58">
        <v>889.59090000000003</v>
      </c>
      <c r="J77">
        <f t="shared" si="49"/>
        <v>19570.999</v>
      </c>
      <c r="L77" s="28">
        <f t="shared" si="43"/>
        <v>1.0630354919323028</v>
      </c>
      <c r="M77">
        <f t="shared" si="34"/>
        <v>850.91303327032142</v>
      </c>
      <c r="N77" s="28">
        <f t="shared" si="44"/>
        <v>1.1113552889952936</v>
      </c>
      <c r="O77" s="28">
        <f t="shared" si="35"/>
        <v>4.8319797062990721E-2</v>
      </c>
      <c r="P77" s="46">
        <v>237968</v>
      </c>
      <c r="Q77" s="59">
        <f t="shared" si="45"/>
        <v>1.1826470813190633E-2</v>
      </c>
      <c r="R77" s="59">
        <f t="shared" si="36"/>
        <v>0.99099999999999999</v>
      </c>
      <c r="S77" s="28">
        <v>0.09</v>
      </c>
      <c r="T77" s="28">
        <v>0.1</v>
      </c>
      <c r="U77" s="59">
        <f t="shared" si="37"/>
        <v>0.95652170003087922</v>
      </c>
      <c r="V77" s="59">
        <f>D77/U77</f>
        <v>0.75710121498177174</v>
      </c>
      <c r="W77" s="131">
        <f t="shared" si="38"/>
        <v>-0.59666229270465432</v>
      </c>
      <c r="X77" s="28">
        <v>0.16981691425632764</v>
      </c>
      <c r="Y77" s="28">
        <v>0.85842456438198189</v>
      </c>
      <c r="Z77" s="62">
        <f>B77*10/P77</f>
        <v>0.82242150205069586</v>
      </c>
      <c r="AA77" s="59">
        <f t="shared" si="39"/>
        <v>0.96261720292415165</v>
      </c>
      <c r="AB77" s="131">
        <f t="shared" si="40"/>
        <v>1.0287537733221834</v>
      </c>
      <c r="AC77" s="28">
        <v>0.10042458892158135</v>
      </c>
      <c r="AD77" s="28">
        <v>0.8593050281367457</v>
      </c>
      <c r="AE77">
        <v>52.67</v>
      </c>
      <c r="AF77" s="59">
        <f t="shared" si="41"/>
        <v>0.84799734246575342</v>
      </c>
      <c r="AG77" s="131">
        <f t="shared" si="42"/>
        <v>-0.13020647129044946</v>
      </c>
      <c r="AH77">
        <v>3.422812385002514E-2</v>
      </c>
      <c r="AI77" s="28">
        <v>0.85245406569115767</v>
      </c>
      <c r="AJ77" s="62">
        <f t="shared" si="29"/>
        <v>0.10062833644235987</v>
      </c>
      <c r="AK77" s="59">
        <f t="shared" si="46"/>
        <v>0.52515708411058992</v>
      </c>
    </row>
    <row r="78" spans="1:37" ht="15.75" thickBot="1" x14ac:dyDescent="0.3">
      <c r="A78" s="4" t="s">
        <v>168</v>
      </c>
      <c r="B78" s="58">
        <v>7317</v>
      </c>
      <c r="C78" s="115">
        <v>5708</v>
      </c>
      <c r="D78" s="9">
        <f t="shared" si="47"/>
        <v>0.78010113434467676</v>
      </c>
      <c r="E78" s="81">
        <v>7</v>
      </c>
      <c r="F78" s="16">
        <v>7</v>
      </c>
      <c r="G78" s="58">
        <v>1045.2860000000001</v>
      </c>
      <c r="H78" s="30">
        <f t="shared" si="48"/>
        <v>7</v>
      </c>
      <c r="I78" s="58">
        <v>1045.2860000000001</v>
      </c>
      <c r="J78">
        <f t="shared" si="49"/>
        <v>7317.0020000000004</v>
      </c>
      <c r="L78" s="28">
        <f t="shared" si="43"/>
        <v>0.90469660934902019</v>
      </c>
      <c r="M78">
        <f t="shared" si="34"/>
        <v>914.62525000000005</v>
      </c>
      <c r="N78" s="28">
        <f t="shared" si="44"/>
        <v>1.0339389821131659</v>
      </c>
      <c r="O78" s="28">
        <f t="shared" si="35"/>
        <v>0.12924237276414574</v>
      </c>
      <c r="P78" s="46">
        <v>65153</v>
      </c>
      <c r="Q78" s="59">
        <f t="shared" si="45"/>
        <v>3.2379565861452354E-3</v>
      </c>
      <c r="R78" s="59">
        <f t="shared" si="36"/>
        <v>0.99099999999999999</v>
      </c>
      <c r="S78" s="28">
        <v>0.09</v>
      </c>
      <c r="T78" s="28">
        <v>0.1</v>
      </c>
      <c r="U78" s="59">
        <f t="shared" si="37"/>
        <v>1</v>
      </c>
      <c r="V78" s="59">
        <f>D78/U78</f>
        <v>0.78010113434467676</v>
      </c>
      <c r="W78" s="131">
        <f t="shared" si="38"/>
        <v>-0.46122278443406989</v>
      </c>
      <c r="X78" s="28">
        <v>0.16981691425632764</v>
      </c>
      <c r="Y78" s="28">
        <v>0.85842456438198189</v>
      </c>
      <c r="Z78" s="62">
        <f>B78*10/P78</f>
        <v>1.1230488235384404</v>
      </c>
      <c r="AA78" s="59">
        <f t="shared" si="39"/>
        <v>0.83956445378022282</v>
      </c>
      <c r="AB78" s="131">
        <f t="shared" si="40"/>
        <v>-0.19657112434821836</v>
      </c>
      <c r="AC78" s="28">
        <v>0.10042458892158135</v>
      </c>
      <c r="AD78" s="28">
        <v>0.8593050281367457</v>
      </c>
      <c r="AE78">
        <v>92.95</v>
      </c>
      <c r="AF78" s="59">
        <f t="shared" si="41"/>
        <v>0.73863438356164379</v>
      </c>
      <c r="AG78" s="131">
        <f t="shared" si="42"/>
        <v>-3.3253263494145702</v>
      </c>
      <c r="AH78">
        <v>3.422812385002514E-2</v>
      </c>
      <c r="AI78" s="28">
        <v>0.85245406569115767</v>
      </c>
      <c r="AJ78" s="62">
        <f t="shared" si="29"/>
        <v>-1.3277067527322861</v>
      </c>
      <c r="AK78" s="59">
        <f t="shared" si="46"/>
        <v>0.16807331181692847</v>
      </c>
    </row>
    <row r="79" spans="1:37" ht="15.75" thickBot="1" x14ac:dyDescent="0.3">
      <c r="A79" s="4" t="s">
        <v>170</v>
      </c>
      <c r="B79" s="58">
        <v>3183</v>
      </c>
      <c r="C79" s="115">
        <v>2277</v>
      </c>
      <c r="D79" s="9">
        <f t="shared" si="47"/>
        <v>0.71536286522148917</v>
      </c>
      <c r="E79" s="81">
        <v>5</v>
      </c>
      <c r="F79" s="16">
        <v>5</v>
      </c>
      <c r="G79" s="58">
        <v>636.6</v>
      </c>
      <c r="H79" s="30">
        <f t="shared" si="48"/>
        <v>5</v>
      </c>
      <c r="I79" s="58">
        <v>636.6</v>
      </c>
      <c r="J79">
        <f t="shared" si="49"/>
        <v>3183</v>
      </c>
      <c r="L79" s="28">
        <f t="shared" si="43"/>
        <v>1.4854959158027017</v>
      </c>
      <c r="M79">
        <f t="shared" si="34"/>
        <v>530.5</v>
      </c>
      <c r="N79" s="28">
        <f t="shared" si="44"/>
        <v>1.7825950989632422</v>
      </c>
      <c r="O79" s="28">
        <f t="shared" si="35"/>
        <v>0.29709918316054051</v>
      </c>
      <c r="P79" s="46">
        <v>36697</v>
      </c>
      <c r="Q79" s="59">
        <f t="shared" si="45"/>
        <v>1.8237578137886468E-3</v>
      </c>
      <c r="R79" s="59">
        <f t="shared" si="36"/>
        <v>0.99099999999999999</v>
      </c>
      <c r="S79" s="28">
        <v>0.09</v>
      </c>
      <c r="T79" s="28">
        <v>0.1</v>
      </c>
      <c r="U79" s="59">
        <f t="shared" si="37"/>
        <v>1</v>
      </c>
      <c r="V79" s="59">
        <f>D79/U79</f>
        <v>0.71536286522148917</v>
      </c>
      <c r="W79" s="131">
        <f t="shared" si="38"/>
        <v>-0.84244670083069784</v>
      </c>
      <c r="X79" s="28">
        <v>0.16981691425632764</v>
      </c>
      <c r="Y79" s="28">
        <v>0.85842456438198189</v>
      </c>
      <c r="Z79" s="62">
        <f>B79*10/P79</f>
        <v>0.86737335477014466</v>
      </c>
      <c r="AA79" s="59">
        <f t="shared" si="39"/>
        <v>0.82652532904597109</v>
      </c>
      <c r="AB79" s="131">
        <f t="shared" si="40"/>
        <v>-0.32641108559947729</v>
      </c>
      <c r="AC79" s="28">
        <v>0.10042458892158135</v>
      </c>
      <c r="AD79" s="28">
        <v>0.8593050281367457</v>
      </c>
      <c r="AE79">
        <v>39.729999999999997</v>
      </c>
      <c r="AF79" s="59">
        <f t="shared" si="41"/>
        <v>0.88313032876712327</v>
      </c>
      <c r="AG79" s="131">
        <f t="shared" si="42"/>
        <v>0.89622975569381302</v>
      </c>
      <c r="AH79">
        <v>3.422812385002514E-2</v>
      </c>
      <c r="AI79" s="28">
        <v>0.85245406569115767</v>
      </c>
      <c r="AJ79" s="62">
        <f t="shared" si="29"/>
        <v>-9.0876010245454067E-2</v>
      </c>
      <c r="AK79" s="59">
        <f t="shared" si="46"/>
        <v>0.4772809974386365</v>
      </c>
    </row>
    <row r="80" spans="1:37" ht="15.75" thickBot="1" x14ac:dyDescent="0.3">
      <c r="A80" s="4" t="s">
        <v>172</v>
      </c>
      <c r="B80" s="58">
        <v>5436</v>
      </c>
      <c r="C80" s="115">
        <v>4558</v>
      </c>
      <c r="D80" s="9">
        <f t="shared" si="47"/>
        <v>0.83848417954378218</v>
      </c>
      <c r="E80" s="81">
        <v>7</v>
      </c>
      <c r="F80" s="16">
        <v>8</v>
      </c>
      <c r="G80" s="58">
        <v>679.5</v>
      </c>
      <c r="H80" s="30">
        <f t="shared" si="48"/>
        <v>7.0000002575423199</v>
      </c>
      <c r="I80" s="58">
        <v>776.57140000000004</v>
      </c>
      <c r="J80">
        <f t="shared" si="49"/>
        <v>5436</v>
      </c>
      <c r="L80" s="28">
        <f t="shared" si="43"/>
        <v>1.2177459793136858</v>
      </c>
      <c r="M80">
        <f t="shared" si="34"/>
        <v>679.49997812499987</v>
      </c>
      <c r="N80" s="28">
        <f t="shared" si="44"/>
        <v>1.3917096842437815</v>
      </c>
      <c r="O80" s="28">
        <f t="shared" si="35"/>
        <v>0.17396370493009572</v>
      </c>
      <c r="P80" s="46">
        <v>47160</v>
      </c>
      <c r="Q80" s="59">
        <f t="shared" si="45"/>
        <v>2.3437452243581921E-3</v>
      </c>
      <c r="R80" s="59">
        <f t="shared" si="36"/>
        <v>0.99099999999999999</v>
      </c>
      <c r="S80" s="28">
        <v>0.09</v>
      </c>
      <c r="T80" s="28">
        <v>0.1</v>
      </c>
      <c r="U80" s="59">
        <f t="shared" si="37"/>
        <v>0.87500003219278999</v>
      </c>
      <c r="V80" s="59">
        <f>D80/U80</f>
        <v>0.95826759850797105</v>
      </c>
      <c r="W80" s="131">
        <f t="shared" si="38"/>
        <v>0.58794516767206451</v>
      </c>
      <c r="X80" s="28">
        <v>0.16981691425632764</v>
      </c>
      <c r="Y80" s="28">
        <v>0.85842456438198189</v>
      </c>
      <c r="Z80" s="62">
        <f>B80*10/P80</f>
        <v>1.1526717557251909</v>
      </c>
      <c r="AA80" s="59">
        <f t="shared" si="39"/>
        <v>0.83533261238337575</v>
      </c>
      <c r="AB80" s="131">
        <f t="shared" si="40"/>
        <v>-0.23871061869209453</v>
      </c>
      <c r="AC80" s="28">
        <v>0.10042458892158135</v>
      </c>
      <c r="AD80" s="28">
        <v>0.8593050281367457</v>
      </c>
      <c r="AE80">
        <v>56.75</v>
      </c>
      <c r="AF80" s="59">
        <f t="shared" si="41"/>
        <v>0.83691986301369858</v>
      </c>
      <c r="AG80" s="131">
        <f t="shared" si="42"/>
        <v>-0.45384324146786903</v>
      </c>
      <c r="AH80">
        <v>3.422812385002514E-2</v>
      </c>
      <c r="AI80" s="28">
        <v>0.85245406569115767</v>
      </c>
      <c r="AJ80" s="62">
        <f t="shared" si="29"/>
        <v>-3.4869564162633017E-2</v>
      </c>
      <c r="AK80" s="59">
        <f t="shared" si="46"/>
        <v>0.49128260895934173</v>
      </c>
    </row>
    <row r="81" spans="1:37" ht="15.75" thickBot="1" x14ac:dyDescent="0.3">
      <c r="A81" s="4" t="s">
        <v>174</v>
      </c>
      <c r="B81" s="58">
        <v>8055</v>
      </c>
      <c r="C81" s="115">
        <v>6520</v>
      </c>
      <c r="D81" s="9">
        <f t="shared" si="47"/>
        <v>0.80943513345747986</v>
      </c>
      <c r="E81" s="81">
        <v>11</v>
      </c>
      <c r="F81" s="16">
        <v>14</v>
      </c>
      <c r="G81" s="58">
        <v>575.35709999999995</v>
      </c>
      <c r="H81" s="30">
        <f t="shared" si="48"/>
        <v>10.999999590316557</v>
      </c>
      <c r="I81" s="58">
        <v>732.27269999999999</v>
      </c>
      <c r="J81">
        <f t="shared" si="49"/>
        <v>8054.9993999999988</v>
      </c>
      <c r="L81" s="28">
        <f t="shared" si="43"/>
        <v>1.2914132945281178</v>
      </c>
      <c r="M81">
        <f t="shared" si="34"/>
        <v>671.24997291666659</v>
      </c>
      <c r="N81" s="28">
        <f t="shared" si="44"/>
        <v>1.4088145074940679</v>
      </c>
      <c r="O81" s="28">
        <f t="shared" si="35"/>
        <v>0.11740121296595007</v>
      </c>
      <c r="P81" s="46">
        <v>153788</v>
      </c>
      <c r="Q81" s="59">
        <f t="shared" si="45"/>
        <v>7.6429154063527918E-3</v>
      </c>
      <c r="R81" s="59">
        <f t="shared" si="36"/>
        <v>0.99099999999999999</v>
      </c>
      <c r="S81" s="28">
        <v>0.09</v>
      </c>
      <c r="T81" s="28">
        <v>0.1</v>
      </c>
      <c r="U81" s="59">
        <f t="shared" si="37"/>
        <v>0.78571425645118265</v>
      </c>
      <c r="V81" s="59">
        <f>D81/U81</f>
        <v>1.0301902082233263</v>
      </c>
      <c r="W81" s="131">
        <f t="shared" si="38"/>
        <v>1.0114754740041696</v>
      </c>
      <c r="X81" s="28">
        <v>0.16981691425632764</v>
      </c>
      <c r="Y81" s="28">
        <v>0.85842456438198189</v>
      </c>
      <c r="Z81" s="62">
        <f>B81*10/P81</f>
        <v>0.52377298618877932</v>
      </c>
      <c r="AA81" s="59">
        <f t="shared" si="39"/>
        <v>0.95238427220944044</v>
      </c>
      <c r="AB81" s="131">
        <f t="shared" si="40"/>
        <v>0.9268571081269511</v>
      </c>
      <c r="AC81" s="28">
        <v>0.10042458892158135</v>
      </c>
      <c r="AD81" s="28">
        <v>0.8593050281367457</v>
      </c>
      <c r="AE81">
        <v>55.43</v>
      </c>
      <c r="AF81" s="59">
        <f t="shared" si="41"/>
        <v>0.84050375342465755</v>
      </c>
      <c r="AG81" s="131">
        <f t="shared" si="42"/>
        <v>-0.34913722758693772</v>
      </c>
      <c r="AH81">
        <v>3.422812385002514E-2</v>
      </c>
      <c r="AI81" s="28">
        <v>0.85245406569115767</v>
      </c>
      <c r="AJ81" s="62">
        <f t="shared" ref="AJ81:AJ144" si="50">(W81+AB81+AG81)/3</f>
        <v>0.52973178484806094</v>
      </c>
      <c r="AK81" s="59">
        <f t="shared" si="46"/>
        <v>0.63243294621201529</v>
      </c>
    </row>
    <row r="82" spans="1:37" ht="15.75" thickBot="1" x14ac:dyDescent="0.3">
      <c r="A82" s="4" t="s">
        <v>176</v>
      </c>
      <c r="B82" s="58">
        <v>3780</v>
      </c>
      <c r="C82" s="115">
        <v>2163</v>
      </c>
      <c r="D82" s="9">
        <f t="shared" si="47"/>
        <v>0.57222222222222219</v>
      </c>
      <c r="E82" s="81">
        <v>3</v>
      </c>
      <c r="F82" s="16">
        <v>4</v>
      </c>
      <c r="G82" s="58">
        <v>945</v>
      </c>
      <c r="H82" s="30">
        <f t="shared" si="48"/>
        <v>3</v>
      </c>
      <c r="I82" s="58">
        <v>1260</v>
      </c>
      <c r="J82">
        <f t="shared" si="49"/>
        <v>3780</v>
      </c>
      <c r="L82" s="28">
        <f t="shared" si="43"/>
        <v>0.75052912698412699</v>
      </c>
      <c r="M82">
        <f t="shared" si="34"/>
        <v>945</v>
      </c>
      <c r="N82" s="28">
        <f t="shared" si="44"/>
        <v>1.0007055026455027</v>
      </c>
      <c r="O82" s="28">
        <f t="shared" si="35"/>
        <v>0.25017637566137574</v>
      </c>
      <c r="P82" s="46">
        <v>57133</v>
      </c>
      <c r="Q82" s="59">
        <f t="shared" si="45"/>
        <v>2.8393807443438633E-3</v>
      </c>
      <c r="R82" s="59">
        <f t="shared" si="36"/>
        <v>0.99099999999999999</v>
      </c>
      <c r="S82" s="28">
        <v>0.09</v>
      </c>
      <c r="T82" s="28">
        <v>0.1</v>
      </c>
      <c r="U82" s="59">
        <f t="shared" si="37"/>
        <v>0.75</v>
      </c>
      <c r="V82" s="59">
        <f>D82/U82</f>
        <v>0.76296296296296295</v>
      </c>
      <c r="W82" s="131">
        <f t="shared" si="38"/>
        <v>-0.56214424715623923</v>
      </c>
      <c r="X82" s="28">
        <v>0.16981691425632764</v>
      </c>
      <c r="Y82" s="28">
        <v>0.85842456438198189</v>
      </c>
      <c r="Z82" s="62">
        <f>B82*10/P82</f>
        <v>0.66161412843715539</v>
      </c>
      <c r="AA82" s="59">
        <f t="shared" si="39"/>
        <v>0.77946195718761491</v>
      </c>
      <c r="AB82" s="131">
        <f t="shared" si="40"/>
        <v>-0.79505499406602431</v>
      </c>
      <c r="AC82" s="28">
        <v>0.10042458892158135</v>
      </c>
      <c r="AD82" s="28">
        <v>0.8593050281367457</v>
      </c>
      <c r="AE82">
        <v>39.81</v>
      </c>
      <c r="AF82" s="59">
        <f t="shared" si="41"/>
        <v>0.88291312328767124</v>
      </c>
      <c r="AG82" s="131">
        <f t="shared" si="42"/>
        <v>0.88988393667072696</v>
      </c>
      <c r="AH82">
        <v>3.422812385002514E-2</v>
      </c>
      <c r="AI82" s="28">
        <v>0.85245406569115767</v>
      </c>
      <c r="AJ82" s="62">
        <f t="shared" si="50"/>
        <v>-0.15577176818384553</v>
      </c>
      <c r="AK82" s="59">
        <f t="shared" si="46"/>
        <v>0.46105705795403862</v>
      </c>
    </row>
    <row r="83" spans="1:37" ht="15.75" thickBot="1" x14ac:dyDescent="0.3">
      <c r="A83" s="4" t="s">
        <v>178</v>
      </c>
      <c r="B83" s="58">
        <v>3281</v>
      </c>
      <c r="C83" s="115">
        <v>2440</v>
      </c>
      <c r="D83" s="9">
        <f t="shared" si="47"/>
        <v>0.7436757086254191</v>
      </c>
      <c r="E83" s="81">
        <v>7</v>
      </c>
      <c r="F83" s="16">
        <v>7</v>
      </c>
      <c r="G83" s="58">
        <v>468.71429999999998</v>
      </c>
      <c r="H83" s="30">
        <f t="shared" si="48"/>
        <v>7</v>
      </c>
      <c r="I83" s="58">
        <v>468.71429999999998</v>
      </c>
      <c r="J83">
        <f t="shared" si="49"/>
        <v>3281.0000999999997</v>
      </c>
      <c r="L83" s="28">
        <f t="shared" si="43"/>
        <v>2.0175759519178316</v>
      </c>
      <c r="M83">
        <f t="shared" si="34"/>
        <v>410.12501249999997</v>
      </c>
      <c r="N83" s="28">
        <f t="shared" si="44"/>
        <v>2.3058010879060933</v>
      </c>
      <c r="O83" s="28">
        <f t="shared" si="35"/>
        <v>0.28822513598826172</v>
      </c>
      <c r="P83" s="46">
        <v>89607</v>
      </c>
      <c r="Q83" s="59">
        <f t="shared" si="45"/>
        <v>4.4532650194882215E-3</v>
      </c>
      <c r="R83" s="59">
        <f t="shared" si="36"/>
        <v>0.99099999999999999</v>
      </c>
      <c r="S83" s="28">
        <v>0.09</v>
      </c>
      <c r="T83" s="28">
        <v>0.1</v>
      </c>
      <c r="U83" s="59">
        <f t="shared" si="37"/>
        <v>1</v>
      </c>
      <c r="V83" s="59">
        <f>D83/U83</f>
        <v>0.7436757086254191</v>
      </c>
      <c r="W83" s="131">
        <f t="shared" si="38"/>
        <v>-0.67572100375912392</v>
      </c>
      <c r="X83" s="28">
        <v>0.16981691425632764</v>
      </c>
      <c r="Y83" s="28">
        <v>0.85842456438198189</v>
      </c>
      <c r="Z83" s="62">
        <f>B83*10/P83</f>
        <v>0.3661544298994498</v>
      </c>
      <c r="AA83" s="59">
        <f t="shared" si="39"/>
        <v>0.9476922243000786</v>
      </c>
      <c r="AB83" s="131">
        <f t="shared" si="40"/>
        <v>0.88013500590330429</v>
      </c>
      <c r="AC83" s="28">
        <v>0.10042458892158135</v>
      </c>
      <c r="AD83" s="28">
        <v>0.8593050281367457</v>
      </c>
      <c r="AE83">
        <v>55.63</v>
      </c>
      <c r="AF83" s="59">
        <f t="shared" si="41"/>
        <v>0.83996073972602736</v>
      </c>
      <c r="AG83" s="131">
        <f t="shared" si="42"/>
        <v>-0.36500177514465587</v>
      </c>
      <c r="AH83">
        <v>3.422812385002514E-2</v>
      </c>
      <c r="AI83" s="28">
        <v>0.85245406569115767</v>
      </c>
      <c r="AJ83" s="62">
        <f t="shared" si="50"/>
        <v>-5.3529257666825168E-2</v>
      </c>
      <c r="AK83" s="59">
        <f t="shared" si="46"/>
        <v>0.48661768558329371</v>
      </c>
    </row>
    <row r="84" spans="1:37" ht="15.75" thickBot="1" x14ac:dyDescent="0.3">
      <c r="A84" s="4" t="s">
        <v>180</v>
      </c>
      <c r="B84" s="58">
        <v>2985</v>
      </c>
      <c r="C84" s="115">
        <v>1572</v>
      </c>
      <c r="D84" s="9">
        <f t="shared" si="47"/>
        <v>0.52663316582914577</v>
      </c>
      <c r="E84" s="81">
        <v>5</v>
      </c>
      <c r="F84" s="16">
        <v>5</v>
      </c>
      <c r="G84" s="58">
        <v>597</v>
      </c>
      <c r="H84" s="30">
        <f t="shared" si="48"/>
        <v>5</v>
      </c>
      <c r="I84" s="58">
        <v>597</v>
      </c>
      <c r="J84">
        <f t="shared" si="49"/>
        <v>2985</v>
      </c>
      <c r="L84" s="28">
        <f t="shared" si="43"/>
        <v>1.584031323283082</v>
      </c>
      <c r="M84">
        <f t="shared" si="34"/>
        <v>497.5</v>
      </c>
      <c r="N84" s="28">
        <f t="shared" si="44"/>
        <v>1.9008375879396984</v>
      </c>
      <c r="O84" s="28">
        <f t="shared" si="35"/>
        <v>0.31680626465661632</v>
      </c>
      <c r="P84" s="46">
        <v>44197</v>
      </c>
      <c r="Q84" s="59">
        <f t="shared" si="45"/>
        <v>2.1964908329295805E-3</v>
      </c>
      <c r="R84" s="59">
        <f t="shared" si="36"/>
        <v>0.99099999999999999</v>
      </c>
      <c r="S84" s="28">
        <v>0.09</v>
      </c>
      <c r="T84" s="28">
        <v>0.1</v>
      </c>
      <c r="U84" s="59">
        <f t="shared" si="37"/>
        <v>1</v>
      </c>
      <c r="V84" s="59">
        <f>D84/U84</f>
        <v>0.52663316582914577</v>
      </c>
      <c r="W84" s="131">
        <f t="shared" si="38"/>
        <v>-1.953818322549534</v>
      </c>
      <c r="X84" s="28">
        <v>0.16981691425632764</v>
      </c>
      <c r="Y84" s="28">
        <v>0.85842456438198189</v>
      </c>
      <c r="Z84" s="62">
        <f>B84*10/P84</f>
        <v>0.67538520714075612</v>
      </c>
      <c r="AA84" s="59">
        <f t="shared" si="39"/>
        <v>0.86492295857184875</v>
      </c>
      <c r="AB84" s="131">
        <f t="shared" si="40"/>
        <v>5.5941781743213674E-2</v>
      </c>
      <c r="AC84" s="28">
        <v>0.10042458892158135</v>
      </c>
      <c r="AD84" s="28">
        <v>0.8593050281367457</v>
      </c>
      <c r="AE84">
        <v>76.849999999999994</v>
      </c>
      <c r="AF84" s="59">
        <f t="shared" si="41"/>
        <v>0.78234698630136978</v>
      </c>
      <c r="AG84" s="131">
        <f t="shared" si="42"/>
        <v>-2.0482302710183862</v>
      </c>
      <c r="AH84">
        <v>3.422812385002514E-2</v>
      </c>
      <c r="AI84" s="28">
        <v>0.85245406569115767</v>
      </c>
      <c r="AJ84" s="62">
        <f t="shared" si="50"/>
        <v>-1.3153689372749022</v>
      </c>
      <c r="AK84" s="59">
        <f t="shared" si="46"/>
        <v>0.17115776568127444</v>
      </c>
    </row>
    <row r="85" spans="1:37" ht="15.75" thickBot="1" x14ac:dyDescent="0.3">
      <c r="A85" s="4" t="s">
        <v>182</v>
      </c>
      <c r="B85" s="58">
        <v>18235</v>
      </c>
      <c r="C85" s="115">
        <v>13143</v>
      </c>
      <c r="D85" s="9">
        <f t="shared" si="47"/>
        <v>0.72075678639978069</v>
      </c>
      <c r="E85" s="81">
        <v>16</v>
      </c>
      <c r="F85" s="16">
        <v>20</v>
      </c>
      <c r="G85" s="58">
        <v>911.75</v>
      </c>
      <c r="H85" s="30">
        <f t="shared" si="48"/>
        <v>15.999992980535023</v>
      </c>
      <c r="I85" s="58">
        <v>1139.6880000000001</v>
      </c>
      <c r="J85">
        <f t="shared" si="49"/>
        <v>18235</v>
      </c>
      <c r="L85" s="28">
        <f t="shared" si="43"/>
        <v>0.82975928499729745</v>
      </c>
      <c r="M85">
        <f t="shared" si="34"/>
        <v>1072.6475017300925</v>
      </c>
      <c r="N85" s="28">
        <f t="shared" si="44"/>
        <v>0.88161926306145977</v>
      </c>
      <c r="O85" s="28">
        <f t="shared" si="35"/>
        <v>5.1859978064162315E-2</v>
      </c>
      <c r="P85" s="46">
        <v>136054</v>
      </c>
      <c r="Q85" s="59">
        <f t="shared" si="45"/>
        <v>6.7615757581600822E-3</v>
      </c>
      <c r="R85" s="59">
        <f t="shared" si="36"/>
        <v>0.99099999999999999</v>
      </c>
      <c r="S85" s="28">
        <v>0.09</v>
      </c>
      <c r="T85" s="28">
        <v>0.1</v>
      </c>
      <c r="U85" s="59">
        <f t="shared" si="37"/>
        <v>0.79999964902675114</v>
      </c>
      <c r="V85" s="59">
        <f>D85/U85</f>
        <v>0.9009463782598226</v>
      </c>
      <c r="W85" s="131">
        <f t="shared" si="38"/>
        <v>0.25039798929367413</v>
      </c>
      <c r="X85" s="28">
        <v>0.16981691425632764</v>
      </c>
      <c r="Y85" s="28">
        <v>0.85842456438198189</v>
      </c>
      <c r="Z85" s="62">
        <f>B85*10/P85</f>
        <v>1.3402766548576301</v>
      </c>
      <c r="AA85" s="59">
        <f t="shared" si="39"/>
        <v>0.91623267232128414</v>
      </c>
      <c r="AB85" s="131">
        <f t="shared" si="40"/>
        <v>0.56686957642407265</v>
      </c>
      <c r="AC85" s="28">
        <v>0.10042458892158135</v>
      </c>
      <c r="AD85" s="28">
        <v>0.8593050281367457</v>
      </c>
      <c r="AE85">
        <v>43.23</v>
      </c>
      <c r="AF85" s="59">
        <f t="shared" si="41"/>
        <v>0.87362758904109583</v>
      </c>
      <c r="AG85" s="131">
        <f t="shared" si="42"/>
        <v>0.61860017343377149</v>
      </c>
      <c r="AH85">
        <v>3.422812385002514E-2</v>
      </c>
      <c r="AI85" s="28">
        <v>0.85245406569115767</v>
      </c>
      <c r="AJ85" s="62">
        <f t="shared" si="50"/>
        <v>0.47862257971717276</v>
      </c>
      <c r="AK85" s="59">
        <f t="shared" si="46"/>
        <v>0.61965564492929315</v>
      </c>
    </row>
    <row r="86" spans="1:37" ht="15.75" thickBot="1" x14ac:dyDescent="0.3">
      <c r="A86" s="4" t="s">
        <v>184</v>
      </c>
      <c r="B86" s="58">
        <v>2974</v>
      </c>
      <c r="C86" s="115">
        <v>2353</v>
      </c>
      <c r="D86" s="9">
        <f t="shared" si="47"/>
        <v>0.79119031607262946</v>
      </c>
      <c r="E86" s="81">
        <v>4</v>
      </c>
      <c r="F86" s="16">
        <v>4</v>
      </c>
      <c r="G86" s="58">
        <v>743.5</v>
      </c>
      <c r="H86" s="30">
        <f t="shared" si="48"/>
        <v>4</v>
      </c>
      <c r="I86" s="58">
        <v>743.5</v>
      </c>
      <c r="J86">
        <f t="shared" si="49"/>
        <v>2974</v>
      </c>
      <c r="L86" s="28">
        <f t="shared" si="43"/>
        <v>1.2719121721587088</v>
      </c>
      <c r="M86">
        <f t="shared" si="34"/>
        <v>594.79999999999995</v>
      </c>
      <c r="N86" s="28">
        <f t="shared" si="44"/>
        <v>1.589890215198386</v>
      </c>
      <c r="O86" s="28">
        <f t="shared" si="35"/>
        <v>0.31797804303967725</v>
      </c>
      <c r="P86" s="48">
        <v>45726</v>
      </c>
      <c r="Q86" s="59">
        <f t="shared" si="45"/>
        <v>2.2724786710984456E-3</v>
      </c>
      <c r="R86" s="59">
        <f t="shared" si="36"/>
        <v>0.99099999999999999</v>
      </c>
      <c r="S86" s="28">
        <v>0.09</v>
      </c>
      <c r="T86" s="28">
        <v>0.1</v>
      </c>
      <c r="U86" s="59">
        <f t="shared" si="37"/>
        <v>1</v>
      </c>
      <c r="V86" s="59">
        <f>D86/U86</f>
        <v>0.79119031607262946</v>
      </c>
      <c r="W86" s="131">
        <f t="shared" si="38"/>
        <v>-0.39592197634604692</v>
      </c>
      <c r="X86" s="28">
        <v>0.16981691425632764</v>
      </c>
      <c r="Y86" s="28">
        <v>0.85842456438198189</v>
      </c>
      <c r="Z86" s="62">
        <f>B86*10/P86</f>
        <v>0.65039583606700779</v>
      </c>
      <c r="AA86" s="59">
        <f t="shared" si="39"/>
        <v>0.83740104098324808</v>
      </c>
      <c r="AB86" s="131">
        <f t="shared" si="40"/>
        <v>-0.21811378456925332</v>
      </c>
      <c r="AC86" s="28">
        <v>0.10042458892158135</v>
      </c>
      <c r="AD86" s="28">
        <v>0.8593050281367457</v>
      </c>
      <c r="AE86">
        <v>98.98</v>
      </c>
      <c r="AF86" s="59">
        <f t="shared" si="41"/>
        <v>0.72226252054794515</v>
      </c>
      <c r="AG86" s="131">
        <f t="shared" si="42"/>
        <v>-3.8036424582797252</v>
      </c>
      <c r="AH86">
        <v>3.422812385002514E-2</v>
      </c>
      <c r="AI86" s="28">
        <v>0.85245406569115767</v>
      </c>
      <c r="AJ86" s="62">
        <f t="shared" si="50"/>
        <v>-1.4725594063983418</v>
      </c>
      <c r="AK86" s="59">
        <f t="shared" si="46"/>
        <v>0.13186014840041455</v>
      </c>
    </row>
    <row r="87" spans="1:37" ht="15.75" thickBot="1" x14ac:dyDescent="0.3">
      <c r="A87" s="4" t="s">
        <v>186</v>
      </c>
      <c r="B87" s="58">
        <v>7300</v>
      </c>
      <c r="C87" s="115">
        <v>3742</v>
      </c>
      <c r="D87" s="9">
        <f t="shared" si="47"/>
        <v>0.51260273972602743</v>
      </c>
      <c r="E87" s="81">
        <v>6</v>
      </c>
      <c r="F87" s="16">
        <v>8</v>
      </c>
      <c r="G87" s="58">
        <v>912.5</v>
      </c>
      <c r="H87" s="30">
        <f t="shared" si="48"/>
        <v>5.9999983561648342</v>
      </c>
      <c r="I87" s="58">
        <v>1216.6669999999999</v>
      </c>
      <c r="J87">
        <f t="shared" si="49"/>
        <v>7300</v>
      </c>
      <c r="L87" s="28">
        <f t="shared" si="43"/>
        <v>0.77726008842189365</v>
      </c>
      <c r="M87">
        <f t="shared" si="34"/>
        <v>1042.8573877550923</v>
      </c>
      <c r="N87" s="28">
        <f t="shared" si="44"/>
        <v>0.9068034719835375</v>
      </c>
      <c r="O87" s="28">
        <f t="shared" si="35"/>
        <v>0.12954338356164385</v>
      </c>
      <c r="P87" s="46">
        <v>105495</v>
      </c>
      <c r="Q87" s="59">
        <f t="shared" si="45"/>
        <v>5.2428626472363756E-3</v>
      </c>
      <c r="R87" s="59">
        <f t="shared" si="36"/>
        <v>0.99099999999999999</v>
      </c>
      <c r="S87" s="28">
        <v>0.09</v>
      </c>
      <c r="T87" s="28">
        <v>0.1</v>
      </c>
      <c r="U87" s="59">
        <f t="shared" si="37"/>
        <v>0.74999979452060428</v>
      </c>
      <c r="V87" s="59">
        <f>D87/U87</f>
        <v>0.68347050688684563</v>
      </c>
      <c r="W87" s="131">
        <f t="shared" si="38"/>
        <v>-1.0302510692842672</v>
      </c>
      <c r="X87" s="28">
        <v>0.16981691425632764</v>
      </c>
      <c r="Y87" s="28">
        <v>0.85842456438198189</v>
      </c>
      <c r="Z87" s="62">
        <f>B87*10/P87</f>
        <v>0.69197592302952748</v>
      </c>
      <c r="AA87" s="59">
        <f t="shared" si="39"/>
        <v>0.88467064789800465</v>
      </c>
      <c r="AB87" s="131">
        <f t="shared" si="40"/>
        <v>0.25258375497126734</v>
      </c>
      <c r="AC87" s="28">
        <v>0.10042458892158135</v>
      </c>
      <c r="AD87" s="28">
        <v>0.8593050281367457</v>
      </c>
      <c r="AE87">
        <v>48.11</v>
      </c>
      <c r="AF87" s="59">
        <f t="shared" si="41"/>
        <v>0.86037805479452056</v>
      </c>
      <c r="AG87" s="131">
        <f t="shared" si="42"/>
        <v>0.2315052130254891</v>
      </c>
      <c r="AH87">
        <v>3.422812385002514E-2</v>
      </c>
      <c r="AI87" s="28">
        <v>0.85245406569115767</v>
      </c>
      <c r="AJ87" s="62">
        <f t="shared" si="50"/>
        <v>-0.18205403376250362</v>
      </c>
      <c r="AK87" s="59">
        <f t="shared" si="46"/>
        <v>0.4544864915593741</v>
      </c>
    </row>
    <row r="88" spans="1:37" ht="15.75" thickBot="1" x14ac:dyDescent="0.3">
      <c r="A88" s="4" t="s">
        <v>188</v>
      </c>
      <c r="B88" s="58">
        <v>39734</v>
      </c>
      <c r="C88" s="115">
        <v>30430</v>
      </c>
      <c r="D88" s="9">
        <f t="shared" si="47"/>
        <v>0.76584285498565463</v>
      </c>
      <c r="E88" s="81">
        <v>22</v>
      </c>
      <c r="F88" s="16">
        <v>28</v>
      </c>
      <c r="G88" s="58">
        <v>1370.1379999999999</v>
      </c>
      <c r="H88" s="30">
        <f t="shared" si="48"/>
        <v>21.241379310344829</v>
      </c>
      <c r="I88" s="58">
        <v>1806.0909999999999</v>
      </c>
      <c r="J88">
        <f t="shared" si="49"/>
        <v>38363.864000000001</v>
      </c>
      <c r="L88" s="28">
        <f t="shared" si="43"/>
        <v>0.5235985894398455</v>
      </c>
      <c r="M88">
        <f t="shared" si="34"/>
        <v>1724.8869085271317</v>
      </c>
      <c r="N88" s="28">
        <f t="shared" si="44"/>
        <v>0.5482485230336045</v>
      </c>
      <c r="O88" s="28">
        <f t="shared" si="35"/>
        <v>2.4649933593758999E-2</v>
      </c>
      <c r="P88" s="46">
        <v>240507</v>
      </c>
      <c r="Q88" s="59">
        <f t="shared" si="45"/>
        <v>1.1952653364603811E-2</v>
      </c>
      <c r="R88" s="59">
        <f t="shared" si="36"/>
        <v>0.99099999999999999</v>
      </c>
      <c r="S88" s="28">
        <v>0.09</v>
      </c>
      <c r="T88" s="28">
        <v>0.1</v>
      </c>
      <c r="U88" s="59">
        <f t="shared" si="37"/>
        <v>0.75862068965517249</v>
      </c>
      <c r="V88" s="59">
        <f>D88/U88</f>
        <v>1.0095201270265446</v>
      </c>
      <c r="W88" s="131">
        <f t="shared" si="38"/>
        <v>0.88975567190258642</v>
      </c>
      <c r="X88" s="28">
        <v>0.16981691425632764</v>
      </c>
      <c r="Y88" s="28">
        <v>0.85842456438198189</v>
      </c>
      <c r="Z88" s="62">
        <f>B88*10/P88</f>
        <v>1.6520932862660962</v>
      </c>
      <c r="AA88" s="59">
        <f t="shared" si="39"/>
        <v>0.92222288100370653</v>
      </c>
      <c r="AB88" s="131">
        <f t="shared" si="40"/>
        <v>0.62651840094751654</v>
      </c>
      <c r="AC88" s="28">
        <v>0.10042458892158135</v>
      </c>
      <c r="AD88" s="28">
        <v>0.8593050281367457</v>
      </c>
      <c r="AE88">
        <v>64.63</v>
      </c>
      <c r="AF88" s="59">
        <f t="shared" si="41"/>
        <v>0.81552512328767124</v>
      </c>
      <c r="AG88" s="131">
        <f t="shared" si="42"/>
        <v>-1.0789064152419008</v>
      </c>
      <c r="AH88">
        <v>3.422812385002514E-2</v>
      </c>
      <c r="AI88" s="28">
        <v>0.85245406569115767</v>
      </c>
      <c r="AJ88" s="62">
        <f t="shared" si="50"/>
        <v>0.14578921920273405</v>
      </c>
      <c r="AK88" s="59">
        <f t="shared" si="46"/>
        <v>0.53644730480068348</v>
      </c>
    </row>
    <row r="89" spans="1:37" ht="15.75" thickBot="1" x14ac:dyDescent="0.3">
      <c r="A89" s="4" t="s">
        <v>190</v>
      </c>
      <c r="B89" s="58">
        <v>4443</v>
      </c>
      <c r="C89" s="115">
        <v>3680</v>
      </c>
      <c r="D89" s="9">
        <f t="shared" si="47"/>
        <v>0.82826918748593292</v>
      </c>
      <c r="E89" s="81">
        <v>3</v>
      </c>
      <c r="F89" s="16">
        <v>3</v>
      </c>
      <c r="G89" s="58">
        <v>1481</v>
      </c>
      <c r="H89" s="30">
        <f t="shared" si="48"/>
        <v>3</v>
      </c>
      <c r="I89" s="58">
        <v>1481</v>
      </c>
      <c r="J89">
        <f t="shared" si="49"/>
        <v>4443</v>
      </c>
      <c r="L89" s="28">
        <f t="shared" si="43"/>
        <v>0.63853254557731265</v>
      </c>
      <c r="M89">
        <f t="shared" si="34"/>
        <v>1110.75</v>
      </c>
      <c r="N89" s="28">
        <f t="shared" si="44"/>
        <v>0.85137672743641679</v>
      </c>
      <c r="O89" s="28">
        <f t="shared" si="35"/>
        <v>0.21284418185910414</v>
      </c>
      <c r="P89" s="46">
        <v>36892</v>
      </c>
      <c r="Q89" s="59">
        <f t="shared" si="45"/>
        <v>1.833448872286311E-3</v>
      </c>
      <c r="R89" s="59">
        <f t="shared" si="36"/>
        <v>0.99099999999999999</v>
      </c>
      <c r="S89" s="28">
        <v>0.09</v>
      </c>
      <c r="T89" s="28">
        <v>0.1</v>
      </c>
      <c r="U89" s="59">
        <f t="shared" si="37"/>
        <v>1</v>
      </c>
      <c r="V89" s="59">
        <f>D89/U89</f>
        <v>0.82826918748593292</v>
      </c>
      <c r="W89" s="131">
        <f t="shared" si="38"/>
        <v>-0.17757581468316741</v>
      </c>
      <c r="X89" s="28">
        <v>0.16981691425632764</v>
      </c>
      <c r="Y89" s="28">
        <v>0.85842456438198189</v>
      </c>
      <c r="Z89" s="62">
        <f>B89*10/P89</f>
        <v>1.2043261411688171</v>
      </c>
      <c r="AA89" s="59">
        <f t="shared" si="39"/>
        <v>0.59855795294372771</v>
      </c>
      <c r="AB89" s="131">
        <f t="shared" si="40"/>
        <v>-2.5964465276191255</v>
      </c>
      <c r="AC89" s="28">
        <v>0.10042458892158135</v>
      </c>
      <c r="AD89" s="28">
        <v>0.8593050281367457</v>
      </c>
      <c r="AE89">
        <v>53.19</v>
      </c>
      <c r="AF89" s="59">
        <f t="shared" si="41"/>
        <v>0.84658550684931511</v>
      </c>
      <c r="AG89" s="131">
        <f t="shared" si="42"/>
        <v>-0.17145429494051143</v>
      </c>
      <c r="AH89">
        <v>3.422812385002514E-2</v>
      </c>
      <c r="AI89" s="28">
        <v>0.85245406569115767</v>
      </c>
      <c r="AJ89" s="62">
        <f t="shared" si="50"/>
        <v>-0.98182554574760139</v>
      </c>
      <c r="AK89" s="59">
        <f t="shared" si="46"/>
        <v>0.25454361356309962</v>
      </c>
    </row>
    <row r="90" spans="1:37" ht="15.75" thickBot="1" x14ac:dyDescent="0.3">
      <c r="A90" s="4" t="s">
        <v>192</v>
      </c>
      <c r="B90" s="58">
        <v>32003</v>
      </c>
      <c r="C90" s="115">
        <v>23705</v>
      </c>
      <c r="D90" s="9">
        <f t="shared" si="47"/>
        <v>0.74071180826797489</v>
      </c>
      <c r="E90" s="81">
        <v>21</v>
      </c>
      <c r="F90" s="16">
        <v>27</v>
      </c>
      <c r="G90" s="58">
        <v>1142.9639999999999</v>
      </c>
      <c r="H90" s="30">
        <f t="shared" si="48"/>
        <v>20.25</v>
      </c>
      <c r="I90" s="58">
        <v>1523.952</v>
      </c>
      <c r="J90">
        <f t="shared" si="49"/>
        <v>30860.027999999998</v>
      </c>
      <c r="L90" s="28">
        <f t="shared" si="43"/>
        <v>0.62053575178220832</v>
      </c>
      <c r="M90">
        <f t="shared" si="34"/>
        <v>1452.2366117647059</v>
      </c>
      <c r="N90" s="28">
        <f t="shared" si="44"/>
        <v>0.65117949261095942</v>
      </c>
      <c r="O90" s="28">
        <f t="shared" si="35"/>
        <v>3.0643740828751098E-2</v>
      </c>
      <c r="P90" s="46">
        <v>230468</v>
      </c>
      <c r="Q90" s="59">
        <f t="shared" si="45"/>
        <v>1.14537377940497E-2</v>
      </c>
      <c r="R90" s="59">
        <f t="shared" si="36"/>
        <v>0.99099999999999999</v>
      </c>
      <c r="S90" s="28">
        <v>0.09</v>
      </c>
      <c r="T90" s="28">
        <v>0.1</v>
      </c>
      <c r="U90" s="59">
        <f t="shared" si="37"/>
        <v>0.75</v>
      </c>
      <c r="V90" s="59">
        <f>D90/U90</f>
        <v>0.98761574435729982</v>
      </c>
      <c r="W90" s="131">
        <f t="shared" si="38"/>
        <v>0.76076744499262428</v>
      </c>
      <c r="X90" s="28">
        <v>0.16981691425632764</v>
      </c>
      <c r="Y90" s="28">
        <v>0.85842456438198189</v>
      </c>
      <c r="Z90" s="62">
        <f>B90*10/P90</f>
        <v>1.3886092646267594</v>
      </c>
      <c r="AA90" s="59">
        <f t="shared" si="39"/>
        <v>0.93142670298139463</v>
      </c>
      <c r="AB90" s="131">
        <f t="shared" si="40"/>
        <v>0.71816748885043147</v>
      </c>
      <c r="AC90" s="28">
        <v>0.10042458892158135</v>
      </c>
      <c r="AD90" s="28">
        <v>0.8593050281367457</v>
      </c>
      <c r="AE90">
        <v>34.07</v>
      </c>
      <c r="AF90" s="59">
        <f t="shared" si="41"/>
        <v>0.89849761643835613</v>
      </c>
      <c r="AG90" s="131">
        <f t="shared" si="42"/>
        <v>1.3451964515771915</v>
      </c>
      <c r="AH90">
        <v>3.422812385002514E-2</v>
      </c>
      <c r="AI90" s="28">
        <v>0.85245406569115767</v>
      </c>
      <c r="AJ90" s="62">
        <f t="shared" si="50"/>
        <v>0.9413771284734157</v>
      </c>
      <c r="AK90" s="59">
        <f t="shared" si="46"/>
        <v>0.7353442821183539</v>
      </c>
    </row>
    <row r="91" spans="1:37" ht="15.75" thickBot="1" x14ac:dyDescent="0.3">
      <c r="A91" s="4" t="s">
        <v>194</v>
      </c>
      <c r="B91" s="58">
        <v>51878</v>
      </c>
      <c r="C91" s="115">
        <v>38186</v>
      </c>
      <c r="D91" s="9">
        <f t="shared" si="47"/>
        <v>0.73607309456802494</v>
      </c>
      <c r="E91" s="81">
        <v>35</v>
      </c>
      <c r="F91" s="16">
        <v>42</v>
      </c>
      <c r="G91" s="58">
        <v>1206.4649999999999</v>
      </c>
      <c r="H91" s="30">
        <f t="shared" si="48"/>
        <v>34.186033332231389</v>
      </c>
      <c r="I91" s="58">
        <v>1482.229</v>
      </c>
      <c r="J91">
        <f t="shared" si="49"/>
        <v>50671.53</v>
      </c>
      <c r="L91" s="28">
        <f t="shared" si="43"/>
        <v>0.63800310208476552</v>
      </c>
      <c r="M91">
        <f t="shared" si="34"/>
        <v>1440.1035070237219</v>
      </c>
      <c r="N91" s="28">
        <f t="shared" si="44"/>
        <v>0.65666578505486728</v>
      </c>
      <c r="O91" s="28">
        <f t="shared" si="35"/>
        <v>1.8662682970101763E-2</v>
      </c>
      <c r="P91" s="46">
        <v>384014</v>
      </c>
      <c r="Q91" s="59">
        <f t="shared" si="45"/>
        <v>1.9084626348318211E-2</v>
      </c>
      <c r="R91" s="59">
        <f t="shared" si="36"/>
        <v>0.99099999999999999</v>
      </c>
      <c r="S91" s="28">
        <v>0.09</v>
      </c>
      <c r="T91" s="28">
        <v>0.1</v>
      </c>
      <c r="U91" s="59">
        <f t="shared" si="37"/>
        <v>0.81395317457693783</v>
      </c>
      <c r="V91" s="59">
        <f>D91/U91</f>
        <v>0.90431872195916918</v>
      </c>
      <c r="W91" s="131">
        <f t="shared" si="38"/>
        <v>0.27025669249832812</v>
      </c>
      <c r="X91" s="28">
        <v>0.16981691425632764</v>
      </c>
      <c r="Y91" s="28">
        <v>0.85842456438198189</v>
      </c>
      <c r="Z91" s="62">
        <f>B91*10/P91</f>
        <v>1.3509403303004579</v>
      </c>
      <c r="AA91" s="59">
        <f t="shared" si="39"/>
        <v>0.96048268258643621</v>
      </c>
      <c r="AB91" s="131">
        <f t="shared" si="40"/>
        <v>1.0074988161385177</v>
      </c>
      <c r="AC91" s="28">
        <v>0.10042458892158135</v>
      </c>
      <c r="AD91" s="28">
        <v>0.8593050281367457</v>
      </c>
      <c r="AE91">
        <v>43.92</v>
      </c>
      <c r="AF91" s="59">
        <f t="shared" si="41"/>
        <v>0.87175419178082192</v>
      </c>
      <c r="AG91" s="131">
        <f t="shared" si="42"/>
        <v>0.56386748435965106</v>
      </c>
      <c r="AH91">
        <v>3.422812385002514E-2</v>
      </c>
      <c r="AI91" s="28">
        <v>0.85245406569115767</v>
      </c>
      <c r="AJ91" s="62">
        <f t="shared" si="50"/>
        <v>0.61387433099883226</v>
      </c>
      <c r="AK91" s="59">
        <f t="shared" si="46"/>
        <v>0.65346858274970809</v>
      </c>
    </row>
    <row r="92" spans="1:37" s="54" customFormat="1" ht="15.75" thickBot="1" x14ac:dyDescent="0.3">
      <c r="A92" s="50" t="s">
        <v>196</v>
      </c>
      <c r="B92" s="58">
        <v>7165</v>
      </c>
      <c r="C92" s="115">
        <v>5357</v>
      </c>
      <c r="D92" s="63">
        <f t="shared" si="47"/>
        <v>0.74766224703419404</v>
      </c>
      <c r="E92" s="81">
        <v>6</v>
      </c>
      <c r="F92" s="52">
        <v>7</v>
      </c>
      <c r="G92" s="58">
        <v>1023.571</v>
      </c>
      <c r="H92" s="53">
        <f t="shared" si="48"/>
        <v>5.9999958129809325</v>
      </c>
      <c r="I92" s="58">
        <v>1194.1669999999999</v>
      </c>
      <c r="J92" s="54">
        <f t="shared" si="49"/>
        <v>7164.9970000000003</v>
      </c>
      <c r="K92" s="51"/>
      <c r="L92" s="51">
        <f t="shared" si="43"/>
        <v>0.79190490107330047</v>
      </c>
      <c r="M92" s="54">
        <f t="shared" si="34"/>
        <v>1023.5716122448368</v>
      </c>
      <c r="N92" s="51">
        <f t="shared" si="44"/>
        <v>0.92388914335560712</v>
      </c>
      <c r="O92" s="51">
        <f t="shared" si="35"/>
        <v>0.13198424228230665</v>
      </c>
      <c r="P92" s="64">
        <v>30413</v>
      </c>
      <c r="Q92" s="51">
        <f t="shared" si="45"/>
        <v>1.5114572414844296E-3</v>
      </c>
      <c r="R92" s="59">
        <f t="shared" si="36"/>
        <v>0.99099999999999999</v>
      </c>
      <c r="S92" s="28">
        <v>0.09</v>
      </c>
      <c r="T92" s="28">
        <v>0.1</v>
      </c>
      <c r="U92" s="51">
        <f t="shared" si="37"/>
        <v>0.85714225899727603</v>
      </c>
      <c r="V92" s="51">
        <f>D92/U92</f>
        <v>0.87227323024400094</v>
      </c>
      <c r="W92" s="131">
        <f t="shared" si="38"/>
        <v>8.1550568285061312E-2</v>
      </c>
      <c r="X92" s="28">
        <v>0.16981691425632764</v>
      </c>
      <c r="Y92" s="28">
        <v>0.85842456438198189</v>
      </c>
      <c r="Z92" s="55">
        <f>B92*10/P92</f>
        <v>2.3559004373129913</v>
      </c>
      <c r="AA92" s="51">
        <f t="shared" si="39"/>
        <v>0.60734965310875322</v>
      </c>
      <c r="AB92" s="131">
        <f t="shared" si="40"/>
        <v>-2.5089012335886895</v>
      </c>
      <c r="AC92" s="28">
        <v>0.10042458892158135</v>
      </c>
      <c r="AD92" s="28">
        <v>0.8593050281367457</v>
      </c>
      <c r="AE92" s="54">
        <v>68.7</v>
      </c>
      <c r="AF92" s="51">
        <f t="shared" si="41"/>
        <v>0.80447479452054793</v>
      </c>
      <c r="AG92" s="131">
        <f t="shared" si="42"/>
        <v>-1.4017499580414339</v>
      </c>
      <c r="AH92">
        <v>3.422812385002514E-2</v>
      </c>
      <c r="AI92" s="28">
        <v>0.85245406569115767</v>
      </c>
      <c r="AJ92" s="55">
        <f t="shared" si="50"/>
        <v>-1.2763668744483541</v>
      </c>
      <c r="AK92" s="59">
        <f t="shared" si="46"/>
        <v>0.18090828138791148</v>
      </c>
    </row>
    <row r="93" spans="1:37" ht="15.75" thickBot="1" x14ac:dyDescent="0.3">
      <c r="A93" s="4" t="s">
        <v>198</v>
      </c>
      <c r="B93" s="58">
        <v>28668</v>
      </c>
      <c r="C93" s="115">
        <v>15648</v>
      </c>
      <c r="D93" s="9">
        <f t="shared" si="47"/>
        <v>0.54583507743825865</v>
      </c>
      <c r="E93" s="81">
        <v>13</v>
      </c>
      <c r="F93" s="16">
        <v>17</v>
      </c>
      <c r="G93" s="58">
        <v>1592.6669999999999</v>
      </c>
      <c r="H93" s="30">
        <f t="shared" si="48"/>
        <v>12.277779062601605</v>
      </c>
      <c r="I93" s="58">
        <v>2205.2310000000002</v>
      </c>
      <c r="J93">
        <f t="shared" si="49"/>
        <v>27075.339</v>
      </c>
      <c r="L93" s="28">
        <f t="shared" si="43"/>
        <v>0.42882886191968095</v>
      </c>
      <c r="M93">
        <f t="shared" si="34"/>
        <v>2039.1466729749113</v>
      </c>
      <c r="N93" s="28">
        <f t="shared" si="44"/>
        <v>0.46375609588709316</v>
      </c>
      <c r="O93" s="28">
        <f t="shared" si="35"/>
        <v>3.4927233967412208E-2</v>
      </c>
      <c r="P93" s="46">
        <v>206050</v>
      </c>
      <c r="Q93" s="59">
        <f t="shared" si="45"/>
        <v>1.0240218479198589E-2</v>
      </c>
      <c r="R93" s="59">
        <f t="shared" si="36"/>
        <v>0.99099999999999999</v>
      </c>
      <c r="S93" s="28">
        <v>0.09</v>
      </c>
      <c r="T93" s="28">
        <v>0.1</v>
      </c>
      <c r="U93" s="59">
        <f t="shared" si="37"/>
        <v>0.72222229780009439</v>
      </c>
      <c r="V93" s="59">
        <f>D93/U93</f>
        <v>0.75577156659505629</v>
      </c>
      <c r="W93" s="131">
        <f t="shared" si="38"/>
        <v>-0.60449218640245428</v>
      </c>
      <c r="X93" s="28">
        <v>0.16981691425632764</v>
      </c>
      <c r="Y93" s="28">
        <v>0.85842456438198189</v>
      </c>
      <c r="Z93" s="62">
        <f>B93*10/P93</f>
        <v>1.3913127881582141</v>
      </c>
      <c r="AA93" s="59">
        <f t="shared" si="39"/>
        <v>0.88668041825282684</v>
      </c>
      <c r="AB93" s="131">
        <f t="shared" si="40"/>
        <v>0.27259648667775771</v>
      </c>
      <c r="AC93" s="28">
        <v>0.10042458892158135</v>
      </c>
      <c r="AD93" s="28">
        <v>0.8593050281367457</v>
      </c>
      <c r="AE93">
        <v>49.38</v>
      </c>
      <c r="AF93" s="59">
        <f t="shared" si="41"/>
        <v>0.85692991780821914</v>
      </c>
      <c r="AG93" s="131">
        <f t="shared" si="42"/>
        <v>0.13076533603398735</v>
      </c>
      <c r="AH93">
        <v>3.422812385002514E-2</v>
      </c>
      <c r="AI93" s="28">
        <v>0.85245406569115767</v>
      </c>
      <c r="AJ93" s="62">
        <f t="shared" si="50"/>
        <v>-6.7043454563569735E-2</v>
      </c>
      <c r="AK93" s="59">
        <f t="shared" si="46"/>
        <v>0.48323913635910759</v>
      </c>
    </row>
    <row r="94" spans="1:37" ht="15.75" thickBot="1" x14ac:dyDescent="0.3">
      <c r="A94" s="4" t="s">
        <v>200</v>
      </c>
      <c r="B94" s="58">
        <v>3009</v>
      </c>
      <c r="C94" s="115">
        <v>1339</v>
      </c>
      <c r="D94" s="9">
        <f t="shared" si="47"/>
        <v>0.44499833831837821</v>
      </c>
      <c r="E94" s="81">
        <v>4</v>
      </c>
      <c r="F94" s="16">
        <v>4</v>
      </c>
      <c r="G94" s="58">
        <v>752.25</v>
      </c>
      <c r="H94" s="30">
        <f t="shared" si="48"/>
        <v>4</v>
      </c>
      <c r="I94" s="58">
        <v>752.25</v>
      </c>
      <c r="J94">
        <f t="shared" si="49"/>
        <v>3009</v>
      </c>
      <c r="L94" s="28">
        <f t="shared" si="43"/>
        <v>1.2571175805915586</v>
      </c>
      <c r="M94">
        <f t="shared" si="34"/>
        <v>601.79999999999995</v>
      </c>
      <c r="N94" s="28">
        <f t="shared" si="44"/>
        <v>1.5713969757394484</v>
      </c>
      <c r="O94" s="28">
        <f t="shared" si="35"/>
        <v>0.31427939514788972</v>
      </c>
      <c r="P94" s="46">
        <v>37213</v>
      </c>
      <c r="Q94" s="59">
        <f t="shared" si="45"/>
        <v>1.849401845505543E-3</v>
      </c>
      <c r="R94" s="59">
        <f t="shared" si="36"/>
        <v>0.99099999999999999</v>
      </c>
      <c r="S94" s="28">
        <v>0.09</v>
      </c>
      <c r="T94" s="28">
        <v>0.1</v>
      </c>
      <c r="U94" s="59">
        <f t="shared" si="37"/>
        <v>1</v>
      </c>
      <c r="V94" s="59">
        <f>D94/U94</f>
        <v>0.44499833831837821</v>
      </c>
      <c r="W94" s="131">
        <f t="shared" si="38"/>
        <v>-2.4345409164576126</v>
      </c>
      <c r="X94" s="28">
        <v>0.16981691425632764</v>
      </c>
      <c r="Y94" s="28">
        <v>0.85842456438198189</v>
      </c>
      <c r="Z94" s="62">
        <f>B94*10/P94</f>
        <v>0.808588396528095</v>
      </c>
      <c r="AA94" s="59">
        <f t="shared" si="39"/>
        <v>0.79785290086797622</v>
      </c>
      <c r="AB94" s="131">
        <f t="shared" si="40"/>
        <v>-0.61192311493309337</v>
      </c>
      <c r="AC94" s="28">
        <v>0.10042458892158135</v>
      </c>
      <c r="AD94" s="28">
        <v>0.8593050281367457</v>
      </c>
      <c r="AE94">
        <v>56.37</v>
      </c>
      <c r="AF94" s="59">
        <f t="shared" si="41"/>
        <v>0.83795158904109579</v>
      </c>
      <c r="AG94" s="131">
        <f t="shared" si="42"/>
        <v>-0.42370060110820906</v>
      </c>
      <c r="AH94">
        <v>3.422812385002514E-2</v>
      </c>
      <c r="AI94" s="28">
        <v>0.85245406569115767</v>
      </c>
      <c r="AJ94" s="62">
        <f t="shared" si="50"/>
        <v>-1.156721544166305</v>
      </c>
      <c r="AK94" s="59">
        <f t="shared" si="46"/>
        <v>0.21081961395842375</v>
      </c>
    </row>
    <row r="95" spans="1:37" ht="15.75" thickBot="1" x14ac:dyDescent="0.3">
      <c r="A95" s="4" t="s">
        <v>202</v>
      </c>
      <c r="B95" s="58">
        <v>49276</v>
      </c>
      <c r="C95" s="115">
        <v>38772</v>
      </c>
      <c r="D95" s="9">
        <f t="shared" si="47"/>
        <v>0.78683334686257</v>
      </c>
      <c r="E95" s="81">
        <v>28</v>
      </c>
      <c r="F95" s="16">
        <v>28</v>
      </c>
      <c r="G95" s="58">
        <v>1759.857</v>
      </c>
      <c r="H95" s="30">
        <f t="shared" si="48"/>
        <v>28</v>
      </c>
      <c r="I95" s="58">
        <v>1759.857</v>
      </c>
      <c r="J95">
        <f t="shared" si="49"/>
        <v>49275.995999999999</v>
      </c>
      <c r="L95" s="28">
        <f t="shared" si="43"/>
        <v>0.53735428503565918</v>
      </c>
      <c r="M95">
        <f t="shared" si="34"/>
        <v>1699.172275862069</v>
      </c>
      <c r="N95" s="28">
        <f t="shared" si="44"/>
        <v>0.55654550950121839</v>
      </c>
      <c r="O95" s="28">
        <f t="shared" si="35"/>
        <v>1.9191224465559209E-2</v>
      </c>
      <c r="P95" s="46">
        <v>250318</v>
      </c>
      <c r="Q95" s="59">
        <f t="shared" si="45"/>
        <v>1.2440237851376039E-2</v>
      </c>
      <c r="R95" s="59">
        <f t="shared" si="36"/>
        <v>0.99099999999999999</v>
      </c>
      <c r="S95" s="28">
        <v>0.09</v>
      </c>
      <c r="T95" s="28">
        <v>0.1</v>
      </c>
      <c r="U95" s="59">
        <f t="shared" si="37"/>
        <v>1</v>
      </c>
      <c r="V95" s="59">
        <f>D95/U95</f>
        <v>0.78683334686257</v>
      </c>
      <c r="W95" s="131">
        <f t="shared" si="38"/>
        <v>-0.42157883879193314</v>
      </c>
      <c r="X95" s="28">
        <v>0.16981691425632764</v>
      </c>
      <c r="Y95" s="28">
        <v>0.85842456438198189</v>
      </c>
      <c r="Z95" s="62">
        <f>B95*10/P95</f>
        <v>1.9685360221797874</v>
      </c>
      <c r="AA95" s="59">
        <f t="shared" si="39"/>
        <v>0.92969514206500758</v>
      </c>
      <c r="AB95" s="131">
        <f t="shared" si="40"/>
        <v>0.70092508900611472</v>
      </c>
      <c r="AC95" s="28">
        <v>0.10042458892158135</v>
      </c>
      <c r="AD95" s="28">
        <v>0.8593050281367457</v>
      </c>
      <c r="AE95">
        <v>39.39</v>
      </c>
      <c r="AF95" s="59">
        <f t="shared" si="41"/>
        <v>0.88405345205479458</v>
      </c>
      <c r="AG95" s="131">
        <f t="shared" si="42"/>
        <v>0.92319948654193318</v>
      </c>
      <c r="AH95">
        <v>3.422812385002514E-2</v>
      </c>
      <c r="AI95" s="28">
        <v>0.85245406569115767</v>
      </c>
      <c r="AJ95" s="62">
        <f t="shared" si="50"/>
        <v>0.4008485789187049</v>
      </c>
      <c r="AK95" s="59">
        <f t="shared" si="46"/>
        <v>0.60021214472967621</v>
      </c>
    </row>
    <row r="96" spans="1:37" ht="15.75" thickBot="1" x14ac:dyDescent="0.3">
      <c r="A96" s="4" t="s">
        <v>204</v>
      </c>
      <c r="B96" s="58">
        <v>5399</v>
      </c>
      <c r="C96" s="115">
        <v>4741</v>
      </c>
      <c r="D96" s="9">
        <f t="shared" si="47"/>
        <v>0.87812557881089093</v>
      </c>
      <c r="E96" s="81">
        <v>3</v>
      </c>
      <c r="F96" s="16">
        <v>5</v>
      </c>
      <c r="G96" s="58">
        <v>899.83330000000001</v>
      </c>
      <c r="H96" s="30">
        <f t="shared" si="48"/>
        <v>2.4999994443416478</v>
      </c>
      <c r="I96" s="58">
        <v>1799.6669999999999</v>
      </c>
      <c r="J96">
        <f t="shared" si="49"/>
        <v>4499.1665000000003</v>
      </c>
      <c r="L96" s="28">
        <f t="shared" si="43"/>
        <v>0.52546760039496199</v>
      </c>
      <c r="M96">
        <f t="shared" si="34"/>
        <v>1285.4763469387626</v>
      </c>
      <c r="N96" s="28">
        <f t="shared" si="44"/>
        <v>0.73565468726983085</v>
      </c>
      <c r="O96" s="28">
        <f t="shared" si="35"/>
        <v>0.21018708687486887</v>
      </c>
      <c r="P96" s="46">
        <v>65482</v>
      </c>
      <c r="Q96" s="59">
        <f t="shared" si="45"/>
        <v>3.2543071412515509E-3</v>
      </c>
      <c r="R96" s="59">
        <f t="shared" si="36"/>
        <v>0.99099999999999999</v>
      </c>
      <c r="S96" s="28">
        <v>0.09</v>
      </c>
      <c r="T96" s="28">
        <v>0.1</v>
      </c>
      <c r="U96" s="59">
        <f t="shared" si="37"/>
        <v>0.49999988886832958</v>
      </c>
      <c r="V96" s="59">
        <f>D96/U96</f>
        <v>1.7562515479721184</v>
      </c>
      <c r="W96" s="131">
        <f t="shared" si="38"/>
        <v>5.287029195660244</v>
      </c>
      <c r="X96" s="28">
        <v>0.16981691425632764</v>
      </c>
      <c r="Y96" s="28">
        <v>0.85842456438198189</v>
      </c>
      <c r="Z96" s="62">
        <f>B96*10/P96</f>
        <v>0.82450138969487796</v>
      </c>
      <c r="AA96" s="59">
        <f t="shared" si="39"/>
        <v>0.67019937081945913</v>
      </c>
      <c r="AB96" s="131">
        <f t="shared" si="40"/>
        <v>-1.8830613034916548</v>
      </c>
      <c r="AC96" s="28">
        <v>0.10042458892158135</v>
      </c>
      <c r="AD96" s="28">
        <v>0.8593050281367457</v>
      </c>
      <c r="AE96">
        <v>63.04</v>
      </c>
      <c r="AF96" s="59">
        <f t="shared" si="41"/>
        <v>0.81984208219178079</v>
      </c>
      <c r="AG96" s="131">
        <f t="shared" si="42"/>
        <v>-0.9527832621580552</v>
      </c>
      <c r="AH96">
        <v>3.422812385002514E-2</v>
      </c>
      <c r="AI96" s="28">
        <v>0.85245406569115767</v>
      </c>
      <c r="AJ96" s="62">
        <f t="shared" si="50"/>
        <v>0.81706154333684466</v>
      </c>
      <c r="AK96" s="59">
        <f t="shared" si="46"/>
        <v>0.70426538583421117</v>
      </c>
    </row>
    <row r="97" spans="1:37" ht="15.75" thickBot="1" x14ac:dyDescent="0.3">
      <c r="A97" s="4" t="s">
        <v>206</v>
      </c>
      <c r="B97" s="58">
        <v>12050</v>
      </c>
      <c r="C97" s="115">
        <v>10002</v>
      </c>
      <c r="D97" s="9">
        <f t="shared" si="47"/>
        <v>0.83004149377593361</v>
      </c>
      <c r="E97" s="81">
        <v>11</v>
      </c>
      <c r="F97" s="16">
        <v>12</v>
      </c>
      <c r="G97" s="58">
        <v>1004.167</v>
      </c>
      <c r="H97" s="30">
        <f t="shared" si="48"/>
        <v>10.99999908713731</v>
      </c>
      <c r="I97" s="58">
        <v>1095.4549999999999</v>
      </c>
      <c r="J97">
        <f t="shared" si="49"/>
        <v>12050.004000000001</v>
      </c>
      <c r="L97" s="28">
        <f t="shared" si="43"/>
        <v>0.86326384926811239</v>
      </c>
      <c r="M97">
        <f t="shared" si="34"/>
        <v>1004.1670763888883</v>
      </c>
      <c r="N97" s="28">
        <f t="shared" si="44"/>
        <v>0.94174238753249806</v>
      </c>
      <c r="O97" s="28">
        <f t="shared" si="35"/>
        <v>7.8478538264385667E-2</v>
      </c>
      <c r="P97" s="46">
        <v>145094</v>
      </c>
      <c r="Q97" s="59">
        <f t="shared" si="45"/>
        <v>7.2108432905646216E-3</v>
      </c>
      <c r="R97" s="59">
        <f t="shared" si="36"/>
        <v>0.99099999999999999</v>
      </c>
      <c r="S97" s="28">
        <v>0.09</v>
      </c>
      <c r="T97" s="28">
        <v>0.1</v>
      </c>
      <c r="U97" s="59">
        <f t="shared" si="37"/>
        <v>0.91666659059477584</v>
      </c>
      <c r="V97" s="59">
        <f>D97/U97</f>
        <v>0.905499886537115</v>
      </c>
      <c r="W97" s="131">
        <f t="shared" si="38"/>
        <v>0.27721221034599625</v>
      </c>
      <c r="X97" s="28">
        <v>0.16981691425632764</v>
      </c>
      <c r="Y97" s="28">
        <v>0.85842456438198189</v>
      </c>
      <c r="Z97" s="62">
        <f>B97*10/P97</f>
        <v>0.83049609218851228</v>
      </c>
      <c r="AA97" s="59">
        <f t="shared" si="39"/>
        <v>0.92450034899006117</v>
      </c>
      <c r="AB97" s="131">
        <f t="shared" si="40"/>
        <v>0.64919679087981741</v>
      </c>
      <c r="AC97" s="28">
        <v>0.10042458892158135</v>
      </c>
      <c r="AD97" s="28">
        <v>0.8593050281367457</v>
      </c>
      <c r="AE97">
        <v>35.42</v>
      </c>
      <c r="AF97" s="59">
        <f t="shared" si="41"/>
        <v>0.89483227397260268</v>
      </c>
      <c r="AG97" s="131">
        <f t="shared" si="42"/>
        <v>1.2381107555626039</v>
      </c>
      <c r="AH97">
        <v>3.422812385002514E-2</v>
      </c>
      <c r="AI97" s="28">
        <v>0.85245406569115767</v>
      </c>
      <c r="AJ97" s="62">
        <f t="shared" si="50"/>
        <v>0.72150658559613923</v>
      </c>
      <c r="AK97" s="59">
        <f t="shared" si="46"/>
        <v>0.68037664639903483</v>
      </c>
    </row>
    <row r="98" spans="1:37" ht="15.75" thickBot="1" x14ac:dyDescent="0.3">
      <c r="A98" s="4" t="s">
        <v>208</v>
      </c>
      <c r="B98" s="58">
        <v>3323</v>
      </c>
      <c r="C98" s="115">
        <v>2639</v>
      </c>
      <c r="D98" s="9">
        <f t="shared" si="47"/>
        <v>0.79416190189587721</v>
      </c>
      <c r="E98" s="81">
        <v>4</v>
      </c>
      <c r="F98" s="16">
        <v>5</v>
      </c>
      <c r="G98" s="58">
        <v>664.6</v>
      </c>
      <c r="H98" s="30">
        <f t="shared" si="48"/>
        <v>4</v>
      </c>
      <c r="I98" s="58">
        <v>830.75</v>
      </c>
      <c r="J98">
        <f t="shared" si="49"/>
        <v>3323</v>
      </c>
      <c r="L98" s="28">
        <f t="shared" si="43"/>
        <v>1.1383288594643395</v>
      </c>
      <c r="M98">
        <f t="shared" si="34"/>
        <v>664.6</v>
      </c>
      <c r="N98" s="28">
        <f t="shared" si="44"/>
        <v>1.4229110743304243</v>
      </c>
      <c r="O98" s="28">
        <f t="shared" si="35"/>
        <v>0.28458221486608481</v>
      </c>
      <c r="P98" s="46">
        <v>49391</v>
      </c>
      <c r="Q98" s="59">
        <f t="shared" si="45"/>
        <v>2.4546208731186488E-3</v>
      </c>
      <c r="R98" s="59">
        <f t="shared" si="36"/>
        <v>0.99099999999999999</v>
      </c>
      <c r="S98" s="28">
        <v>0.09</v>
      </c>
      <c r="T98" s="28">
        <v>0.1</v>
      </c>
      <c r="U98" s="59">
        <f t="shared" si="37"/>
        <v>0.8</v>
      </c>
      <c r="V98" s="59">
        <f>D98/U98</f>
        <v>0.99270237736984646</v>
      </c>
      <c r="W98" s="131">
        <f t="shared" si="38"/>
        <v>0.79072107496418698</v>
      </c>
      <c r="X98" s="28">
        <v>0.16981691425632764</v>
      </c>
      <c r="Y98" s="28">
        <v>0.85842456438198189</v>
      </c>
      <c r="Z98" s="62">
        <f>B98*10/P98</f>
        <v>0.67279463869935818</v>
      </c>
      <c r="AA98" s="59">
        <f t="shared" si="39"/>
        <v>0.83180134032516051</v>
      </c>
      <c r="AB98" s="131">
        <f t="shared" si="40"/>
        <v>-0.27387403928595633</v>
      </c>
      <c r="AC98" s="28">
        <v>0.10042458892158135</v>
      </c>
      <c r="AD98" s="28">
        <v>0.8593050281367457</v>
      </c>
      <c r="AE98">
        <v>53.1</v>
      </c>
      <c r="AF98" s="59">
        <f t="shared" si="41"/>
        <v>0.84682986301369867</v>
      </c>
      <c r="AG98" s="131">
        <f t="shared" si="42"/>
        <v>-0.16431524853953891</v>
      </c>
      <c r="AH98">
        <v>3.422812385002514E-2</v>
      </c>
      <c r="AI98" s="28">
        <v>0.85245406569115767</v>
      </c>
      <c r="AJ98" s="62">
        <f t="shared" si="50"/>
        <v>0.11751059571289724</v>
      </c>
      <c r="AK98" s="59">
        <f t="shared" si="46"/>
        <v>0.52937764892822425</v>
      </c>
    </row>
    <row r="99" spans="1:37" ht="15.75" thickBot="1" x14ac:dyDescent="0.3">
      <c r="A99" s="4" t="s">
        <v>210</v>
      </c>
      <c r="B99" s="58">
        <v>13605</v>
      </c>
      <c r="C99" s="115">
        <v>9717</v>
      </c>
      <c r="D99" s="9">
        <f t="shared" si="47"/>
        <v>0.71422271223814771</v>
      </c>
      <c r="E99" s="81">
        <v>12</v>
      </c>
      <c r="F99" s="16">
        <v>13</v>
      </c>
      <c r="G99" s="58">
        <v>1046.538</v>
      </c>
      <c r="H99" s="30">
        <f t="shared" si="48"/>
        <v>11.999994707828005</v>
      </c>
      <c r="I99" s="58">
        <v>1133.75</v>
      </c>
      <c r="J99">
        <f t="shared" si="49"/>
        <v>13604.994000000001</v>
      </c>
      <c r="L99" s="28">
        <f t="shared" si="43"/>
        <v>0.83410513781697904</v>
      </c>
      <c r="M99">
        <f t="shared" si="34"/>
        <v>1046.5384260354886</v>
      </c>
      <c r="N99" s="28">
        <f t="shared" si="44"/>
        <v>0.9036139299561009</v>
      </c>
      <c r="O99" s="28">
        <f t="shared" si="35"/>
        <v>6.9508792139121867E-2</v>
      </c>
      <c r="P99" s="46">
        <v>149552</v>
      </c>
      <c r="Q99" s="59">
        <f t="shared" si="45"/>
        <v>7.4323957971419927E-3</v>
      </c>
      <c r="R99" s="59">
        <f t="shared" si="36"/>
        <v>0.99099999999999999</v>
      </c>
      <c r="S99" s="28">
        <v>0.09</v>
      </c>
      <c r="T99" s="28">
        <v>0.1</v>
      </c>
      <c r="U99" s="59">
        <f t="shared" si="37"/>
        <v>0.92307651598676965</v>
      </c>
      <c r="V99" s="59">
        <f>D99/U99</f>
        <v>0.77374161282246789</v>
      </c>
      <c r="W99" s="131">
        <f t="shared" si="38"/>
        <v>-0.49867206650387347</v>
      </c>
      <c r="X99" s="28">
        <v>0.16981691425632764</v>
      </c>
      <c r="Y99" s="28">
        <v>0.85842456438198189</v>
      </c>
      <c r="Z99" s="62">
        <f>B99*10/P99</f>
        <v>0.90971702150422595</v>
      </c>
      <c r="AA99" s="59">
        <f t="shared" si="39"/>
        <v>0.92419021477477936</v>
      </c>
      <c r="AB99" s="131">
        <f t="shared" si="40"/>
        <v>0.64610856100890413</v>
      </c>
      <c r="AC99" s="28">
        <v>0.10042458892158135</v>
      </c>
      <c r="AD99" s="28">
        <v>0.8593050281367457</v>
      </c>
      <c r="AE99">
        <v>41.65</v>
      </c>
      <c r="AF99" s="59">
        <f t="shared" si="41"/>
        <v>0.87791739726027396</v>
      </c>
      <c r="AG99" s="131">
        <f t="shared" si="42"/>
        <v>0.74393009913973374</v>
      </c>
      <c r="AH99">
        <v>3.422812385002514E-2</v>
      </c>
      <c r="AI99" s="28">
        <v>0.85245406569115767</v>
      </c>
      <c r="AJ99" s="62">
        <f t="shared" si="50"/>
        <v>0.29712219788158811</v>
      </c>
      <c r="AK99" s="59">
        <f t="shared" si="46"/>
        <v>0.57428054947039708</v>
      </c>
    </row>
    <row r="100" spans="1:37" ht="15.75" thickBot="1" x14ac:dyDescent="0.3">
      <c r="A100" s="4" t="s">
        <v>212</v>
      </c>
      <c r="B100" s="58">
        <v>6438</v>
      </c>
      <c r="C100" s="115">
        <v>4889</v>
      </c>
      <c r="D100" s="9">
        <f t="shared" si="47"/>
        <v>0.75939732836284557</v>
      </c>
      <c r="E100" s="81">
        <v>13</v>
      </c>
      <c r="F100" s="16">
        <v>12</v>
      </c>
      <c r="G100" s="58">
        <v>585.27269999999999</v>
      </c>
      <c r="H100" s="30">
        <f t="shared" si="48"/>
        <v>10.909090400745574</v>
      </c>
      <c r="I100" s="58">
        <v>643.79999999999995</v>
      </c>
      <c r="J100">
        <f t="shared" si="49"/>
        <v>7023.2723999999998</v>
      </c>
      <c r="L100" s="28">
        <f t="shared" si="43"/>
        <v>1.4688827275551415</v>
      </c>
      <c r="M100">
        <f t="shared" si="34"/>
        <v>589.7404557077092</v>
      </c>
      <c r="N100" s="28">
        <f t="shared" si="44"/>
        <v>1.6035303171887145</v>
      </c>
      <c r="O100" s="28">
        <f t="shared" si="35"/>
        <v>0.13464758963357304</v>
      </c>
      <c r="P100" s="46">
        <v>126396</v>
      </c>
      <c r="Q100" s="59">
        <f t="shared" si="45"/>
        <v>6.2815950249783302E-3</v>
      </c>
      <c r="R100" s="59">
        <f t="shared" si="36"/>
        <v>0.99099999999999999</v>
      </c>
      <c r="S100" s="28">
        <v>0.09</v>
      </c>
      <c r="T100" s="28">
        <v>0.1</v>
      </c>
      <c r="U100" s="59">
        <f t="shared" si="37"/>
        <v>0.90909086672879791</v>
      </c>
      <c r="V100" s="59">
        <f>D100/U100</f>
        <v>0.83533710012443751</v>
      </c>
      <c r="W100" s="131">
        <f t="shared" si="38"/>
        <v>-0.13595503344675869</v>
      </c>
      <c r="X100" s="28">
        <v>0.16981691425632764</v>
      </c>
      <c r="Y100" s="28">
        <v>0.85842456438198189</v>
      </c>
      <c r="Z100" s="62">
        <f>B100*10/P100</f>
        <v>0.50935156175828344</v>
      </c>
      <c r="AA100" s="59">
        <f t="shared" si="39"/>
        <v>0.95330943799645551</v>
      </c>
      <c r="AB100" s="131">
        <f t="shared" si="40"/>
        <v>0.93606965056252445</v>
      </c>
      <c r="AC100" s="28">
        <v>0.10042458892158135</v>
      </c>
      <c r="AD100" s="28">
        <v>0.8593050281367457</v>
      </c>
      <c r="AE100">
        <v>45.26</v>
      </c>
      <c r="AF100" s="59">
        <f t="shared" si="41"/>
        <v>0.868116</v>
      </c>
      <c r="AG100" s="131">
        <f t="shared" si="42"/>
        <v>0.4575750157229499</v>
      </c>
      <c r="AH100">
        <v>3.422812385002514E-2</v>
      </c>
      <c r="AI100" s="28">
        <v>0.85245406569115767</v>
      </c>
      <c r="AJ100" s="62">
        <f t="shared" si="50"/>
        <v>0.41922987761290526</v>
      </c>
      <c r="AK100" s="59">
        <f t="shared" si="46"/>
        <v>0.60480746940322627</v>
      </c>
    </row>
    <row r="101" spans="1:37" ht="15.75" thickBot="1" x14ac:dyDescent="0.3">
      <c r="A101" s="4" t="s">
        <v>214</v>
      </c>
      <c r="B101" s="58">
        <v>4541</v>
      </c>
      <c r="C101" s="115">
        <v>3346</v>
      </c>
      <c r="D101" s="9">
        <f t="shared" si="47"/>
        <v>0.73684210526315785</v>
      </c>
      <c r="E101" s="81">
        <v>5</v>
      </c>
      <c r="F101" s="16">
        <v>6</v>
      </c>
      <c r="G101" s="58">
        <v>756.83330000000001</v>
      </c>
      <c r="H101" s="30">
        <f t="shared" si="48"/>
        <v>4.9999997797841882</v>
      </c>
      <c r="I101" s="58">
        <v>908.2</v>
      </c>
      <c r="J101">
        <f t="shared" si="49"/>
        <v>4540.9997999999996</v>
      </c>
      <c r="L101" s="28">
        <f t="shared" si="43"/>
        <v>1.0412537987227481</v>
      </c>
      <c r="M101">
        <f t="shared" si="34"/>
        <v>756.83332777777753</v>
      </c>
      <c r="N101" s="28">
        <f t="shared" si="44"/>
        <v>1.2495045676393204</v>
      </c>
      <c r="O101" s="28">
        <f t="shared" si="35"/>
        <v>0.20825076891657224</v>
      </c>
      <c r="P101" s="46">
        <v>48664</v>
      </c>
      <c r="Q101" s="59">
        <f t="shared" si="45"/>
        <v>2.4184906191299211E-3</v>
      </c>
      <c r="R101" s="59">
        <f t="shared" si="36"/>
        <v>0.99099999999999999</v>
      </c>
      <c r="S101" s="28">
        <v>0.09</v>
      </c>
      <c r="T101" s="28">
        <v>0.1</v>
      </c>
      <c r="U101" s="59">
        <f t="shared" si="37"/>
        <v>0.83333329663069799</v>
      </c>
      <c r="V101" s="59">
        <f>D101/U101</f>
        <v>0.88421056525921893</v>
      </c>
      <c r="W101" s="131">
        <f t="shared" si="38"/>
        <v>0.15184589232562981</v>
      </c>
      <c r="X101" s="28">
        <v>0.16981691425632764</v>
      </c>
      <c r="Y101" s="28">
        <v>0.85842456438198189</v>
      </c>
      <c r="Z101" s="62">
        <f>B101*10/P101</f>
        <v>0.93313332237382873</v>
      </c>
      <c r="AA101" s="59">
        <f t="shared" si="39"/>
        <v>0.81337332730560541</v>
      </c>
      <c r="AB101" s="131">
        <f t="shared" si="40"/>
        <v>-0.45737504454219896</v>
      </c>
      <c r="AC101" s="28">
        <v>0.10042458892158135</v>
      </c>
      <c r="AD101" s="28">
        <v>0.8593050281367457</v>
      </c>
      <c r="AE101">
        <v>53.29</v>
      </c>
      <c r="AF101" s="59">
        <f t="shared" si="41"/>
        <v>0.84631400000000001</v>
      </c>
      <c r="AG101" s="131">
        <f t="shared" si="42"/>
        <v>-0.1793865687193705</v>
      </c>
      <c r="AH101">
        <v>3.422812385002514E-2</v>
      </c>
      <c r="AI101" s="28">
        <v>0.85245406569115767</v>
      </c>
      <c r="AJ101" s="62">
        <f t="shared" si="50"/>
        <v>-0.16163857364531323</v>
      </c>
      <c r="AK101" s="59">
        <f t="shared" si="46"/>
        <v>0.4595903565886717</v>
      </c>
    </row>
    <row r="102" spans="1:37" ht="15.75" thickBot="1" x14ac:dyDescent="0.3">
      <c r="A102" s="4" t="s">
        <v>216</v>
      </c>
      <c r="B102" s="58">
        <v>7145</v>
      </c>
      <c r="C102" s="115">
        <v>6106</v>
      </c>
      <c r="D102" s="9">
        <f t="shared" si="47"/>
        <v>0.85458362491252626</v>
      </c>
      <c r="E102" s="81">
        <v>13</v>
      </c>
      <c r="F102" s="16">
        <v>13</v>
      </c>
      <c r="G102" s="58">
        <v>549.61540000000002</v>
      </c>
      <c r="H102" s="30">
        <f t="shared" si="48"/>
        <v>13</v>
      </c>
      <c r="I102" s="58">
        <v>549.61540000000002</v>
      </c>
      <c r="J102">
        <f t="shared" si="49"/>
        <v>7145.0002000000004</v>
      </c>
      <c r="L102" s="28">
        <f t="shared" si="43"/>
        <v>1.7205971666732773</v>
      </c>
      <c r="M102">
        <f t="shared" si="34"/>
        <v>510.35715714285715</v>
      </c>
      <c r="N102" s="28">
        <f t="shared" si="44"/>
        <v>1.8529507948789141</v>
      </c>
      <c r="O102" s="28">
        <f t="shared" si="35"/>
        <v>0.13235362820563679</v>
      </c>
      <c r="P102" s="46">
        <v>112148</v>
      </c>
      <c r="Q102" s="59">
        <f t="shared" si="45"/>
        <v>5.573501684082327E-3</v>
      </c>
      <c r="R102" s="59">
        <f t="shared" si="36"/>
        <v>0.99099999999999999</v>
      </c>
      <c r="S102" s="28">
        <v>0.09</v>
      </c>
      <c r="T102" s="28">
        <v>0.1</v>
      </c>
      <c r="U102" s="59">
        <f t="shared" si="37"/>
        <v>1</v>
      </c>
      <c r="V102" s="59">
        <f>D102/U102</f>
        <v>0.85458362491252626</v>
      </c>
      <c r="W102" s="131">
        <f t="shared" si="38"/>
        <v>-2.261812073476956E-2</v>
      </c>
      <c r="X102" s="28">
        <v>0.16981691425632764</v>
      </c>
      <c r="Y102" s="28">
        <v>0.85842456438198189</v>
      </c>
      <c r="Z102" s="62">
        <f>B102*10/P102</f>
        <v>0.63710454042871922</v>
      </c>
      <c r="AA102" s="59">
        <f t="shared" si="39"/>
        <v>0.9509919584285601</v>
      </c>
      <c r="AB102" s="131">
        <f t="shared" si="40"/>
        <v>0.91299283647962026</v>
      </c>
      <c r="AC102" s="28">
        <v>0.10042458892158135</v>
      </c>
      <c r="AD102" s="28">
        <v>0.8593050281367457</v>
      </c>
      <c r="AE102">
        <v>47.79</v>
      </c>
      <c r="AF102" s="59">
        <f t="shared" si="41"/>
        <v>0.86124687671232869</v>
      </c>
      <c r="AG102" s="131">
        <f t="shared" si="42"/>
        <v>0.25688848911783291</v>
      </c>
      <c r="AH102">
        <v>3.422812385002514E-2</v>
      </c>
      <c r="AI102" s="28">
        <v>0.85245406569115767</v>
      </c>
      <c r="AJ102" s="62">
        <f t="shared" si="50"/>
        <v>0.38242106828756123</v>
      </c>
      <c r="AK102" s="59">
        <f t="shared" si="46"/>
        <v>0.59560526707189032</v>
      </c>
    </row>
    <row r="103" spans="1:37" ht="15.75" thickBot="1" x14ac:dyDescent="0.3">
      <c r="A103" s="4" t="s">
        <v>218</v>
      </c>
      <c r="B103" s="58">
        <v>6800</v>
      </c>
      <c r="C103" s="115">
        <v>5172</v>
      </c>
      <c r="D103" s="9">
        <f t="shared" si="47"/>
        <v>0.76058823529411768</v>
      </c>
      <c r="E103" s="81">
        <v>6</v>
      </c>
      <c r="F103" s="16">
        <v>8</v>
      </c>
      <c r="G103" s="58">
        <v>850</v>
      </c>
      <c r="H103" s="30">
        <f t="shared" si="48"/>
        <v>6.0000017647064006</v>
      </c>
      <c r="I103" s="58">
        <v>1133.3330000000001</v>
      </c>
      <c r="J103">
        <f t="shared" si="49"/>
        <v>6800</v>
      </c>
      <c r="L103" s="28">
        <f t="shared" si="43"/>
        <v>0.83441203953295273</v>
      </c>
      <c r="M103">
        <f t="shared" si="34"/>
        <v>971.42832653060202</v>
      </c>
      <c r="N103" s="28">
        <f t="shared" si="44"/>
        <v>0.97348067188589393</v>
      </c>
      <c r="O103" s="28">
        <f t="shared" si="35"/>
        <v>0.1390686323529412</v>
      </c>
      <c r="P103" s="46">
        <v>102518</v>
      </c>
      <c r="Q103" s="59">
        <f t="shared" si="45"/>
        <v>5.0949124875053677E-3</v>
      </c>
      <c r="R103" s="59">
        <f t="shared" si="36"/>
        <v>0.99099999999999999</v>
      </c>
      <c r="S103" s="28">
        <v>0.09</v>
      </c>
      <c r="T103" s="28">
        <v>0.1</v>
      </c>
      <c r="U103" s="59">
        <f t="shared" si="37"/>
        <v>0.75000022058830007</v>
      </c>
      <c r="V103" s="59">
        <f>D103/U103</f>
        <v>1.0141173487889275</v>
      </c>
      <c r="W103" s="131">
        <f t="shared" si="38"/>
        <v>0.9168273083324161</v>
      </c>
      <c r="X103" s="28">
        <v>0.16981691425632764</v>
      </c>
      <c r="Y103" s="28">
        <v>0.85842456438198189</v>
      </c>
      <c r="Z103" s="62">
        <f>B103*10/P103</f>
        <v>0.66329815251955759</v>
      </c>
      <c r="AA103" s="59">
        <f t="shared" si="39"/>
        <v>0.8894503404280224</v>
      </c>
      <c r="AB103" s="131">
        <f t="shared" si="40"/>
        <v>0.30017859784137435</v>
      </c>
      <c r="AC103" s="28">
        <v>0.10042458892158135</v>
      </c>
      <c r="AD103" s="28">
        <v>0.8593050281367457</v>
      </c>
      <c r="AE103">
        <v>43.58</v>
      </c>
      <c r="AF103" s="59">
        <f t="shared" si="41"/>
        <v>0.87267731506849322</v>
      </c>
      <c r="AG103" s="131">
        <f t="shared" si="42"/>
        <v>0.59083721520777122</v>
      </c>
      <c r="AH103">
        <v>3.422812385002514E-2</v>
      </c>
      <c r="AI103" s="28">
        <v>0.85245406569115767</v>
      </c>
      <c r="AJ103" s="62">
        <f t="shared" si="50"/>
        <v>0.60261437379385396</v>
      </c>
      <c r="AK103" s="59">
        <f t="shared" si="46"/>
        <v>0.65065359344846352</v>
      </c>
    </row>
    <row r="104" spans="1:37" ht="15.75" thickBot="1" x14ac:dyDescent="0.3">
      <c r="A104" s="4" t="s">
        <v>220</v>
      </c>
      <c r="B104" s="58">
        <v>4710</v>
      </c>
      <c r="C104" s="115">
        <v>3864</v>
      </c>
      <c r="D104" s="9">
        <f t="shared" si="47"/>
        <v>0.82038216560509558</v>
      </c>
      <c r="E104" s="81">
        <v>5</v>
      </c>
      <c r="F104" s="16">
        <v>6</v>
      </c>
      <c r="G104" s="58">
        <v>942</v>
      </c>
      <c r="H104" s="30">
        <f t="shared" si="48"/>
        <v>6</v>
      </c>
      <c r="I104" s="58">
        <v>942</v>
      </c>
      <c r="J104">
        <f t="shared" si="49"/>
        <v>5652</v>
      </c>
      <c r="L104" s="28">
        <f t="shared" si="43"/>
        <v>1.0038924628450105</v>
      </c>
      <c r="M104">
        <f t="shared" si="34"/>
        <v>807.42857142857144</v>
      </c>
      <c r="N104" s="28">
        <f t="shared" si="44"/>
        <v>1.1712078733191791</v>
      </c>
      <c r="O104" s="28">
        <f t="shared" si="35"/>
        <v>0.16731541047416854</v>
      </c>
      <c r="P104" s="46">
        <v>85249</v>
      </c>
      <c r="Q104" s="59">
        <f t="shared" si="45"/>
        <v>4.2366822864993966E-3</v>
      </c>
      <c r="R104" s="59">
        <f t="shared" si="36"/>
        <v>0.99099999999999999</v>
      </c>
      <c r="S104" s="28">
        <v>0.09</v>
      </c>
      <c r="T104" s="28">
        <v>0.1</v>
      </c>
      <c r="U104" s="59">
        <f t="shared" si="37"/>
        <v>1</v>
      </c>
      <c r="V104" s="59">
        <f>D104/U104</f>
        <v>0.82038216560509558</v>
      </c>
      <c r="W104" s="131">
        <f t="shared" si="38"/>
        <v>-0.22402008035232446</v>
      </c>
      <c r="X104" s="28">
        <v>0.16981691425632764</v>
      </c>
      <c r="Y104" s="28">
        <v>0.85842456438198189</v>
      </c>
      <c r="Z104" s="62">
        <f>B104*10/P104</f>
        <v>0.55249914955014134</v>
      </c>
      <c r="AA104" s="59">
        <f t="shared" si="39"/>
        <v>0.90791680840830979</v>
      </c>
      <c r="AB104" s="131">
        <f t="shared" si="40"/>
        <v>0.48406252685309598</v>
      </c>
      <c r="AC104" s="28">
        <v>0.10042458892158135</v>
      </c>
      <c r="AD104" s="28">
        <v>0.8593050281367457</v>
      </c>
      <c r="AE104">
        <v>58.58</v>
      </c>
      <c r="AF104" s="59">
        <f t="shared" si="41"/>
        <v>0.83195128767123283</v>
      </c>
      <c r="AG104" s="131">
        <f t="shared" si="42"/>
        <v>-0.59900385162097569</v>
      </c>
      <c r="AH104">
        <v>3.422812385002514E-2</v>
      </c>
      <c r="AI104" s="28">
        <v>0.85245406569115767</v>
      </c>
      <c r="AJ104" s="62">
        <f t="shared" si="50"/>
        <v>-0.11298713504006806</v>
      </c>
      <c r="AK104" s="59">
        <f t="shared" si="46"/>
        <v>0.47175321623998301</v>
      </c>
    </row>
    <row r="105" spans="1:37" ht="15.75" thickBot="1" x14ac:dyDescent="0.3">
      <c r="A105" s="4" t="s">
        <v>222</v>
      </c>
      <c r="B105" s="58">
        <v>2383</v>
      </c>
      <c r="C105" s="115">
        <v>2070</v>
      </c>
      <c r="D105" s="9">
        <f t="shared" si="47"/>
        <v>0.8686529584557281</v>
      </c>
      <c r="E105" s="81">
        <v>2</v>
      </c>
      <c r="F105" s="16">
        <v>2</v>
      </c>
      <c r="G105" s="58">
        <v>794.33330000000001</v>
      </c>
      <c r="H105" s="30">
        <f t="shared" si="48"/>
        <v>1.3333332773814519</v>
      </c>
      <c r="I105" s="58">
        <v>1191.5</v>
      </c>
      <c r="J105">
        <f t="shared" si="49"/>
        <v>1588.6666</v>
      </c>
      <c r="L105" s="28">
        <f t="shared" si="43"/>
        <v>0.79367746537977335</v>
      </c>
      <c r="M105">
        <f t="shared" si="34"/>
        <v>680.85713061224465</v>
      </c>
      <c r="N105" s="28">
        <f t="shared" si="44"/>
        <v>1.3889355893939623</v>
      </c>
      <c r="O105" s="28">
        <f t="shared" si="35"/>
        <v>0.59525812401418898</v>
      </c>
      <c r="P105" s="46">
        <v>49144</v>
      </c>
      <c r="Q105" s="59">
        <f t="shared" si="45"/>
        <v>2.4423455323549408E-3</v>
      </c>
      <c r="R105" s="59">
        <f t="shared" si="36"/>
        <v>0.99099999999999999</v>
      </c>
      <c r="S105" s="28">
        <v>0.09</v>
      </c>
      <c r="T105" s="28">
        <v>0.1</v>
      </c>
      <c r="U105" s="59">
        <f t="shared" si="37"/>
        <v>0.66666663869072595</v>
      </c>
      <c r="V105" s="59">
        <f>D105/U105</f>
        <v>1.3029794923617077</v>
      </c>
      <c r="W105" s="131">
        <f t="shared" si="38"/>
        <v>2.6178483452402093</v>
      </c>
      <c r="X105" s="28">
        <v>0.16981691425632764</v>
      </c>
      <c r="Y105" s="28">
        <v>0.85842456438198189</v>
      </c>
      <c r="Z105" s="62">
        <f>B105*10/P105</f>
        <v>0.48490151391828096</v>
      </c>
      <c r="AA105" s="59">
        <f t="shared" si="39"/>
        <v>0.63632384930001562</v>
      </c>
      <c r="AB105" s="131">
        <f t="shared" si="40"/>
        <v>-2.2203842826864806</v>
      </c>
      <c r="AC105" s="28">
        <v>0.10042458892158135</v>
      </c>
      <c r="AD105" s="28">
        <v>0.8593050281367457</v>
      </c>
      <c r="AE105">
        <v>40.75</v>
      </c>
      <c r="AF105" s="59">
        <f t="shared" si="41"/>
        <v>0.88036095890410959</v>
      </c>
      <c r="AG105" s="131">
        <f t="shared" si="42"/>
        <v>0.81532056314945889</v>
      </c>
      <c r="AH105">
        <v>3.422812385002514E-2</v>
      </c>
      <c r="AI105" s="28">
        <v>0.85245406569115767</v>
      </c>
      <c r="AJ105" s="62">
        <f t="shared" si="50"/>
        <v>0.4042615419010625</v>
      </c>
      <c r="AK105" s="59">
        <f t="shared" si="46"/>
        <v>0.60106538547526567</v>
      </c>
    </row>
    <row r="106" spans="1:37" ht="15.75" thickBot="1" x14ac:dyDescent="0.3">
      <c r="A106" s="4" t="s">
        <v>224</v>
      </c>
      <c r="B106" s="58">
        <v>46324</v>
      </c>
      <c r="C106" s="115">
        <v>34908</v>
      </c>
      <c r="D106" s="9">
        <f t="shared" si="47"/>
        <v>0.75356186857784302</v>
      </c>
      <c r="E106" s="81">
        <v>43</v>
      </c>
      <c r="F106" s="16">
        <v>45</v>
      </c>
      <c r="G106" s="58">
        <v>1029.422</v>
      </c>
      <c r="H106" s="30">
        <f t="shared" si="48"/>
        <v>43.000003712979279</v>
      </c>
      <c r="I106" s="58">
        <v>1077.3019999999999</v>
      </c>
      <c r="J106">
        <f t="shared" si="49"/>
        <v>46323.99</v>
      </c>
      <c r="L106" s="28">
        <f t="shared" si="43"/>
        <v>0.87781021477728627</v>
      </c>
      <c r="M106">
        <f t="shared" si="34"/>
        <v>1052.8178657024791</v>
      </c>
      <c r="N106" s="28">
        <f t="shared" si="44"/>
        <v>0.89822440405588677</v>
      </c>
      <c r="O106" s="28">
        <f t="shared" si="35"/>
        <v>2.0414189278600503E-2</v>
      </c>
      <c r="P106" s="46">
        <v>402777</v>
      </c>
      <c r="Q106" s="59">
        <f t="shared" si="45"/>
        <v>2.0017104966737056E-2</v>
      </c>
      <c r="R106" s="59">
        <f t="shared" si="36"/>
        <v>0.99099999999999999</v>
      </c>
      <c r="S106" s="28">
        <v>0.09</v>
      </c>
      <c r="T106" s="28">
        <v>0.1</v>
      </c>
      <c r="U106" s="59">
        <f t="shared" si="37"/>
        <v>0.95555563806620625</v>
      </c>
      <c r="V106" s="59">
        <f>D106/U106</f>
        <v>0.78861118971874256</v>
      </c>
      <c r="W106" s="131">
        <f t="shared" si="38"/>
        <v>-0.41110966459949078</v>
      </c>
      <c r="X106" s="28">
        <v>0.16981691425632764</v>
      </c>
      <c r="Y106" s="28">
        <v>0.85842456438198189</v>
      </c>
      <c r="Z106" s="62">
        <f>B106*10/P106</f>
        <v>1.1501153243606264</v>
      </c>
      <c r="AA106" s="59">
        <f t="shared" si="39"/>
        <v>0.97325313430116123</v>
      </c>
      <c r="AB106" s="131">
        <f t="shared" si="40"/>
        <v>1.1346634065228218</v>
      </c>
      <c r="AC106" s="28">
        <v>0.10042458892158135</v>
      </c>
      <c r="AD106" s="28">
        <v>0.8593050281367457</v>
      </c>
      <c r="AE106">
        <v>47.37</v>
      </c>
      <c r="AF106" s="59">
        <f t="shared" si="41"/>
        <v>0.86238720547945202</v>
      </c>
      <c r="AG106" s="131">
        <f t="shared" si="42"/>
        <v>0.29020403898903907</v>
      </c>
      <c r="AH106">
        <v>3.422812385002514E-2</v>
      </c>
      <c r="AI106" s="28">
        <v>0.85245406569115767</v>
      </c>
      <c r="AJ106" s="62">
        <f t="shared" si="50"/>
        <v>0.33791926030412339</v>
      </c>
      <c r="AK106" s="59">
        <f t="shared" si="46"/>
        <v>0.58447981507603086</v>
      </c>
    </row>
    <row r="107" spans="1:37" ht="15.75" thickBot="1" x14ac:dyDescent="0.3">
      <c r="A107" s="4" t="s">
        <v>226</v>
      </c>
      <c r="B107" s="58">
        <v>70766</v>
      </c>
      <c r="C107" s="115">
        <v>52105</v>
      </c>
      <c r="D107" s="9">
        <f t="shared" si="47"/>
        <v>0.7362999180397366</v>
      </c>
      <c r="E107" s="81">
        <v>52</v>
      </c>
      <c r="F107" s="16">
        <v>58</v>
      </c>
      <c r="G107" s="58">
        <v>1220.1030000000001</v>
      </c>
      <c r="H107" s="30">
        <f t="shared" si="48"/>
        <v>51.999966198466439</v>
      </c>
      <c r="I107" s="58">
        <v>1360.885</v>
      </c>
      <c r="J107">
        <f t="shared" si="49"/>
        <v>70765.974000000002</v>
      </c>
      <c r="L107" s="28">
        <f t="shared" si="43"/>
        <v>0.69489097168386749</v>
      </c>
      <c r="M107">
        <f t="shared" si="34"/>
        <v>1335.207908152357</v>
      </c>
      <c r="N107" s="28">
        <f t="shared" si="44"/>
        <v>0.70825426828740179</v>
      </c>
      <c r="O107" s="28">
        <f t="shared" si="35"/>
        <v>1.3363296603534303E-2</v>
      </c>
      <c r="P107" s="46">
        <v>434815</v>
      </c>
      <c r="Q107" s="59">
        <f t="shared" si="45"/>
        <v>2.1609321029035355E-2</v>
      </c>
      <c r="R107" s="59">
        <f t="shared" si="36"/>
        <v>0.99099999999999999</v>
      </c>
      <c r="S107" s="28">
        <v>0.09</v>
      </c>
      <c r="T107" s="28">
        <v>0.1</v>
      </c>
      <c r="U107" s="59">
        <f t="shared" si="37"/>
        <v>0.89655114135286962</v>
      </c>
      <c r="V107" s="59">
        <f>D107/U107</f>
        <v>0.82125813473248321</v>
      </c>
      <c r="W107" s="131">
        <f t="shared" si="38"/>
        <v>-0.21886176540340591</v>
      </c>
      <c r="X107" s="28">
        <v>0.16981691425632764</v>
      </c>
      <c r="Y107" s="28">
        <v>0.85842456438198189</v>
      </c>
      <c r="Z107" s="62">
        <f>B107*10/P107</f>
        <v>1.6274967514920138</v>
      </c>
      <c r="AA107" s="59">
        <f t="shared" si="39"/>
        <v>0.96870196520358487</v>
      </c>
      <c r="AB107" s="131">
        <f t="shared" si="40"/>
        <v>1.0893441361484095</v>
      </c>
      <c r="AC107" s="28">
        <v>0.10042458892158135</v>
      </c>
      <c r="AD107" s="28">
        <v>0.8593050281367457</v>
      </c>
      <c r="AE107">
        <v>32.83</v>
      </c>
      <c r="AF107" s="59">
        <f t="shared" si="41"/>
        <v>0.90186430136986295</v>
      </c>
      <c r="AG107" s="131">
        <f t="shared" si="42"/>
        <v>1.4435566464350336</v>
      </c>
      <c r="AH107">
        <v>3.422812385002514E-2</v>
      </c>
      <c r="AI107" s="28">
        <v>0.85245406569115767</v>
      </c>
      <c r="AJ107" s="62">
        <f t="shared" si="50"/>
        <v>0.77134633906001238</v>
      </c>
      <c r="AK107" s="59">
        <f t="shared" si="46"/>
        <v>0.69283658476500309</v>
      </c>
    </row>
    <row r="108" spans="1:37" ht="15.75" thickBot="1" x14ac:dyDescent="0.3">
      <c r="A108" s="4" t="s">
        <v>228</v>
      </c>
      <c r="B108" s="58">
        <v>3307</v>
      </c>
      <c r="C108" s="115">
        <v>2669</v>
      </c>
      <c r="D108" s="9">
        <f t="shared" si="47"/>
        <v>0.80707589960689452</v>
      </c>
      <c r="E108" s="81">
        <v>4</v>
      </c>
      <c r="F108" s="16">
        <v>5</v>
      </c>
      <c r="G108" s="58">
        <v>661.4</v>
      </c>
      <c r="H108" s="30">
        <f t="shared" si="48"/>
        <v>4</v>
      </c>
      <c r="I108" s="58">
        <v>826.75</v>
      </c>
      <c r="J108">
        <f t="shared" si="49"/>
        <v>3307</v>
      </c>
      <c r="L108" s="28">
        <f t="shared" si="43"/>
        <v>1.1438363471424251</v>
      </c>
      <c r="M108">
        <f t="shared" si="34"/>
        <v>661.4</v>
      </c>
      <c r="N108" s="28">
        <f t="shared" si="44"/>
        <v>1.4297954339280314</v>
      </c>
      <c r="O108" s="28">
        <f t="shared" si="35"/>
        <v>0.28595908678560633</v>
      </c>
      <c r="P108" s="46">
        <v>74445</v>
      </c>
      <c r="Q108" s="59">
        <f t="shared" si="45"/>
        <v>3.6997479479929096E-3</v>
      </c>
      <c r="R108" s="59">
        <f t="shared" si="36"/>
        <v>0.99099999999999999</v>
      </c>
      <c r="S108" s="28">
        <v>0.09</v>
      </c>
      <c r="T108" s="28">
        <v>0.1</v>
      </c>
      <c r="U108" s="59">
        <f t="shared" si="37"/>
        <v>0.8</v>
      </c>
      <c r="V108" s="59">
        <f>D108/U108</f>
        <v>1.008844874508618</v>
      </c>
      <c r="W108" s="131">
        <f t="shared" si="38"/>
        <v>0.88577931583179292</v>
      </c>
      <c r="X108" s="28">
        <v>0.16981691425632764</v>
      </c>
      <c r="Y108" s="28">
        <v>0.85842456438198189</v>
      </c>
      <c r="Z108" s="62">
        <f>B108*10/P108</f>
        <v>0.4442205655181678</v>
      </c>
      <c r="AA108" s="59">
        <f t="shared" si="39"/>
        <v>0.88894485862045802</v>
      </c>
      <c r="AB108" s="131">
        <f t="shared" si="40"/>
        <v>0.29514515122244822</v>
      </c>
      <c r="AC108" s="28">
        <v>0.10042458892158135</v>
      </c>
      <c r="AD108" s="28">
        <v>0.8593050281367457</v>
      </c>
      <c r="AE108">
        <v>61.74</v>
      </c>
      <c r="AF108" s="59">
        <f t="shared" si="41"/>
        <v>0.82337167123287669</v>
      </c>
      <c r="AG108" s="131">
        <f t="shared" si="42"/>
        <v>-0.84966370303289707</v>
      </c>
      <c r="AH108">
        <v>3.422812385002514E-2</v>
      </c>
      <c r="AI108" s="28">
        <v>0.85245406569115767</v>
      </c>
      <c r="AJ108" s="62">
        <f t="shared" si="50"/>
        <v>0.11042025467378136</v>
      </c>
      <c r="AK108" s="59">
        <f t="shared" si="46"/>
        <v>0.52760506366844528</v>
      </c>
    </row>
    <row r="109" spans="1:37" ht="15.75" thickBot="1" x14ac:dyDescent="0.3">
      <c r="A109" s="4" t="s">
        <v>230</v>
      </c>
      <c r="B109" s="58">
        <v>23101</v>
      </c>
      <c r="C109" s="115">
        <v>15640</v>
      </c>
      <c r="D109" s="9">
        <f t="shared" si="47"/>
        <v>0.67702696852950084</v>
      </c>
      <c r="E109" s="81">
        <v>15</v>
      </c>
      <c r="F109" s="16">
        <v>16</v>
      </c>
      <c r="G109" s="58">
        <v>1443.8130000000001</v>
      </c>
      <c r="H109" s="30">
        <f t="shared" si="48"/>
        <v>15.000001947967199</v>
      </c>
      <c r="I109" s="58">
        <v>1540.067</v>
      </c>
      <c r="J109">
        <f t="shared" si="49"/>
        <v>23101.008000000002</v>
      </c>
      <c r="L109" s="28">
        <f t="shared" si="43"/>
        <v>0.61404257087516323</v>
      </c>
      <c r="M109">
        <f t="shared" si="34"/>
        <v>1443.8128242187486</v>
      </c>
      <c r="N109" s="28">
        <f t="shared" si="44"/>
        <v>0.65497873695068687</v>
      </c>
      <c r="O109" s="28">
        <f t="shared" si="35"/>
        <v>4.0936166075523639E-2</v>
      </c>
      <c r="P109" s="46">
        <v>182688</v>
      </c>
      <c r="Q109" s="59">
        <f t="shared" si="45"/>
        <v>9.0791799734425242E-3</v>
      </c>
      <c r="R109" s="59">
        <f t="shared" si="36"/>
        <v>0.99099999999999999</v>
      </c>
      <c r="S109" s="28">
        <v>0.09</v>
      </c>
      <c r="T109" s="28">
        <v>0.1</v>
      </c>
      <c r="U109" s="59">
        <f t="shared" si="37"/>
        <v>0.93750012174794994</v>
      </c>
      <c r="V109" s="59">
        <f>D109/U109</f>
        <v>0.72216200598160751</v>
      </c>
      <c r="W109" s="131">
        <f t="shared" si="38"/>
        <v>-0.80240863518868832</v>
      </c>
      <c r="X109" s="28">
        <v>0.16981691425632764</v>
      </c>
      <c r="Y109" s="28">
        <v>0.85842456438198189</v>
      </c>
      <c r="Z109" s="62">
        <f>B109*10/P109</f>
        <v>1.264505605184796</v>
      </c>
      <c r="AA109" s="59">
        <f t="shared" si="39"/>
        <v>0.91569963726863635</v>
      </c>
      <c r="AB109" s="131">
        <f t="shared" si="40"/>
        <v>0.56156176228839294</v>
      </c>
      <c r="AC109" s="28">
        <v>0.10042458892158135</v>
      </c>
      <c r="AD109" s="28">
        <v>0.8593050281367457</v>
      </c>
      <c r="AE109">
        <v>47.34</v>
      </c>
      <c r="AF109" s="59">
        <f t="shared" si="41"/>
        <v>0.86246865753424651</v>
      </c>
      <c r="AG109" s="131">
        <f t="shared" si="42"/>
        <v>0.29258372112269548</v>
      </c>
      <c r="AH109">
        <v>3.422812385002514E-2</v>
      </c>
      <c r="AI109" s="28">
        <v>0.85245406569115767</v>
      </c>
      <c r="AJ109" s="62">
        <f t="shared" si="50"/>
        <v>1.7245616074133368E-2</v>
      </c>
      <c r="AK109" s="59">
        <f t="shared" si="46"/>
        <v>0.50431140401853336</v>
      </c>
    </row>
    <row r="110" spans="1:37" ht="15.75" thickBot="1" x14ac:dyDescent="0.3">
      <c r="A110" s="4" t="s">
        <v>232</v>
      </c>
      <c r="B110" s="58">
        <v>5186</v>
      </c>
      <c r="C110" s="115">
        <v>4005</v>
      </c>
      <c r="D110" s="9">
        <f t="shared" si="47"/>
        <v>0.77227150019282687</v>
      </c>
      <c r="E110" s="81">
        <v>5</v>
      </c>
      <c r="F110" s="16">
        <v>6</v>
      </c>
      <c r="G110" s="58">
        <v>864.33330000000001</v>
      </c>
      <c r="H110" s="30">
        <f t="shared" si="48"/>
        <v>4.9999998071731575</v>
      </c>
      <c r="I110" s="58">
        <v>1037.2</v>
      </c>
      <c r="J110">
        <f t="shared" si="49"/>
        <v>5185.9997999999996</v>
      </c>
      <c r="L110" s="28">
        <f t="shared" si="43"/>
        <v>0.91174961434631696</v>
      </c>
      <c r="M110">
        <f t="shared" si="34"/>
        <v>864.33332777777764</v>
      </c>
      <c r="N110" s="28">
        <f t="shared" si="44"/>
        <v>1.0940995442479726</v>
      </c>
      <c r="O110" s="28">
        <f t="shared" si="35"/>
        <v>0.18234992990165566</v>
      </c>
      <c r="P110" s="46">
        <v>66960</v>
      </c>
      <c r="Q110" s="59">
        <f t="shared" si="45"/>
        <v>3.3277603948902576E-3</v>
      </c>
      <c r="R110" s="59">
        <f t="shared" si="36"/>
        <v>0.99099999999999999</v>
      </c>
      <c r="S110" s="28">
        <v>0.09</v>
      </c>
      <c r="T110" s="28">
        <v>0.1</v>
      </c>
      <c r="U110" s="59">
        <f t="shared" si="37"/>
        <v>0.83333330119552629</v>
      </c>
      <c r="V110" s="59">
        <f>D110/U110</f>
        <v>0.92672583597091551</v>
      </c>
      <c r="W110" s="131">
        <f t="shared" si="38"/>
        <v>0.4022053509100823</v>
      </c>
      <c r="X110" s="28">
        <v>0.16981691425632764</v>
      </c>
      <c r="Y110" s="28">
        <v>0.85842456438198189</v>
      </c>
      <c r="Z110" s="62">
        <f>B110*10/P110</f>
        <v>0.77449223416965352</v>
      </c>
      <c r="AA110" s="59">
        <f t="shared" si="39"/>
        <v>0.84510154719235342</v>
      </c>
      <c r="AB110" s="131">
        <f t="shared" si="40"/>
        <v>-0.14143429509563005</v>
      </c>
      <c r="AC110" s="28">
        <v>0.10042458892158135</v>
      </c>
      <c r="AD110" s="28">
        <v>0.8593050281367457</v>
      </c>
      <c r="AE110">
        <v>34.51</v>
      </c>
      <c r="AF110" s="59">
        <f t="shared" si="41"/>
        <v>0.89730298630136984</v>
      </c>
      <c r="AG110" s="131">
        <f t="shared" si="42"/>
        <v>1.3102944469502156</v>
      </c>
      <c r="AH110">
        <v>3.422812385002514E-2</v>
      </c>
      <c r="AI110" s="28">
        <v>0.85245406569115767</v>
      </c>
      <c r="AJ110" s="62">
        <f t="shared" si="50"/>
        <v>0.52368850092155594</v>
      </c>
      <c r="AK110" s="59">
        <f t="shared" si="46"/>
        <v>0.63092212523038893</v>
      </c>
    </row>
    <row r="111" spans="1:37" ht="15.75" thickBot="1" x14ac:dyDescent="0.3">
      <c r="A111" s="4" t="s">
        <v>234</v>
      </c>
      <c r="B111" s="58">
        <v>64356</v>
      </c>
      <c r="C111" s="115">
        <v>49039</v>
      </c>
      <c r="D111" s="9">
        <f t="shared" si="47"/>
        <v>0.76199577350985148</v>
      </c>
      <c r="E111" s="81">
        <v>51</v>
      </c>
      <c r="F111" s="16">
        <v>54</v>
      </c>
      <c r="G111" s="58">
        <v>1170.1089999999999</v>
      </c>
      <c r="H111" s="30">
        <f t="shared" si="48"/>
        <v>50.072737387489475</v>
      </c>
      <c r="I111" s="58">
        <v>1261.8820000000001</v>
      </c>
      <c r="J111">
        <f t="shared" si="49"/>
        <v>63185.885999999999</v>
      </c>
      <c r="L111" s="28">
        <f t="shared" si="43"/>
        <v>0.74940977048567137</v>
      </c>
      <c r="M111">
        <f t="shared" si="34"/>
        <v>1237.1744541634398</v>
      </c>
      <c r="N111" s="28">
        <f t="shared" si="44"/>
        <v>0.76437619352514574</v>
      </c>
      <c r="O111" s="28">
        <f t="shared" si="35"/>
        <v>1.4966423039474375E-2</v>
      </c>
      <c r="P111" s="46">
        <v>447051</v>
      </c>
      <c r="Q111" s="59">
        <f t="shared" si="45"/>
        <v>2.2217422525329818E-2</v>
      </c>
      <c r="R111" s="59">
        <f t="shared" si="36"/>
        <v>0.99099999999999999</v>
      </c>
      <c r="S111" s="28">
        <v>0.09</v>
      </c>
      <c r="T111" s="28">
        <v>0.1</v>
      </c>
      <c r="U111" s="59">
        <f t="shared" si="37"/>
        <v>0.92727291458313843</v>
      </c>
      <c r="V111" s="59">
        <f>D111/U111</f>
        <v>0.82175998190609467</v>
      </c>
      <c r="W111" s="131">
        <f t="shared" si="38"/>
        <v>-0.21590654050246377</v>
      </c>
      <c r="X111" s="28">
        <v>0.16981691425632764</v>
      </c>
      <c r="Y111" s="28">
        <v>0.85842456438198189</v>
      </c>
      <c r="Z111" s="62">
        <f>B111*10/P111</f>
        <v>1.4395672976908676</v>
      </c>
      <c r="AA111" s="59">
        <f t="shared" si="39"/>
        <v>0.97125047734956593</v>
      </c>
      <c r="AB111" s="131">
        <f t="shared" si="40"/>
        <v>1.1147215080983324</v>
      </c>
      <c r="AC111" s="28">
        <v>0.10042458892158135</v>
      </c>
      <c r="AD111" s="28">
        <v>0.8593050281367457</v>
      </c>
      <c r="AE111">
        <v>38.450000000000003</v>
      </c>
      <c r="AF111" s="59">
        <f t="shared" si="41"/>
        <v>0.88660561643835611</v>
      </c>
      <c r="AG111" s="131">
        <f t="shared" si="42"/>
        <v>0.99776286006319803</v>
      </c>
      <c r="AH111">
        <v>3.422812385002514E-2</v>
      </c>
      <c r="AI111" s="28">
        <v>0.85245406569115767</v>
      </c>
      <c r="AJ111" s="62">
        <f t="shared" si="50"/>
        <v>0.63219260921968889</v>
      </c>
      <c r="AK111" s="59">
        <f t="shared" si="46"/>
        <v>0.6580481523049222</v>
      </c>
    </row>
    <row r="112" spans="1:37" ht="15.75" thickBot="1" x14ac:dyDescent="0.3">
      <c r="A112" s="4" t="s">
        <v>236</v>
      </c>
      <c r="B112" s="58">
        <v>5282</v>
      </c>
      <c r="C112" s="115">
        <v>3687</v>
      </c>
      <c r="D112" s="9">
        <f t="shared" si="47"/>
        <v>0.69803104884513445</v>
      </c>
      <c r="E112" s="81">
        <v>8</v>
      </c>
      <c r="F112" s="16">
        <v>8</v>
      </c>
      <c r="G112" s="58">
        <v>660.25</v>
      </c>
      <c r="H112" s="30">
        <f t="shared" si="48"/>
        <v>8</v>
      </c>
      <c r="I112" s="58">
        <v>660.25</v>
      </c>
      <c r="J112">
        <f t="shared" si="49"/>
        <v>5282</v>
      </c>
      <c r="L112" s="28">
        <f t="shared" si="43"/>
        <v>1.4322858008330177</v>
      </c>
      <c r="M112">
        <f t="shared" si="34"/>
        <v>586.88888888888891</v>
      </c>
      <c r="N112" s="28">
        <f t="shared" si="44"/>
        <v>1.6113215259371449</v>
      </c>
      <c r="O112" s="28">
        <f t="shared" si="35"/>
        <v>0.17903572510412724</v>
      </c>
      <c r="P112" s="46">
        <v>92520</v>
      </c>
      <c r="Q112" s="59">
        <f t="shared" si="45"/>
        <v>4.5980345241225604E-3</v>
      </c>
      <c r="R112" s="59">
        <f t="shared" si="36"/>
        <v>0.99099999999999999</v>
      </c>
      <c r="S112" s="28">
        <v>0.09</v>
      </c>
      <c r="T112" s="28">
        <v>0.1</v>
      </c>
      <c r="U112" s="59">
        <f t="shared" si="37"/>
        <v>1</v>
      </c>
      <c r="V112" s="59">
        <f>D112/U112</f>
        <v>0.69803104884513445</v>
      </c>
      <c r="W112" s="131">
        <f t="shared" si="38"/>
        <v>-0.94450847984873765</v>
      </c>
      <c r="X112" s="28">
        <v>0.16981691425632764</v>
      </c>
      <c r="Y112" s="28">
        <v>0.85842456438198189</v>
      </c>
      <c r="Z112" s="62">
        <f>B112*10/P112</f>
        <v>0.57090358841331601</v>
      </c>
      <c r="AA112" s="59">
        <f t="shared" si="39"/>
        <v>0.92863705144833553</v>
      </c>
      <c r="AB112" s="131">
        <f t="shared" si="40"/>
        <v>0.69038891825317006</v>
      </c>
      <c r="AC112" s="28">
        <v>0.10042458892158135</v>
      </c>
      <c r="AD112" s="28">
        <v>0.8593050281367457</v>
      </c>
      <c r="AE112">
        <v>40.479999999999997</v>
      </c>
      <c r="AF112" s="59">
        <f t="shared" si="41"/>
        <v>0.88109402739726028</v>
      </c>
      <c r="AG112" s="131">
        <f t="shared" si="42"/>
        <v>0.83673770235237643</v>
      </c>
      <c r="AH112">
        <v>3.422812385002514E-2</v>
      </c>
      <c r="AI112" s="28">
        <v>0.85245406569115767</v>
      </c>
      <c r="AJ112" s="62">
        <f t="shared" si="50"/>
        <v>0.19420604691893628</v>
      </c>
      <c r="AK112" s="59">
        <f t="shared" si="46"/>
        <v>0.54855151172973404</v>
      </c>
    </row>
    <row r="113" spans="1:37" ht="15.75" thickBot="1" x14ac:dyDescent="0.3">
      <c r="A113" s="4" t="s">
        <v>238</v>
      </c>
      <c r="B113" s="58">
        <v>4616</v>
      </c>
      <c r="C113" s="115">
        <v>3233</v>
      </c>
      <c r="D113" s="9">
        <f t="shared" si="47"/>
        <v>0.70038994800693244</v>
      </c>
      <c r="E113" s="81">
        <v>3</v>
      </c>
      <c r="F113" s="16">
        <v>4</v>
      </c>
      <c r="G113" s="58">
        <v>1154</v>
      </c>
      <c r="H113" s="30">
        <f t="shared" si="48"/>
        <v>2.9999993500867959</v>
      </c>
      <c r="I113" s="58">
        <v>1538.6669999999999</v>
      </c>
      <c r="J113">
        <f t="shared" si="49"/>
        <v>4616</v>
      </c>
      <c r="L113" s="28">
        <f t="shared" si="43"/>
        <v>0.61460127499972383</v>
      </c>
      <c r="M113">
        <f t="shared" si="34"/>
        <v>1154.0001874999898</v>
      </c>
      <c r="N113" s="28">
        <f t="shared" si="44"/>
        <v>0.81946841104825063</v>
      </c>
      <c r="O113" s="28">
        <f t="shared" si="35"/>
        <v>0.2048671360485268</v>
      </c>
      <c r="P113" s="46">
        <v>42521</v>
      </c>
      <c r="Q113" s="59">
        <f t="shared" si="45"/>
        <v>2.1131974275855532E-3</v>
      </c>
      <c r="R113" s="59">
        <f t="shared" si="36"/>
        <v>0.99099999999999999</v>
      </c>
      <c r="S113" s="28">
        <v>0.09</v>
      </c>
      <c r="T113" s="28">
        <v>0.1</v>
      </c>
      <c r="U113" s="59">
        <f t="shared" si="37"/>
        <v>0.74999983752169896</v>
      </c>
      <c r="V113" s="59">
        <f>D113/U113</f>
        <v>0.93385346631714272</v>
      </c>
      <c r="W113" s="131">
        <f t="shared" si="38"/>
        <v>0.4441777915084818</v>
      </c>
      <c r="X113" s="28">
        <v>0.16981691425632764</v>
      </c>
      <c r="Y113" s="28">
        <v>0.85842456438198189</v>
      </c>
      <c r="Z113" s="62">
        <f>B113*10/P113</f>
        <v>1.0855812422097317</v>
      </c>
      <c r="AA113" s="59">
        <f t="shared" si="39"/>
        <v>0.63813950753745208</v>
      </c>
      <c r="AB113" s="131">
        <f t="shared" si="40"/>
        <v>-2.2023044652141457</v>
      </c>
      <c r="AC113" s="28">
        <v>0.10042458892158135</v>
      </c>
      <c r="AD113" s="28">
        <v>0.8593050281367457</v>
      </c>
      <c r="AE113">
        <v>70.13</v>
      </c>
      <c r="AF113" s="59">
        <f t="shared" si="41"/>
        <v>0.80059224657534245</v>
      </c>
      <c r="AG113" s="131">
        <f t="shared" si="42"/>
        <v>-1.5151814730791076</v>
      </c>
      <c r="AH113">
        <v>3.422812385002514E-2</v>
      </c>
      <c r="AI113" s="28">
        <v>0.85245406569115767</v>
      </c>
      <c r="AJ113" s="62">
        <f t="shared" si="50"/>
        <v>-1.0911027155949238</v>
      </c>
      <c r="AK113" s="59">
        <f t="shared" si="46"/>
        <v>0.22722432110126906</v>
      </c>
    </row>
    <row r="114" spans="1:37" ht="15.75" thickBot="1" x14ac:dyDescent="0.3">
      <c r="A114" s="4" t="s">
        <v>240</v>
      </c>
      <c r="B114" s="58">
        <v>4593</v>
      </c>
      <c r="C114" s="115">
        <v>3513</v>
      </c>
      <c r="D114" s="9">
        <f t="shared" si="47"/>
        <v>0.7648595689092097</v>
      </c>
      <c r="E114" s="81">
        <v>6</v>
      </c>
      <c r="F114" s="16">
        <v>6</v>
      </c>
      <c r="G114" s="58">
        <v>765.5</v>
      </c>
      <c r="H114" s="30">
        <f t="shared" si="48"/>
        <v>6</v>
      </c>
      <c r="I114" s="58">
        <v>765.5</v>
      </c>
      <c r="J114">
        <f t="shared" si="49"/>
        <v>4593</v>
      </c>
      <c r="L114" s="28">
        <f t="shared" si="43"/>
        <v>1.2353581972566949</v>
      </c>
      <c r="M114">
        <f t="shared" si="34"/>
        <v>656.14285714285711</v>
      </c>
      <c r="N114" s="28">
        <f t="shared" si="44"/>
        <v>1.4412512301328109</v>
      </c>
      <c r="O114" s="28">
        <f t="shared" si="35"/>
        <v>0.20589303287611593</v>
      </c>
      <c r="P114" s="46">
        <v>59430</v>
      </c>
      <c r="Q114" s="59">
        <f t="shared" si="45"/>
        <v>2.9535364436727601E-3</v>
      </c>
      <c r="R114" s="59">
        <f t="shared" si="36"/>
        <v>0.99099999999999999</v>
      </c>
      <c r="S114" s="28">
        <v>0.09</v>
      </c>
      <c r="T114" s="28">
        <v>0.1</v>
      </c>
      <c r="U114" s="59">
        <f t="shared" si="37"/>
        <v>1</v>
      </c>
      <c r="V114" s="59">
        <f>D114/U114</f>
        <v>0.7648595689092097</v>
      </c>
      <c r="W114" s="131">
        <f t="shared" si="38"/>
        <v>-0.55097571335881124</v>
      </c>
      <c r="X114" s="28">
        <v>0.16981691425632764</v>
      </c>
      <c r="Y114" s="28">
        <v>0.85842456438198189</v>
      </c>
      <c r="Z114" s="62">
        <f>B114*10/P114</f>
        <v>0.77284199899040884</v>
      </c>
      <c r="AA114" s="59">
        <f t="shared" si="39"/>
        <v>0.87119300016826517</v>
      </c>
      <c r="AB114" s="131">
        <f t="shared" si="40"/>
        <v>0.11837710424488221</v>
      </c>
      <c r="AC114" s="28">
        <v>0.10042458892158135</v>
      </c>
      <c r="AD114" s="28">
        <v>0.8593050281367457</v>
      </c>
      <c r="AE114">
        <v>50.16</v>
      </c>
      <c r="AF114" s="59">
        <f t="shared" si="41"/>
        <v>0.85481216438356167</v>
      </c>
      <c r="AG114" s="131">
        <f t="shared" si="42"/>
        <v>6.8893600558894388E-2</v>
      </c>
      <c r="AH114">
        <v>3.422812385002514E-2</v>
      </c>
      <c r="AI114" s="28">
        <v>0.85245406569115767</v>
      </c>
      <c r="AJ114" s="62">
        <f t="shared" si="50"/>
        <v>-0.12123500285167821</v>
      </c>
      <c r="AK114" s="59">
        <f t="shared" si="46"/>
        <v>0.46969124928708045</v>
      </c>
    </row>
    <row r="115" spans="1:37" ht="15.75" thickBot="1" x14ac:dyDescent="0.3">
      <c r="A115" s="4" t="s">
        <v>242</v>
      </c>
      <c r="B115" s="58">
        <v>2552</v>
      </c>
      <c r="C115" s="115">
        <v>1976</v>
      </c>
      <c r="D115" s="9">
        <f t="shared" si="47"/>
        <v>0.77429467084639503</v>
      </c>
      <c r="E115" s="81">
        <v>4</v>
      </c>
      <c r="F115" s="16">
        <v>4</v>
      </c>
      <c r="G115" s="58">
        <v>638</v>
      </c>
      <c r="H115" s="30">
        <f t="shared" si="48"/>
        <v>4</v>
      </c>
      <c r="I115" s="58">
        <v>638</v>
      </c>
      <c r="J115">
        <f t="shared" si="49"/>
        <v>2552</v>
      </c>
      <c r="L115" s="28">
        <f t="shared" si="43"/>
        <v>1.4822362068965518</v>
      </c>
      <c r="M115">
        <f t="shared" si="34"/>
        <v>510.4</v>
      </c>
      <c r="N115" s="28">
        <f t="shared" si="44"/>
        <v>1.8527952586206897</v>
      </c>
      <c r="O115" s="28">
        <f t="shared" si="35"/>
        <v>0.37055905172413794</v>
      </c>
      <c r="P115" s="46">
        <v>49467</v>
      </c>
      <c r="Q115" s="59">
        <f t="shared" si="45"/>
        <v>2.4583979010459433E-3</v>
      </c>
      <c r="R115" s="59">
        <f t="shared" si="36"/>
        <v>0.99099999999999999</v>
      </c>
      <c r="S115" s="28">
        <v>0.09</v>
      </c>
      <c r="T115" s="28">
        <v>0.1</v>
      </c>
      <c r="U115" s="59">
        <f t="shared" si="37"/>
        <v>1</v>
      </c>
      <c r="V115" s="59">
        <f>D115/U115</f>
        <v>0.77429467084639503</v>
      </c>
      <c r="W115" s="131">
        <f t="shared" si="38"/>
        <v>-0.49541527652892242</v>
      </c>
      <c r="X115" s="28">
        <v>0.16981691425632764</v>
      </c>
      <c r="Y115" s="28">
        <v>0.85842456438198189</v>
      </c>
      <c r="Z115" s="62">
        <f>B115*10/P115</f>
        <v>0.51589948854792078</v>
      </c>
      <c r="AA115" s="59">
        <f t="shared" si="39"/>
        <v>0.87102512786301978</v>
      </c>
      <c r="AB115" s="131">
        <f t="shared" si="40"/>
        <v>0.11670547872917823</v>
      </c>
      <c r="AC115" s="28">
        <v>0.10042458892158135</v>
      </c>
      <c r="AD115" s="28">
        <v>0.8593050281367457</v>
      </c>
      <c r="AE115">
        <v>40.74</v>
      </c>
      <c r="AF115" s="59">
        <f t="shared" si="41"/>
        <v>0.88038810958904101</v>
      </c>
      <c r="AG115" s="131">
        <f t="shared" si="42"/>
        <v>0.81611379052734223</v>
      </c>
      <c r="AH115">
        <v>3.422812385002514E-2</v>
      </c>
      <c r="AI115" s="28">
        <v>0.85245406569115767</v>
      </c>
      <c r="AJ115" s="62">
        <f t="shared" si="50"/>
        <v>0.14580133090919936</v>
      </c>
      <c r="AK115" s="59">
        <f t="shared" si="46"/>
        <v>0.53645033272729981</v>
      </c>
    </row>
    <row r="116" spans="1:37" ht="15.75" thickBot="1" x14ac:dyDescent="0.3">
      <c r="A116" s="4" t="s">
        <v>244</v>
      </c>
      <c r="B116" s="58">
        <v>17959</v>
      </c>
      <c r="C116" s="115">
        <v>15222</v>
      </c>
      <c r="D116" s="9">
        <f t="shared" si="47"/>
        <v>0.84759730497243724</v>
      </c>
      <c r="E116" s="81">
        <v>18</v>
      </c>
      <c r="F116" s="16">
        <v>19</v>
      </c>
      <c r="G116" s="58">
        <v>945.21050000000002</v>
      </c>
      <c r="H116" s="30">
        <f t="shared" si="48"/>
        <v>17.999999899771701</v>
      </c>
      <c r="I116" s="58">
        <v>997.72220000000004</v>
      </c>
      <c r="J116">
        <f t="shared" si="49"/>
        <v>17958.999500000002</v>
      </c>
      <c r="L116" s="28">
        <f t="shared" si="43"/>
        <v>0.94782565728215729</v>
      </c>
      <c r="M116">
        <f t="shared" si="34"/>
        <v>945.21050498614954</v>
      </c>
      <c r="N116" s="28">
        <f t="shared" si="44"/>
        <v>1.0004826385354839</v>
      </c>
      <c r="O116" s="28">
        <f t="shared" si="35"/>
        <v>5.2656981253326629E-2</v>
      </c>
      <c r="P116" s="46">
        <v>109135</v>
      </c>
      <c r="Q116" s="59">
        <f t="shared" si="45"/>
        <v>5.4237624058594428E-3</v>
      </c>
      <c r="R116" s="59">
        <f t="shared" si="36"/>
        <v>0.99099999999999999</v>
      </c>
      <c r="S116" s="28">
        <v>0.09</v>
      </c>
      <c r="T116" s="28">
        <v>0.1</v>
      </c>
      <c r="U116" s="59">
        <f t="shared" si="37"/>
        <v>0.94736841577745801</v>
      </c>
      <c r="V116" s="59">
        <f>D116/U116</f>
        <v>0.8946860491193982</v>
      </c>
      <c r="W116" s="131">
        <f t="shared" si="38"/>
        <v>0.21353282089840556</v>
      </c>
      <c r="X116" s="28">
        <v>0.16981691425632764</v>
      </c>
      <c r="Y116" s="28">
        <v>0.85842456438198189</v>
      </c>
      <c r="Z116" s="62">
        <f>B116*10/P116</f>
        <v>1.6455765794657993</v>
      </c>
      <c r="AA116" s="59">
        <f t="shared" si="39"/>
        <v>0.90857907840951313</v>
      </c>
      <c r="AB116" s="131">
        <f t="shared" si="40"/>
        <v>0.49065722650101273</v>
      </c>
      <c r="AC116" s="28">
        <v>0.10042458892158135</v>
      </c>
      <c r="AD116" s="28">
        <v>0.8593050281367457</v>
      </c>
      <c r="AE116">
        <v>31.15</v>
      </c>
      <c r="AF116" s="59">
        <f t="shared" si="41"/>
        <v>0.90642561643835617</v>
      </c>
      <c r="AG116" s="131">
        <f t="shared" si="42"/>
        <v>1.5768188459198549</v>
      </c>
      <c r="AH116">
        <v>3.422812385002514E-2</v>
      </c>
      <c r="AI116" s="28">
        <v>0.85245406569115767</v>
      </c>
      <c r="AJ116" s="62">
        <f t="shared" si="50"/>
        <v>0.76033629777309109</v>
      </c>
      <c r="AK116" s="59">
        <f t="shared" si="46"/>
        <v>0.6900840744432728</v>
      </c>
    </row>
    <row r="117" spans="1:37" x14ac:dyDescent="0.25">
      <c r="A117" s="4" t="s">
        <v>246</v>
      </c>
      <c r="B117" s="58">
        <v>6325</v>
      </c>
      <c r="C117" s="113">
        <v>4953</v>
      </c>
      <c r="D117" s="9">
        <f t="shared" si="47"/>
        <v>0.78308300395256913</v>
      </c>
      <c r="E117" s="81">
        <v>5</v>
      </c>
      <c r="F117" s="16">
        <v>6</v>
      </c>
      <c r="G117" s="58">
        <v>1054.1669999999999</v>
      </c>
      <c r="H117" s="30">
        <f t="shared" si="48"/>
        <v>5.0000015810276679</v>
      </c>
      <c r="I117" s="58">
        <v>1265</v>
      </c>
      <c r="J117">
        <f t="shared" si="49"/>
        <v>6325.0019999999995</v>
      </c>
      <c r="L117" s="28">
        <f t="shared" si="43"/>
        <v>0.74756260869565216</v>
      </c>
      <c r="M117">
        <f t="shared" si="34"/>
        <v>1054.1667222222075</v>
      </c>
      <c r="N117" s="28">
        <f t="shared" si="44"/>
        <v>0.89707508315811091</v>
      </c>
      <c r="O117" s="28">
        <f t="shared" si="35"/>
        <v>0.14951247446245874</v>
      </c>
      <c r="P117" s="46">
        <v>72085</v>
      </c>
      <c r="Q117" s="59">
        <f t="shared" si="45"/>
        <v>3.5824612913032293E-3</v>
      </c>
      <c r="R117" s="59">
        <f t="shared" si="36"/>
        <v>0.99099999999999999</v>
      </c>
      <c r="S117" s="28">
        <v>0.09</v>
      </c>
      <c r="T117" s="28">
        <v>0.1</v>
      </c>
      <c r="U117" s="59">
        <f t="shared" si="37"/>
        <v>0.83333359683794461</v>
      </c>
      <c r="V117" s="59">
        <f>D117/U117</f>
        <v>0.93969930760496201</v>
      </c>
      <c r="W117" s="131">
        <f t="shared" si="38"/>
        <v>0.4786021673924728</v>
      </c>
      <c r="X117" s="28">
        <v>0.16981691425632764</v>
      </c>
      <c r="Y117" s="28">
        <v>0.85842456438198189</v>
      </c>
      <c r="Z117" s="62">
        <f>B117*10/P117</f>
        <v>0.87743635985295143</v>
      </c>
      <c r="AA117" s="59">
        <f t="shared" si="39"/>
        <v>0.82451278351943857</v>
      </c>
      <c r="AB117" s="131">
        <f t="shared" si="40"/>
        <v>-0.34645145169053543</v>
      </c>
      <c r="AC117" s="28">
        <v>0.10042458892158135</v>
      </c>
      <c r="AD117" s="28">
        <v>0.8593050281367457</v>
      </c>
      <c r="AE117">
        <v>52.75</v>
      </c>
      <c r="AF117" s="59">
        <f t="shared" si="41"/>
        <v>0.84778013698630139</v>
      </c>
      <c r="AG117" s="131">
        <f t="shared" si="42"/>
        <v>-0.13655229031353541</v>
      </c>
      <c r="AH117">
        <v>3.422812385002514E-2</v>
      </c>
      <c r="AI117" s="28">
        <v>0.85245406569115767</v>
      </c>
      <c r="AJ117" s="62">
        <f t="shared" si="50"/>
        <v>-1.4671915371993471E-3</v>
      </c>
      <c r="AK117" s="59">
        <f t="shared" si="46"/>
        <v>0.49963320211570017</v>
      </c>
    </row>
    <row r="118" spans="1:37" x14ac:dyDescent="0.25">
      <c r="A118" s="4" t="s">
        <v>248</v>
      </c>
      <c r="B118" s="58">
        <v>8403</v>
      </c>
      <c r="C118" s="113">
        <v>4528</v>
      </c>
      <c r="D118" s="9">
        <f t="shared" si="47"/>
        <v>0.53885517077234324</v>
      </c>
      <c r="E118" s="81">
        <v>9</v>
      </c>
      <c r="F118" s="16">
        <v>11</v>
      </c>
      <c r="G118" s="58">
        <v>840.3</v>
      </c>
      <c r="H118" s="30">
        <f t="shared" si="48"/>
        <v>9.8999996465548143</v>
      </c>
      <c r="I118" s="58">
        <v>933.66669999999999</v>
      </c>
      <c r="J118">
        <f t="shared" si="49"/>
        <v>9243.2999999999993</v>
      </c>
      <c r="L118" s="28">
        <f t="shared" si="43"/>
        <v>1.0128525522009084</v>
      </c>
      <c r="M118">
        <f t="shared" si="34"/>
        <v>848.0092018096118</v>
      </c>
      <c r="N118" s="28">
        <f t="shared" si="44"/>
        <v>1.1151608944596259</v>
      </c>
      <c r="O118" s="28">
        <f t="shared" si="35"/>
        <v>0.10230834225871743</v>
      </c>
      <c r="P118" s="46">
        <v>60782</v>
      </c>
      <c r="Q118" s="59">
        <f t="shared" si="45"/>
        <v>3.0207277825898991E-3</v>
      </c>
      <c r="R118" s="59">
        <f t="shared" si="36"/>
        <v>0.99099999999999999</v>
      </c>
      <c r="S118" s="28">
        <v>0.09</v>
      </c>
      <c r="T118" s="28">
        <v>0.1</v>
      </c>
      <c r="U118" s="59">
        <f t="shared" si="37"/>
        <v>0.89999996786861947</v>
      </c>
      <c r="V118" s="59">
        <f>D118/U118</f>
        <v>0.59872798890033341</v>
      </c>
      <c r="W118" s="131">
        <f t="shared" si="38"/>
        <v>-1.5292739043040984</v>
      </c>
      <c r="X118" s="28">
        <v>0.16981691425632764</v>
      </c>
      <c r="Y118" s="28">
        <v>0.85842456438198189</v>
      </c>
      <c r="Z118" s="62">
        <f>B118*10/P118</f>
        <v>1.3824816557533481</v>
      </c>
      <c r="AA118" s="59">
        <f t="shared" si="39"/>
        <v>0.86035538332221562</v>
      </c>
      <c r="AB118" s="131">
        <f t="shared" si="40"/>
        <v>1.0459143490147736E-2</v>
      </c>
      <c r="AC118" s="28">
        <v>0.10042458892158135</v>
      </c>
      <c r="AD118" s="28">
        <v>0.8593050281367457</v>
      </c>
      <c r="AE118">
        <v>64.2</v>
      </c>
      <c r="AF118" s="59">
        <f t="shared" si="41"/>
        <v>0.81669260273972599</v>
      </c>
      <c r="AG118" s="131">
        <f t="shared" si="42"/>
        <v>-1.0447976379928112</v>
      </c>
      <c r="AH118">
        <v>3.422812385002514E-2</v>
      </c>
      <c r="AI118" s="28">
        <v>0.85245406569115767</v>
      </c>
      <c r="AJ118" s="62">
        <f t="shared" si="50"/>
        <v>-0.85453746626892058</v>
      </c>
      <c r="AK118" s="59">
        <f t="shared" si="46"/>
        <v>0.28636563343276988</v>
      </c>
    </row>
    <row r="119" spans="1:37" x14ac:dyDescent="0.25">
      <c r="A119" s="4" t="s">
        <v>250</v>
      </c>
      <c r="B119" s="58">
        <v>2069</v>
      </c>
      <c r="C119" s="58">
        <v>1841</v>
      </c>
      <c r="D119" s="9">
        <f t="shared" si="47"/>
        <v>0.88980183663605605</v>
      </c>
      <c r="E119" s="81">
        <v>2</v>
      </c>
      <c r="F119" s="16">
        <v>3</v>
      </c>
      <c r="G119" s="58">
        <v>689.66669999999999</v>
      </c>
      <c r="H119" s="30">
        <f t="shared" si="48"/>
        <v>2.000000096665056</v>
      </c>
      <c r="I119" s="58">
        <v>1034.5</v>
      </c>
      <c r="J119">
        <f t="shared" si="49"/>
        <v>2069.0001000000002</v>
      </c>
      <c r="L119" s="28">
        <f t="shared" si="43"/>
        <v>0.91412924117931371</v>
      </c>
      <c r="M119">
        <f t="shared" si="34"/>
        <v>689.66667777777741</v>
      </c>
      <c r="N119" s="28">
        <f t="shared" si="44"/>
        <v>1.3711938396778831</v>
      </c>
      <c r="O119" s="28">
        <f t="shared" si="35"/>
        <v>0.4570645984985694</v>
      </c>
      <c r="P119" s="46">
        <v>31874</v>
      </c>
      <c r="Q119" s="59">
        <f t="shared" si="45"/>
        <v>1.5840656336130836E-3</v>
      </c>
      <c r="R119" s="59">
        <f t="shared" si="36"/>
        <v>0.99099999999999999</v>
      </c>
      <c r="S119" s="28">
        <v>0.09</v>
      </c>
      <c r="T119" s="28">
        <v>0.1</v>
      </c>
      <c r="U119" s="59">
        <f t="shared" si="37"/>
        <v>0.66666669888835195</v>
      </c>
      <c r="V119" s="59">
        <f>D119/U119</f>
        <v>1.3347026904445289</v>
      </c>
      <c r="W119" s="131">
        <f t="shared" si="38"/>
        <v>2.8046565805785169</v>
      </c>
      <c r="X119" s="28">
        <v>0.16981691425632764</v>
      </c>
      <c r="Y119" s="28">
        <v>0.85842456438198189</v>
      </c>
      <c r="Z119" s="62">
        <f>B119*10/P119</f>
        <v>0.64911840371462637</v>
      </c>
      <c r="AA119" s="59">
        <f t="shared" si="39"/>
        <v>0.67544081382945276</v>
      </c>
      <c r="AB119" s="131">
        <f t="shared" si="40"/>
        <v>-1.830868478345151</v>
      </c>
      <c r="AC119" s="28">
        <v>0.10042458892158135</v>
      </c>
      <c r="AD119" s="28">
        <v>0.8593050281367457</v>
      </c>
      <c r="AE119">
        <v>29.56</v>
      </c>
      <c r="AF119" s="59">
        <f t="shared" si="41"/>
        <v>0.91074257534246572</v>
      </c>
      <c r="AG119" s="131">
        <f t="shared" si="42"/>
        <v>1.7029419990037005</v>
      </c>
      <c r="AH119">
        <v>3.422812385002514E-2</v>
      </c>
      <c r="AI119" s="28">
        <v>0.85245406569115767</v>
      </c>
      <c r="AJ119" s="62">
        <f t="shared" si="50"/>
        <v>0.89224336707902208</v>
      </c>
      <c r="AK119" s="59">
        <f t="shared" si="46"/>
        <v>0.72306084176975549</v>
      </c>
    </row>
    <row r="120" spans="1:37" x14ac:dyDescent="0.25">
      <c r="A120" s="4" t="s">
        <v>252</v>
      </c>
      <c r="B120" s="58">
        <v>22595</v>
      </c>
      <c r="C120" s="58">
        <v>17612</v>
      </c>
      <c r="D120" s="9">
        <f t="shared" si="47"/>
        <v>0.77946448329276385</v>
      </c>
      <c r="E120" s="81">
        <v>24</v>
      </c>
      <c r="F120" s="16">
        <v>27</v>
      </c>
      <c r="G120" s="58">
        <v>836.8519</v>
      </c>
      <c r="H120" s="30">
        <f t="shared" si="48"/>
        <v>24.000002230582066</v>
      </c>
      <c r="I120" s="58">
        <v>941.45830000000001</v>
      </c>
      <c r="J120">
        <f t="shared" si="49"/>
        <v>22595.0013</v>
      </c>
      <c r="L120" s="28">
        <f t="shared" si="43"/>
        <v>1.0044700864605474</v>
      </c>
      <c r="M120">
        <f t="shared" si="34"/>
        <v>903.79997135999974</v>
      </c>
      <c r="N120" s="28">
        <f t="shared" si="44"/>
        <v>1.0463230028398882</v>
      </c>
      <c r="O120" s="28">
        <f t="shared" si="35"/>
        <v>4.1852916379340854E-2</v>
      </c>
      <c r="P120" s="46">
        <v>136655</v>
      </c>
      <c r="Q120" s="59">
        <f t="shared" si="45"/>
        <v>6.7914440974272423E-3</v>
      </c>
      <c r="R120" s="59">
        <f t="shared" si="36"/>
        <v>0.99099999999999999</v>
      </c>
      <c r="S120" s="28">
        <v>0.09</v>
      </c>
      <c r="T120" s="28">
        <v>0.1</v>
      </c>
      <c r="U120" s="59">
        <f t="shared" si="37"/>
        <v>0.88888897150303947</v>
      </c>
      <c r="V120" s="59">
        <f>D120/U120</f>
        <v>0.87689746220470299</v>
      </c>
      <c r="W120" s="131">
        <f t="shared" si="38"/>
        <v>0.10878125953247188</v>
      </c>
      <c r="X120" s="28">
        <v>0.16981691425632764</v>
      </c>
      <c r="Y120" s="28">
        <v>0.85842456438198189</v>
      </c>
      <c r="Z120" s="62">
        <f>B120*10/P120</f>
        <v>1.6534338297171709</v>
      </c>
      <c r="AA120" s="59">
        <f t="shared" si="39"/>
        <v>0.93110693016476975</v>
      </c>
      <c r="AB120" s="131">
        <f t="shared" si="40"/>
        <v>0.71498328048016291</v>
      </c>
      <c r="AC120" s="28">
        <v>0.10042458892158135</v>
      </c>
      <c r="AD120" s="28">
        <v>0.8593050281367457</v>
      </c>
      <c r="AE120">
        <v>43.84</v>
      </c>
      <c r="AF120" s="59">
        <f t="shared" si="41"/>
        <v>0.87197139726027395</v>
      </c>
      <c r="AG120" s="131">
        <f t="shared" si="42"/>
        <v>0.57021330338273701</v>
      </c>
      <c r="AH120">
        <v>3.422812385002514E-2</v>
      </c>
      <c r="AI120" s="28">
        <v>0.85245406569115767</v>
      </c>
      <c r="AJ120" s="62">
        <f t="shared" si="50"/>
        <v>0.46465928113179061</v>
      </c>
      <c r="AK120" s="59">
        <f t="shared" si="46"/>
        <v>0.61616482028294761</v>
      </c>
    </row>
    <row r="121" spans="1:37" x14ac:dyDescent="0.25">
      <c r="A121" s="4" t="s">
        <v>254</v>
      </c>
      <c r="B121" s="58">
        <v>7846</v>
      </c>
      <c r="C121" s="58">
        <v>5906</v>
      </c>
      <c r="D121" s="9">
        <f t="shared" si="47"/>
        <v>0.75274024980881982</v>
      </c>
      <c r="E121" s="81">
        <v>9</v>
      </c>
      <c r="F121" s="16">
        <v>9</v>
      </c>
      <c r="G121" s="58">
        <v>871.77779999999996</v>
      </c>
      <c r="H121" s="30">
        <f t="shared" si="48"/>
        <v>9</v>
      </c>
      <c r="I121" s="58">
        <v>871.77779999999996</v>
      </c>
      <c r="J121">
        <f t="shared" si="49"/>
        <v>7846.0001999999995</v>
      </c>
      <c r="L121" s="28">
        <f t="shared" si="43"/>
        <v>1.0847565744390371</v>
      </c>
      <c r="M121">
        <f t="shared" si="34"/>
        <v>784.60001999999997</v>
      </c>
      <c r="N121" s="28">
        <f t="shared" si="44"/>
        <v>1.2052850827100412</v>
      </c>
      <c r="O121" s="28">
        <f t="shared" si="35"/>
        <v>0.12052850827100414</v>
      </c>
      <c r="P121" s="46">
        <v>72406</v>
      </c>
      <c r="Q121" s="59">
        <f t="shared" si="45"/>
        <v>3.5984142645224611E-3</v>
      </c>
      <c r="R121" s="59">
        <f t="shared" si="36"/>
        <v>0.99099999999999999</v>
      </c>
      <c r="S121" s="28">
        <v>0.09</v>
      </c>
      <c r="T121" s="28">
        <v>0.1</v>
      </c>
      <c r="U121" s="59">
        <f t="shared" si="37"/>
        <v>1</v>
      </c>
      <c r="V121" s="59">
        <f>D121/U121</f>
        <v>0.75274024980881982</v>
      </c>
      <c r="W121" s="131">
        <f t="shared" si="38"/>
        <v>-0.62234268615691868</v>
      </c>
      <c r="X121" s="28">
        <v>0.16981691425632764</v>
      </c>
      <c r="Y121" s="28">
        <v>0.85842456438198189</v>
      </c>
      <c r="Z121" s="62">
        <f>B121*10/P121</f>
        <v>1.0836118553711018</v>
      </c>
      <c r="AA121" s="59">
        <f t="shared" si="39"/>
        <v>0.87959868273654429</v>
      </c>
      <c r="AB121" s="131">
        <f t="shared" si="40"/>
        <v>0.20207854289197361</v>
      </c>
      <c r="AC121" s="28">
        <v>0.10042458892158135</v>
      </c>
      <c r="AD121" s="28">
        <v>0.8593050281367457</v>
      </c>
      <c r="AE121">
        <v>58.65</v>
      </c>
      <c r="AF121" s="59">
        <f t="shared" si="41"/>
        <v>0.83176123287671233</v>
      </c>
      <c r="AG121" s="131">
        <f t="shared" si="42"/>
        <v>-0.60455644326617508</v>
      </c>
      <c r="AH121">
        <v>3.422812385002514E-2</v>
      </c>
      <c r="AI121" s="28">
        <v>0.85245406569115767</v>
      </c>
      <c r="AJ121" s="62">
        <f t="shared" si="50"/>
        <v>-0.34160686217704006</v>
      </c>
      <c r="AK121" s="59">
        <f t="shared" si="46"/>
        <v>0.41459828445573998</v>
      </c>
    </row>
    <row r="122" spans="1:37" x14ac:dyDescent="0.25">
      <c r="A122" s="4" t="s">
        <v>256</v>
      </c>
      <c r="B122" s="58">
        <v>1552</v>
      </c>
      <c r="C122" s="58">
        <v>1299</v>
      </c>
      <c r="D122" s="9">
        <f t="shared" si="47"/>
        <v>0.83698453608247425</v>
      </c>
      <c r="E122" s="81">
        <v>5</v>
      </c>
      <c r="F122" s="16">
        <v>5</v>
      </c>
      <c r="G122" s="58">
        <v>310.39999999999998</v>
      </c>
      <c r="H122" s="30">
        <f t="shared" si="48"/>
        <v>5</v>
      </c>
      <c r="I122" s="58">
        <v>310.39999999999998</v>
      </c>
      <c r="J122">
        <f t="shared" si="49"/>
        <v>1552</v>
      </c>
      <c r="L122" s="28">
        <f t="shared" si="43"/>
        <v>3.0466066365979385</v>
      </c>
      <c r="M122">
        <f t="shared" si="34"/>
        <v>258.66666666666669</v>
      </c>
      <c r="N122" s="28">
        <f t="shared" si="44"/>
        <v>3.6559279639175255</v>
      </c>
      <c r="O122" s="28">
        <f t="shared" si="35"/>
        <v>0.60932132731958699</v>
      </c>
      <c r="P122" s="46">
        <v>25620</v>
      </c>
      <c r="Q122" s="59">
        <f t="shared" si="45"/>
        <v>1.2732559933854302E-3</v>
      </c>
      <c r="R122" s="59">
        <f t="shared" si="36"/>
        <v>0.99099999999999999</v>
      </c>
      <c r="S122" s="28">
        <v>0.09</v>
      </c>
      <c r="T122" s="28">
        <v>0.1</v>
      </c>
      <c r="U122" s="59">
        <f t="shared" si="37"/>
        <v>1</v>
      </c>
      <c r="V122" s="59">
        <f>D122/U122</f>
        <v>0.83698453608247425</v>
      </c>
      <c r="W122" s="131">
        <f t="shared" si="38"/>
        <v>-0.12625378569266255</v>
      </c>
      <c r="X122" s="28">
        <v>0.16981691425632764</v>
      </c>
      <c r="Y122" s="28">
        <v>0.85842456438198189</v>
      </c>
      <c r="Z122" s="62">
        <f>B122*10/P122</f>
        <v>0.60577673692427791</v>
      </c>
      <c r="AA122" s="59">
        <f t="shared" si="39"/>
        <v>0.87884465261514444</v>
      </c>
      <c r="AB122" s="131">
        <f t="shared" si="40"/>
        <v>0.19457012160295392</v>
      </c>
      <c r="AC122" s="28">
        <v>0.10042458892158135</v>
      </c>
      <c r="AD122" s="28">
        <v>0.8593050281367457</v>
      </c>
      <c r="AE122">
        <v>50.38</v>
      </c>
      <c r="AF122" s="59">
        <f t="shared" si="41"/>
        <v>0.85421484931506841</v>
      </c>
      <c r="AG122" s="131">
        <f t="shared" si="42"/>
        <v>5.1442598245403134E-2</v>
      </c>
      <c r="AH122">
        <v>3.422812385002514E-2</v>
      </c>
      <c r="AI122" s="28">
        <v>0.85245406569115767</v>
      </c>
      <c r="AJ122" s="62">
        <f t="shared" si="50"/>
        <v>3.9919644718564837E-2</v>
      </c>
      <c r="AK122" s="59">
        <f t="shared" si="46"/>
        <v>0.50997991117964125</v>
      </c>
    </row>
    <row r="123" spans="1:37" x14ac:dyDescent="0.25">
      <c r="A123" s="4" t="s">
        <v>258</v>
      </c>
      <c r="B123" s="58">
        <v>7137</v>
      </c>
      <c r="C123" s="58">
        <v>5719</v>
      </c>
      <c r="D123" s="9">
        <f t="shared" si="47"/>
        <v>0.80131708000560464</v>
      </c>
      <c r="E123" s="81">
        <v>8</v>
      </c>
      <c r="F123" s="16">
        <v>8</v>
      </c>
      <c r="G123" s="58">
        <v>892.125</v>
      </c>
      <c r="H123" s="30">
        <f t="shared" si="48"/>
        <v>8</v>
      </c>
      <c r="I123" s="58">
        <v>892.125</v>
      </c>
      <c r="J123">
        <f t="shared" si="49"/>
        <v>7137</v>
      </c>
      <c r="L123" s="28">
        <f t="shared" si="43"/>
        <v>1.0600159170519827</v>
      </c>
      <c r="M123">
        <f t="shared" si="34"/>
        <v>793</v>
      </c>
      <c r="N123" s="28">
        <f t="shared" si="44"/>
        <v>1.1925179066834803</v>
      </c>
      <c r="O123" s="28">
        <f t="shared" si="35"/>
        <v>0.13250198963149762</v>
      </c>
      <c r="P123" s="46">
        <v>111917</v>
      </c>
      <c r="Q123" s="59">
        <f t="shared" si="45"/>
        <v>5.5620215070927865E-3</v>
      </c>
      <c r="R123" s="59">
        <f t="shared" si="36"/>
        <v>0.99099999999999999</v>
      </c>
      <c r="S123" s="28">
        <v>0.09</v>
      </c>
      <c r="T123" s="28">
        <v>0.1</v>
      </c>
      <c r="U123" s="59">
        <f t="shared" si="37"/>
        <v>1</v>
      </c>
      <c r="V123" s="59">
        <f>D123/U123</f>
        <v>0.80131708000560464</v>
      </c>
      <c r="W123" s="131">
        <f t="shared" si="38"/>
        <v>-0.33628855303646138</v>
      </c>
      <c r="X123" s="28">
        <v>0.16981691425632764</v>
      </c>
      <c r="Y123" s="28">
        <v>0.85842456438198189</v>
      </c>
      <c r="Z123" s="62">
        <f>B123*10/P123</f>
        <v>0.63770472761064001</v>
      </c>
      <c r="AA123" s="59">
        <f t="shared" si="39"/>
        <v>0.92028690904867005</v>
      </c>
      <c r="AB123" s="131">
        <f t="shared" si="40"/>
        <v>0.60724053308839876</v>
      </c>
      <c r="AC123" s="28">
        <v>0.10042458892158135</v>
      </c>
      <c r="AD123" s="28">
        <v>0.8593050281367457</v>
      </c>
      <c r="AE123">
        <v>51.3</v>
      </c>
      <c r="AF123" s="59">
        <f t="shared" si="41"/>
        <v>0.85171698630136994</v>
      </c>
      <c r="AG123" s="131">
        <f t="shared" si="42"/>
        <v>-2.1534320520088631E-2</v>
      </c>
      <c r="AH123">
        <v>3.422812385002514E-2</v>
      </c>
      <c r="AI123" s="28">
        <v>0.85245406569115767</v>
      </c>
      <c r="AJ123" s="62">
        <f t="shared" si="50"/>
        <v>8.3139219843949577E-2</v>
      </c>
      <c r="AK123" s="59">
        <f t="shared" si="46"/>
        <v>0.52078480496098745</v>
      </c>
    </row>
    <row r="124" spans="1:37" x14ac:dyDescent="0.25">
      <c r="A124" s="4" t="s">
        <v>260</v>
      </c>
      <c r="B124" s="58">
        <v>2565</v>
      </c>
      <c r="C124" s="58">
        <v>1596</v>
      </c>
      <c r="D124" s="9">
        <f t="shared" si="47"/>
        <v>0.62222222222222223</v>
      </c>
      <c r="E124" s="81">
        <v>2</v>
      </c>
      <c r="F124" s="16">
        <v>3</v>
      </c>
      <c r="G124" s="58">
        <v>855</v>
      </c>
      <c r="H124" s="30">
        <f t="shared" si="48"/>
        <v>2</v>
      </c>
      <c r="I124" s="58">
        <v>1282.5</v>
      </c>
      <c r="J124">
        <f t="shared" si="49"/>
        <v>2565</v>
      </c>
      <c r="L124" s="28">
        <f t="shared" si="43"/>
        <v>0.7373619493177388</v>
      </c>
      <c r="M124">
        <f t="shared" si="34"/>
        <v>855</v>
      </c>
      <c r="N124" s="28">
        <f t="shared" si="44"/>
        <v>1.1060429239766081</v>
      </c>
      <c r="O124" s="28">
        <f t="shared" si="35"/>
        <v>0.36868097465886929</v>
      </c>
      <c r="P124" s="46">
        <v>50965</v>
      </c>
      <c r="Q124" s="59">
        <f t="shared" si="45"/>
        <v>2.5328451094023593E-3</v>
      </c>
      <c r="R124" s="59">
        <f t="shared" si="36"/>
        <v>0.99099999999999999</v>
      </c>
      <c r="S124" s="28">
        <v>0.09</v>
      </c>
      <c r="T124" s="28">
        <v>0.1</v>
      </c>
      <c r="U124" s="59">
        <f t="shared" si="37"/>
        <v>0.66666666666666663</v>
      </c>
      <c r="V124" s="59">
        <f>D124/U124</f>
        <v>0.93333333333333335</v>
      </c>
      <c r="W124" s="131">
        <f t="shared" si="38"/>
        <v>0.44111488704995261</v>
      </c>
      <c r="X124" s="28">
        <v>0.16981691425632764</v>
      </c>
      <c r="Y124" s="28">
        <v>0.85842456438198189</v>
      </c>
      <c r="Z124" s="62">
        <f>B124*10/P124</f>
        <v>0.50328656921416659</v>
      </c>
      <c r="AA124" s="59">
        <f t="shared" si="39"/>
        <v>0.7483567153929167</v>
      </c>
      <c r="AB124" s="131">
        <f t="shared" si="40"/>
        <v>-1.1047923017187087</v>
      </c>
      <c r="AC124" s="28">
        <v>0.10042458892158135</v>
      </c>
      <c r="AD124" s="28">
        <v>0.8593050281367457</v>
      </c>
      <c r="AE124">
        <v>63.46</v>
      </c>
      <c r="AF124" s="59">
        <f t="shared" si="41"/>
        <v>0.81870175342465756</v>
      </c>
      <c r="AG124" s="131">
        <f t="shared" si="42"/>
        <v>-0.98609881202925809</v>
      </c>
      <c r="AH124">
        <v>3.422812385002514E-2</v>
      </c>
      <c r="AI124" s="28">
        <v>0.85245406569115767</v>
      </c>
      <c r="AJ124" s="62">
        <f t="shared" si="50"/>
        <v>-0.54992540889933805</v>
      </c>
      <c r="AK124" s="59">
        <f t="shared" si="46"/>
        <v>0.36251864777516551</v>
      </c>
    </row>
    <row r="125" spans="1:37" x14ac:dyDescent="0.25">
      <c r="A125" s="4" t="s">
        <v>262</v>
      </c>
      <c r="B125" s="58">
        <v>6938</v>
      </c>
      <c r="C125" s="58">
        <v>4262</v>
      </c>
      <c r="D125" s="9">
        <f t="shared" si="47"/>
        <v>0.61429806860766789</v>
      </c>
      <c r="E125" s="81">
        <v>5</v>
      </c>
      <c r="F125" s="16">
        <v>8</v>
      </c>
      <c r="G125" s="58">
        <v>867.25</v>
      </c>
      <c r="H125" s="30">
        <f t="shared" si="48"/>
        <v>5</v>
      </c>
      <c r="I125" s="58">
        <v>1387.6</v>
      </c>
      <c r="J125">
        <f t="shared" si="49"/>
        <v>6938</v>
      </c>
      <c r="L125" s="28">
        <f t="shared" si="43"/>
        <v>0.68151246756990491</v>
      </c>
      <c r="M125">
        <f t="shared" si="34"/>
        <v>1156.3333333333333</v>
      </c>
      <c r="N125" s="28">
        <f t="shared" si="44"/>
        <v>0.81781496108388585</v>
      </c>
      <c r="O125" s="28">
        <f t="shared" si="35"/>
        <v>0.13630249351398094</v>
      </c>
      <c r="P125" s="46">
        <v>75554</v>
      </c>
      <c r="Q125" s="59">
        <f t="shared" si="45"/>
        <v>3.7548627370898825E-3</v>
      </c>
      <c r="R125" s="59">
        <f t="shared" si="36"/>
        <v>0.99099999999999999</v>
      </c>
      <c r="S125" s="28">
        <v>0.09</v>
      </c>
      <c r="T125" s="28">
        <v>0.1</v>
      </c>
      <c r="U125" s="59">
        <f t="shared" si="37"/>
        <v>0.625</v>
      </c>
      <c r="V125" s="59">
        <f>D125/U125</f>
        <v>0.9828769097722686</v>
      </c>
      <c r="W125" s="131">
        <f t="shared" si="38"/>
        <v>0.73286189385371792</v>
      </c>
      <c r="X125" s="28">
        <v>0.16981691425632764</v>
      </c>
      <c r="Y125" s="28">
        <v>0.85842456438198189</v>
      </c>
      <c r="Z125" s="62">
        <f>B125*10/P125</f>
        <v>0.91828361172141781</v>
      </c>
      <c r="AA125" s="59">
        <f t="shared" si="39"/>
        <v>0.81634327765571646</v>
      </c>
      <c r="AB125" s="131">
        <f t="shared" si="40"/>
        <v>-0.42780110869636545</v>
      </c>
      <c r="AC125" s="28">
        <v>0.10042458892158135</v>
      </c>
      <c r="AD125" s="28">
        <v>0.8593050281367457</v>
      </c>
      <c r="AE125">
        <v>57.95</v>
      </c>
      <c r="AF125" s="59">
        <f t="shared" si="41"/>
        <v>0.83366178082191777</v>
      </c>
      <c r="AG125" s="131">
        <f t="shared" si="42"/>
        <v>-0.54903052681416809</v>
      </c>
      <c r="AH125">
        <v>3.422812385002514E-2</v>
      </c>
      <c r="AI125" s="28">
        <v>0.85245406569115767</v>
      </c>
      <c r="AJ125" s="62">
        <f t="shared" si="50"/>
        <v>-8.1323247218938535E-2</v>
      </c>
      <c r="AK125" s="59">
        <f t="shared" si="46"/>
        <v>0.47966918819526538</v>
      </c>
    </row>
    <row r="126" spans="1:37" x14ac:dyDescent="0.25">
      <c r="A126" s="4" t="s">
        <v>264</v>
      </c>
      <c r="B126" s="58">
        <v>2324</v>
      </c>
      <c r="C126" s="58">
        <v>1873</v>
      </c>
      <c r="D126" s="9">
        <f t="shared" si="47"/>
        <v>0.80593803786574869</v>
      </c>
      <c r="E126" s="81">
        <v>3</v>
      </c>
      <c r="F126" s="16">
        <v>3</v>
      </c>
      <c r="G126" s="58">
        <v>774.66669999999999</v>
      </c>
      <c r="H126" s="30">
        <f t="shared" si="48"/>
        <v>3.0000000000000004</v>
      </c>
      <c r="I126" s="58">
        <v>774.66669999999999</v>
      </c>
      <c r="J126">
        <f t="shared" si="49"/>
        <v>2324.0001000000002</v>
      </c>
      <c r="L126" s="28">
        <f t="shared" si="43"/>
        <v>1.2207400937719408</v>
      </c>
      <c r="M126">
        <f t="shared" si="34"/>
        <v>581.00002500000005</v>
      </c>
      <c r="N126" s="28">
        <f t="shared" si="44"/>
        <v>1.6276534583625877</v>
      </c>
      <c r="O126" s="28">
        <f t="shared" si="35"/>
        <v>0.40691336459064686</v>
      </c>
      <c r="P126" s="46">
        <v>38648</v>
      </c>
      <c r="Q126" s="59">
        <f t="shared" si="45"/>
        <v>1.920718096501175E-3</v>
      </c>
      <c r="R126" s="59">
        <f t="shared" si="36"/>
        <v>0.99099999999999999</v>
      </c>
      <c r="S126" s="28">
        <v>0.09</v>
      </c>
      <c r="T126" s="28">
        <v>0.1</v>
      </c>
      <c r="U126" s="59">
        <f t="shared" si="37"/>
        <v>1.0000000000000002</v>
      </c>
      <c r="V126" s="59">
        <f>D126/U126</f>
        <v>0.80593803786574847</v>
      </c>
      <c r="W126" s="131">
        <f t="shared" si="38"/>
        <v>-0.30907714196836961</v>
      </c>
      <c r="X126" s="28">
        <v>0.16981691425632764</v>
      </c>
      <c r="Y126" s="28">
        <v>0.85842456438198189</v>
      </c>
      <c r="Z126" s="62">
        <f>B126*10/P126</f>
        <v>0.60132477747878288</v>
      </c>
      <c r="AA126" s="59">
        <f t="shared" si="39"/>
        <v>0.79955840750707241</v>
      </c>
      <c r="AB126" s="131">
        <f t="shared" si="40"/>
        <v>-0.59494015630303143</v>
      </c>
      <c r="AC126" s="28">
        <v>0.10042458892158135</v>
      </c>
      <c r="AD126" s="28">
        <v>0.8593050281367457</v>
      </c>
      <c r="AE126">
        <v>53.43</v>
      </c>
      <c r="AF126" s="59">
        <f t="shared" si="41"/>
        <v>0.8459338904109589</v>
      </c>
      <c r="AG126" s="131">
        <f t="shared" si="42"/>
        <v>-0.19049175200977256</v>
      </c>
      <c r="AH126">
        <v>3.422812385002514E-2</v>
      </c>
      <c r="AI126" s="28">
        <v>0.85245406569115767</v>
      </c>
      <c r="AJ126" s="62">
        <f t="shared" si="50"/>
        <v>-0.36483635009372456</v>
      </c>
      <c r="AK126" s="59">
        <f t="shared" si="46"/>
        <v>0.40879091247656885</v>
      </c>
    </row>
    <row r="127" spans="1:37" x14ac:dyDescent="0.25">
      <c r="A127" s="4" t="s">
        <v>266</v>
      </c>
      <c r="B127" s="58">
        <v>25648</v>
      </c>
      <c r="C127" s="58">
        <v>18834</v>
      </c>
      <c r="D127" s="9">
        <f t="shared" si="47"/>
        <v>0.73432626325639427</v>
      </c>
      <c r="E127" s="81">
        <v>21</v>
      </c>
      <c r="F127" s="16">
        <v>27</v>
      </c>
      <c r="G127" s="58">
        <v>949.92589999999996</v>
      </c>
      <c r="H127" s="30">
        <f t="shared" si="48"/>
        <v>21.00000515829835</v>
      </c>
      <c r="I127" s="58">
        <v>1221.3330000000001</v>
      </c>
      <c r="J127">
        <f t="shared" si="49"/>
        <v>25647.999299999999</v>
      </c>
      <c r="L127" s="28">
        <f t="shared" si="43"/>
        <v>0.77429063162953915</v>
      </c>
      <c r="M127">
        <f t="shared" si="34"/>
        <v>1165.8178766528895</v>
      </c>
      <c r="N127" s="28">
        <f t="shared" si="44"/>
        <v>0.81116160503135148</v>
      </c>
      <c r="O127" s="28">
        <f t="shared" si="35"/>
        <v>3.6870973401812335E-2</v>
      </c>
      <c r="P127" s="46">
        <v>251215</v>
      </c>
      <c r="Q127" s="59">
        <f t="shared" si="45"/>
        <v>1.2484816720465294E-2</v>
      </c>
      <c r="R127" s="59">
        <f t="shared" si="36"/>
        <v>0.99099999999999999</v>
      </c>
      <c r="S127" s="28">
        <v>0.09</v>
      </c>
      <c r="T127" s="28">
        <v>0.1</v>
      </c>
      <c r="U127" s="59">
        <f t="shared" si="37"/>
        <v>0.77777796882586481</v>
      </c>
      <c r="V127" s="59">
        <f>D127/U127</f>
        <v>0.94413353513334231</v>
      </c>
      <c r="W127" s="131">
        <f t="shared" si="38"/>
        <v>0.50471398050484106</v>
      </c>
      <c r="X127" s="28">
        <v>0.16981691425632764</v>
      </c>
      <c r="Y127" s="28">
        <v>0.85842456438198189</v>
      </c>
      <c r="Z127" s="62">
        <f>B127*10/P127</f>
        <v>1.0209581434229644</v>
      </c>
      <c r="AA127" s="59">
        <f t="shared" si="39"/>
        <v>0.95138295749324975</v>
      </c>
      <c r="AB127" s="131">
        <f t="shared" si="40"/>
        <v>0.91688629592902826</v>
      </c>
      <c r="AC127" s="28">
        <v>0.10042458892158135</v>
      </c>
      <c r="AD127" s="28">
        <v>0.8593050281367457</v>
      </c>
      <c r="AE127">
        <v>65.73</v>
      </c>
      <c r="AF127" s="59">
        <f t="shared" si="41"/>
        <v>0.81253854794520541</v>
      </c>
      <c r="AG127" s="131">
        <f t="shared" si="42"/>
        <v>-1.1661614268093441</v>
      </c>
      <c r="AH127">
        <v>3.422812385002514E-2</v>
      </c>
      <c r="AI127" s="28">
        <v>0.85245406569115767</v>
      </c>
      <c r="AJ127" s="62">
        <f t="shared" si="50"/>
        <v>8.5146283208175078E-2</v>
      </c>
      <c r="AK127" s="59">
        <f t="shared" si="46"/>
        <v>0.52128657080204377</v>
      </c>
    </row>
    <row r="128" spans="1:37" x14ac:dyDescent="0.25">
      <c r="A128" s="4" t="s">
        <v>268</v>
      </c>
      <c r="B128" s="58">
        <v>7761</v>
      </c>
      <c r="C128" s="58">
        <v>6316</v>
      </c>
      <c r="D128" s="9">
        <f t="shared" si="47"/>
        <v>0.81381265300863292</v>
      </c>
      <c r="E128" s="81">
        <v>8</v>
      </c>
      <c r="F128" s="16">
        <v>8</v>
      </c>
      <c r="G128" s="58">
        <v>970.125</v>
      </c>
      <c r="H128" s="30">
        <f t="shared" si="48"/>
        <v>8</v>
      </c>
      <c r="I128" s="58">
        <v>970.125</v>
      </c>
      <c r="J128">
        <f t="shared" si="49"/>
        <v>7761</v>
      </c>
      <c r="L128" s="28">
        <f t="shared" si="43"/>
        <v>0.97478850663574279</v>
      </c>
      <c r="M128">
        <f t="shared" si="34"/>
        <v>862.33333333333337</v>
      </c>
      <c r="N128" s="28">
        <f t="shared" si="44"/>
        <v>1.0966370699652106</v>
      </c>
      <c r="O128" s="28">
        <f t="shared" si="35"/>
        <v>0.12184856332946781</v>
      </c>
      <c r="P128" s="46">
        <v>93118</v>
      </c>
      <c r="Q128" s="59">
        <f t="shared" si="45"/>
        <v>4.627753770182064E-3</v>
      </c>
      <c r="R128" s="59">
        <f t="shared" si="36"/>
        <v>0.99099999999999999</v>
      </c>
      <c r="S128" s="28">
        <v>0.09</v>
      </c>
      <c r="T128" s="28">
        <v>0.1</v>
      </c>
      <c r="U128" s="59">
        <f t="shared" si="37"/>
        <v>1</v>
      </c>
      <c r="V128" s="59">
        <f>D128/U128</f>
        <v>0.81381265300863292</v>
      </c>
      <c r="W128" s="131">
        <f t="shared" si="38"/>
        <v>-0.26270593579394674</v>
      </c>
      <c r="X128" s="28">
        <v>0.16981691425632764</v>
      </c>
      <c r="Y128" s="28">
        <v>0.85842456438198189</v>
      </c>
      <c r="Z128" s="62">
        <f>B128*10/P128</f>
        <v>0.83345862239309265</v>
      </c>
      <c r="AA128" s="59">
        <f t="shared" si="39"/>
        <v>0.89581767220086339</v>
      </c>
      <c r="AB128" s="131">
        <f t="shared" si="40"/>
        <v>0.36358270873908538</v>
      </c>
      <c r="AC128" s="28">
        <v>0.10042458892158135</v>
      </c>
      <c r="AD128" s="28">
        <v>0.8593050281367457</v>
      </c>
      <c r="AE128">
        <v>51.51</v>
      </c>
      <c r="AF128" s="59">
        <f t="shared" si="41"/>
        <v>0.85114682191780822</v>
      </c>
      <c r="AG128" s="131">
        <f t="shared" si="42"/>
        <v>-3.8192095455693326E-2</v>
      </c>
      <c r="AH128">
        <v>3.422812385002514E-2</v>
      </c>
      <c r="AI128" s="28">
        <v>0.85245406569115767</v>
      </c>
      <c r="AJ128" s="62">
        <f t="shared" si="50"/>
        <v>2.0894892496481771E-2</v>
      </c>
      <c r="AK128" s="59">
        <f t="shared" si="46"/>
        <v>0.50522372312412045</v>
      </c>
    </row>
    <row r="129" spans="1:37" x14ac:dyDescent="0.25">
      <c r="A129" s="4" t="s">
        <v>270</v>
      </c>
      <c r="B129" s="58">
        <v>42051</v>
      </c>
      <c r="C129" s="58">
        <v>29652</v>
      </c>
      <c r="D129" s="9">
        <f t="shared" si="47"/>
        <v>0.70514375401298424</v>
      </c>
      <c r="E129" s="81">
        <v>33</v>
      </c>
      <c r="F129" s="16">
        <v>36</v>
      </c>
      <c r="G129" s="58">
        <v>1168.0830000000001</v>
      </c>
      <c r="H129" s="30">
        <f t="shared" si="48"/>
        <v>32.99998352001495</v>
      </c>
      <c r="I129" s="58">
        <v>1274.2729999999999</v>
      </c>
      <c r="J129">
        <f t="shared" si="49"/>
        <v>42050.988000000005</v>
      </c>
      <c r="L129" s="28">
        <f t="shared" si="43"/>
        <v>0.74212252790414612</v>
      </c>
      <c r="M129">
        <f t="shared" si="34"/>
        <v>1236.7943641868421</v>
      </c>
      <c r="N129" s="28">
        <f t="shared" si="44"/>
        <v>0.76461110058643378</v>
      </c>
      <c r="O129" s="28">
        <f t="shared" si="35"/>
        <v>2.2488572682287655E-2</v>
      </c>
      <c r="P129" s="46">
        <v>304837</v>
      </c>
      <c r="Q129" s="59">
        <f t="shared" si="45"/>
        <v>1.5149708714115315E-2</v>
      </c>
      <c r="R129" s="59">
        <f t="shared" si="36"/>
        <v>0.99099999999999999</v>
      </c>
      <c r="S129" s="28">
        <v>0.09</v>
      </c>
      <c r="T129" s="28">
        <v>0.1</v>
      </c>
      <c r="U129" s="59">
        <f t="shared" si="37"/>
        <v>0.91666620888930417</v>
      </c>
      <c r="V129" s="59">
        <f>D129/U129</f>
        <v>0.76924811580802666</v>
      </c>
      <c r="W129" s="131">
        <f t="shared" si="38"/>
        <v>-0.52513289953761122</v>
      </c>
      <c r="X129" s="28">
        <v>0.16981691425632764</v>
      </c>
      <c r="Y129" s="28">
        <v>0.85842456438198189</v>
      </c>
      <c r="Z129" s="62">
        <f>B129*10/P129</f>
        <v>1.3794585302965192</v>
      </c>
      <c r="AA129" s="59">
        <f t="shared" si="39"/>
        <v>0.95819820547910706</v>
      </c>
      <c r="AB129" s="131">
        <f t="shared" si="40"/>
        <v>0.98475063133775109</v>
      </c>
      <c r="AC129" s="28">
        <v>0.10042458892158135</v>
      </c>
      <c r="AD129" s="28">
        <v>0.8593050281367457</v>
      </c>
      <c r="AE129">
        <v>54.73</v>
      </c>
      <c r="AF129" s="59">
        <f t="shared" si="41"/>
        <v>0.842404301369863</v>
      </c>
      <c r="AG129" s="131">
        <f t="shared" si="42"/>
        <v>-0.29361131113493072</v>
      </c>
      <c r="AH129">
        <v>3.422812385002514E-2</v>
      </c>
      <c r="AI129" s="28">
        <v>0.85245406569115767</v>
      </c>
      <c r="AJ129" s="62">
        <f t="shared" si="50"/>
        <v>5.5335473555069715E-2</v>
      </c>
      <c r="AK129" s="59">
        <f t="shared" si="46"/>
        <v>0.51383386838876743</v>
      </c>
    </row>
    <row r="130" spans="1:37" x14ac:dyDescent="0.25">
      <c r="A130" s="4" t="s">
        <v>272</v>
      </c>
      <c r="B130" s="58">
        <v>3023</v>
      </c>
      <c r="C130" s="58">
        <v>2217</v>
      </c>
      <c r="D130" s="9">
        <f t="shared" si="47"/>
        <v>0.73337743962950708</v>
      </c>
      <c r="E130" s="81">
        <v>3</v>
      </c>
      <c r="F130" s="16">
        <v>5</v>
      </c>
      <c r="G130" s="58">
        <v>604.6</v>
      </c>
      <c r="H130" s="30">
        <f t="shared" si="48"/>
        <v>2.9999990076086642</v>
      </c>
      <c r="I130" s="58">
        <v>1007.667</v>
      </c>
      <c r="J130">
        <f t="shared" si="49"/>
        <v>3023</v>
      </c>
      <c r="L130" s="28">
        <f t="shared" si="43"/>
        <v>0.93847143947355616</v>
      </c>
      <c r="M130">
        <f t="shared" ref="M130:M193" si="51">J130/(H130+1)</f>
        <v>755.75018749998458</v>
      </c>
      <c r="N130" s="28">
        <f t="shared" si="44"/>
        <v>1.2512953561126563</v>
      </c>
      <c r="O130" s="28">
        <f t="shared" ref="O130:O193" si="52">N130-L130</f>
        <v>0.31282391663910014</v>
      </c>
      <c r="P130" s="46">
        <v>50356</v>
      </c>
      <c r="Q130" s="59">
        <f t="shared" si="45"/>
        <v>2.5025791882481154E-3</v>
      </c>
      <c r="R130" s="59">
        <f t="shared" ref="R130:R193" si="53">1-S130*T130</f>
        <v>0.99099999999999999</v>
      </c>
      <c r="S130" s="28">
        <v>0.09</v>
      </c>
      <c r="T130" s="28">
        <v>0.1</v>
      </c>
      <c r="U130" s="59">
        <f t="shared" ref="U130:U193" si="54">H130/F130</f>
        <v>0.59999980152173282</v>
      </c>
      <c r="V130" s="59">
        <f>D130/U130</f>
        <v>1.2222961370478773</v>
      </c>
      <c r="W130" s="131">
        <f t="shared" ref="W130:W193" si="55">(V130-Y130)/X130</f>
        <v>2.1427286808230117</v>
      </c>
      <c r="X130" s="28">
        <v>0.16981691425632764</v>
      </c>
      <c r="Y130" s="28">
        <v>0.85842456438198189</v>
      </c>
      <c r="Z130" s="62">
        <f>B130*10/P130</f>
        <v>0.60032568115021046</v>
      </c>
      <c r="AA130" s="59">
        <f t="shared" ref="AA130:AA193" si="56">(1-Z130/H130)</f>
        <v>0.79989137342124073</v>
      </c>
      <c r="AB130" s="131">
        <f t="shared" ref="AB130:AB193" si="57">(AA130-AD130)/AC130</f>
        <v>-0.59162457475329444</v>
      </c>
      <c r="AC130" s="28">
        <v>0.10042458892158135</v>
      </c>
      <c r="AD130" s="28">
        <v>0.8593050281367457</v>
      </c>
      <c r="AE130">
        <v>62.32</v>
      </c>
      <c r="AF130" s="59">
        <f t="shared" ref="AF130:AF193" si="58">(1-AE130/365)*R130</f>
        <v>0.82179693150684929</v>
      </c>
      <c r="AG130" s="131">
        <f t="shared" ref="AG130:AG193" si="59">(AF130-AI130)/AH130</f>
        <v>-0.89567089095027508</v>
      </c>
      <c r="AH130">
        <v>3.422812385002514E-2</v>
      </c>
      <c r="AI130" s="28">
        <v>0.85245406569115767</v>
      </c>
      <c r="AJ130" s="62">
        <f t="shared" si="50"/>
        <v>0.21847773837314741</v>
      </c>
      <c r="AK130" s="59">
        <f t="shared" si="46"/>
        <v>0.55461943459328689</v>
      </c>
    </row>
    <row r="131" spans="1:37" x14ac:dyDescent="0.25">
      <c r="A131" s="4" t="s">
        <v>274</v>
      </c>
      <c r="B131" s="58">
        <v>5800</v>
      </c>
      <c r="C131" s="58">
        <v>4666</v>
      </c>
      <c r="D131" s="9">
        <f t="shared" si="47"/>
        <v>0.80448275862068963</v>
      </c>
      <c r="E131" s="81">
        <v>8</v>
      </c>
      <c r="F131" s="16">
        <v>10</v>
      </c>
      <c r="G131" s="58">
        <v>644.44439999999997</v>
      </c>
      <c r="H131" s="30">
        <f t="shared" si="48"/>
        <v>8.8888882758620689</v>
      </c>
      <c r="I131" s="58">
        <v>725</v>
      </c>
      <c r="J131">
        <f t="shared" si="49"/>
        <v>6444.4439999999995</v>
      </c>
      <c r="L131" s="28">
        <f t="shared" ref="L131:L194" si="60">$G$241/I131</f>
        <v>1.3043678620689656</v>
      </c>
      <c r="M131">
        <f t="shared" si="51"/>
        <v>651.68538871354599</v>
      </c>
      <c r="N131" s="28">
        <f t="shared" ref="N131:N194" si="61">$G$241/M131</f>
        <v>1.4511092566718202</v>
      </c>
      <c r="O131" s="28">
        <f t="shared" si="52"/>
        <v>0.14674139460285462</v>
      </c>
      <c r="P131" s="46">
        <v>62677</v>
      </c>
      <c r="Q131" s="59">
        <f t="shared" ref="Q131:Q194" si="62">P131/20121641</f>
        <v>3.1149049920928418E-3</v>
      </c>
      <c r="R131" s="59">
        <f t="shared" si="53"/>
        <v>0.99099999999999999</v>
      </c>
      <c r="S131" s="28">
        <v>0.09</v>
      </c>
      <c r="T131" s="28">
        <v>0.1</v>
      </c>
      <c r="U131" s="59">
        <f t="shared" si="54"/>
        <v>0.88888882758620691</v>
      </c>
      <c r="V131" s="59">
        <f>D131/U131</f>
        <v>0.90504316586504585</v>
      </c>
      <c r="W131" s="131">
        <f t="shared" si="55"/>
        <v>0.27452272164536096</v>
      </c>
      <c r="X131" s="28">
        <v>0.16981691425632764</v>
      </c>
      <c r="Y131" s="28">
        <v>0.85842456438198189</v>
      </c>
      <c r="Z131" s="62">
        <f>B131*10/P131</f>
        <v>0.92537932574947745</v>
      </c>
      <c r="AA131" s="59">
        <f t="shared" si="56"/>
        <v>0.89589481867351606</v>
      </c>
      <c r="AB131" s="131">
        <f t="shared" si="57"/>
        <v>0.36435091176068712</v>
      </c>
      <c r="AC131" s="28">
        <v>0.10042458892158135</v>
      </c>
      <c r="AD131" s="28">
        <v>0.8593050281367457</v>
      </c>
      <c r="AE131">
        <v>45.78</v>
      </c>
      <c r="AF131" s="59">
        <f t="shared" si="58"/>
        <v>0.86670416438356157</v>
      </c>
      <c r="AG131" s="131">
        <f t="shared" si="59"/>
        <v>0.41632719207288466</v>
      </c>
      <c r="AH131">
        <v>3.422812385002514E-2</v>
      </c>
      <c r="AI131" s="28">
        <v>0.85245406569115767</v>
      </c>
      <c r="AJ131" s="62">
        <f t="shared" si="50"/>
        <v>0.35173360849297758</v>
      </c>
      <c r="AK131" s="59">
        <f t="shared" si="46"/>
        <v>0.58793340212324441</v>
      </c>
    </row>
    <row r="132" spans="1:37" x14ac:dyDescent="0.25">
      <c r="A132" s="4" t="s">
        <v>276</v>
      </c>
      <c r="B132" s="58">
        <v>33739</v>
      </c>
      <c r="C132" s="58">
        <v>21220</v>
      </c>
      <c r="D132" s="9">
        <f t="shared" si="47"/>
        <v>0.62894573046029822</v>
      </c>
      <c r="E132" s="81">
        <v>19</v>
      </c>
      <c r="F132" s="16">
        <v>20</v>
      </c>
      <c r="G132" s="58">
        <v>1606.6189999999999</v>
      </c>
      <c r="H132" s="30">
        <f t="shared" si="48"/>
        <v>18.095235949918258</v>
      </c>
      <c r="I132" s="58">
        <v>1775.7370000000001</v>
      </c>
      <c r="J132">
        <f t="shared" si="49"/>
        <v>32132.379999999997</v>
      </c>
      <c r="L132" s="28">
        <f t="shared" si="60"/>
        <v>0.53254885154727305</v>
      </c>
      <c r="M132">
        <f t="shared" si="51"/>
        <v>1682.7432813228761</v>
      </c>
      <c r="N132" s="28">
        <f t="shared" si="61"/>
        <v>0.56197918630616739</v>
      </c>
      <c r="O132" s="28">
        <f t="shared" si="52"/>
        <v>2.9430334758894339E-2</v>
      </c>
      <c r="P132" s="46">
        <v>175927</v>
      </c>
      <c r="Q132" s="59">
        <f t="shared" si="62"/>
        <v>8.7431735811209429E-3</v>
      </c>
      <c r="R132" s="59">
        <f t="shared" si="53"/>
        <v>0.99099999999999999</v>
      </c>
      <c r="S132" s="28">
        <v>0.09</v>
      </c>
      <c r="T132" s="28">
        <v>0.1</v>
      </c>
      <c r="U132" s="59">
        <f t="shared" si="54"/>
        <v>0.9047617974959129</v>
      </c>
      <c r="V132" s="59">
        <f>D132/U132</f>
        <v>0.6951506266080375</v>
      </c>
      <c r="W132" s="131">
        <f t="shared" si="55"/>
        <v>-0.961470407638505</v>
      </c>
      <c r="X132" s="28">
        <v>0.16981691425632764</v>
      </c>
      <c r="Y132" s="28">
        <v>0.85842456438198189</v>
      </c>
      <c r="Z132" s="62">
        <f>B132*10/P132</f>
        <v>1.9177840808971902</v>
      </c>
      <c r="AA132" s="59">
        <f t="shared" si="56"/>
        <v>0.89401718296434518</v>
      </c>
      <c r="AB132" s="131">
        <f t="shared" si="57"/>
        <v>0.34565393994000015</v>
      </c>
      <c r="AC132" s="28">
        <v>0.10042458892158135</v>
      </c>
      <c r="AD132" s="28">
        <v>0.8593050281367457</v>
      </c>
      <c r="AE132">
        <v>42.62</v>
      </c>
      <c r="AF132" s="59">
        <f t="shared" si="58"/>
        <v>0.87528378082191782</v>
      </c>
      <c r="AG132" s="131">
        <f t="shared" si="59"/>
        <v>0.66698704348480919</v>
      </c>
      <c r="AH132">
        <v>3.422812385002514E-2</v>
      </c>
      <c r="AI132" s="28">
        <v>0.85245406569115767</v>
      </c>
      <c r="AJ132" s="62">
        <f t="shared" si="50"/>
        <v>1.7056858595434782E-2</v>
      </c>
      <c r="AK132" s="59">
        <f t="shared" ref="AK132:AK195" si="63">(AJ132+2)/4</f>
        <v>0.50426421464885873</v>
      </c>
    </row>
    <row r="133" spans="1:37" x14ac:dyDescent="0.25">
      <c r="A133" s="4" t="s">
        <v>278</v>
      </c>
      <c r="B133" s="58">
        <v>1519</v>
      </c>
      <c r="C133" s="58">
        <v>1193</v>
      </c>
      <c r="D133" s="9">
        <f t="shared" ref="D133:D196" si="64">C133/B133</f>
        <v>0.78538512179065179</v>
      </c>
      <c r="E133" s="81">
        <v>2</v>
      </c>
      <c r="F133" s="16">
        <v>3</v>
      </c>
      <c r="G133" s="58">
        <v>506.33330000000001</v>
      </c>
      <c r="H133" s="30">
        <f t="shared" ref="H133:H196" si="65">J133/I133</f>
        <v>1.9999998683344307</v>
      </c>
      <c r="I133" s="58">
        <v>759.5</v>
      </c>
      <c r="J133">
        <f t="shared" ref="J133:J196" si="66">G133*F133</f>
        <v>1518.9999</v>
      </c>
      <c r="L133" s="28">
        <f t="shared" si="60"/>
        <v>1.2451174456879526</v>
      </c>
      <c r="M133">
        <f t="shared" si="51"/>
        <v>506.33332222222168</v>
      </c>
      <c r="N133" s="28">
        <f t="shared" si="61"/>
        <v>1.8676762095167061</v>
      </c>
      <c r="O133" s="28">
        <f t="shared" si="52"/>
        <v>0.62255876382875353</v>
      </c>
      <c r="P133" s="46">
        <v>34139</v>
      </c>
      <c r="Q133" s="59">
        <f t="shared" si="62"/>
        <v>1.6966310053936455E-3</v>
      </c>
      <c r="R133" s="59">
        <f t="shared" si="53"/>
        <v>0.99099999999999999</v>
      </c>
      <c r="S133" s="28">
        <v>0.09</v>
      </c>
      <c r="T133" s="28">
        <v>0.1</v>
      </c>
      <c r="U133" s="59">
        <f t="shared" si="54"/>
        <v>0.66666662277814359</v>
      </c>
      <c r="V133" s="59">
        <f>D133/U133</f>
        <v>1.1780777602421171</v>
      </c>
      <c r="W133" s="131">
        <f t="shared" si="55"/>
        <v>1.8823401500373478</v>
      </c>
      <c r="X133" s="28">
        <v>0.16981691425632764</v>
      </c>
      <c r="Y133" s="28">
        <v>0.85842456438198189</v>
      </c>
      <c r="Z133" s="62">
        <f>B133*10/P133</f>
        <v>0.44494566331761326</v>
      </c>
      <c r="AA133" s="59">
        <f t="shared" si="56"/>
        <v>0.77752715369518643</v>
      </c>
      <c r="AB133" s="131">
        <f t="shared" si="57"/>
        <v>-0.8143212267009351</v>
      </c>
      <c r="AC133" s="28">
        <v>0.10042458892158135</v>
      </c>
      <c r="AD133" s="28">
        <v>0.8593050281367457</v>
      </c>
      <c r="AE133">
        <v>47.51</v>
      </c>
      <c r="AF133" s="59">
        <f t="shared" si="58"/>
        <v>0.86200709589041091</v>
      </c>
      <c r="AG133" s="131">
        <f t="shared" si="59"/>
        <v>0.27909885569863702</v>
      </c>
      <c r="AH133">
        <v>3.422812385002514E-2</v>
      </c>
      <c r="AI133" s="28">
        <v>0.85245406569115767</v>
      </c>
      <c r="AJ133" s="62">
        <f t="shared" si="50"/>
        <v>0.4490392596783499</v>
      </c>
      <c r="AK133" s="59">
        <f t="shared" si="63"/>
        <v>0.61225981491958748</v>
      </c>
    </row>
    <row r="134" spans="1:37" x14ac:dyDescent="0.25">
      <c r="A134" s="4" t="s">
        <v>280</v>
      </c>
      <c r="B134" s="58">
        <v>4294</v>
      </c>
      <c r="C134" s="58">
        <v>3357</v>
      </c>
      <c r="D134" s="9">
        <f t="shared" si="64"/>
        <v>0.78178854215183979</v>
      </c>
      <c r="E134" s="81">
        <v>6</v>
      </c>
      <c r="F134" s="16">
        <v>6</v>
      </c>
      <c r="G134" s="58">
        <v>858.8</v>
      </c>
      <c r="H134" s="30">
        <f t="shared" si="65"/>
        <v>7.1999996646483613</v>
      </c>
      <c r="I134" s="58">
        <v>715.66669999999999</v>
      </c>
      <c r="J134">
        <f t="shared" si="66"/>
        <v>5152.7999999999993</v>
      </c>
      <c r="L134" s="28">
        <f t="shared" si="60"/>
        <v>1.3213786529399789</v>
      </c>
      <c r="M134">
        <f t="shared" si="51"/>
        <v>628.39026960142758</v>
      </c>
      <c r="N134" s="28">
        <f t="shared" si="61"/>
        <v>1.5049034743962746</v>
      </c>
      <c r="O134" s="28">
        <f t="shared" si="52"/>
        <v>0.18352482145629567</v>
      </c>
      <c r="P134" s="46">
        <v>54338</v>
      </c>
      <c r="Q134" s="59">
        <f t="shared" si="62"/>
        <v>2.7004755725440087E-3</v>
      </c>
      <c r="R134" s="59">
        <f t="shared" si="53"/>
        <v>0.99099999999999999</v>
      </c>
      <c r="S134" s="28">
        <v>0.09</v>
      </c>
      <c r="T134" s="28">
        <v>0.1</v>
      </c>
      <c r="U134" s="59">
        <f t="shared" si="54"/>
        <v>1.1999999441080602</v>
      </c>
      <c r="V134" s="59">
        <f>D134/U134</f>
        <v>0.65149048213742211</v>
      </c>
      <c r="W134" s="131">
        <f t="shared" si="55"/>
        <v>-1.2185716785090452</v>
      </c>
      <c r="X134" s="28">
        <v>0.16981691425632764</v>
      </c>
      <c r="Y134" s="28">
        <v>0.85842456438198189</v>
      </c>
      <c r="Z134" s="62">
        <f>B134*10/P134</f>
        <v>0.79023887518863412</v>
      </c>
      <c r="AA134" s="59">
        <f t="shared" si="56"/>
        <v>0.89024459555620994</v>
      </c>
      <c r="AB134" s="131">
        <f t="shared" si="57"/>
        <v>0.3080875685099797</v>
      </c>
      <c r="AC134" s="28">
        <v>0.10042458892158135</v>
      </c>
      <c r="AD134" s="28">
        <v>0.8593050281367457</v>
      </c>
      <c r="AE134">
        <v>48.31</v>
      </c>
      <c r="AF134" s="59">
        <f t="shared" si="58"/>
        <v>0.85983504109589037</v>
      </c>
      <c r="AG134" s="131">
        <f t="shared" si="59"/>
        <v>0.21564066546777097</v>
      </c>
      <c r="AH134">
        <v>3.422812385002514E-2</v>
      </c>
      <c r="AI134" s="28">
        <v>0.85245406569115767</v>
      </c>
      <c r="AJ134" s="62">
        <f t="shared" si="50"/>
        <v>-0.23161448151043151</v>
      </c>
      <c r="AK134" s="59">
        <f t="shared" si="63"/>
        <v>0.44209637962239212</v>
      </c>
    </row>
    <row r="135" spans="1:37" x14ac:dyDescent="0.25">
      <c r="A135" s="4" t="s">
        <v>282</v>
      </c>
      <c r="B135" s="58">
        <v>3590</v>
      </c>
      <c r="C135" s="58">
        <v>2250</v>
      </c>
      <c r="D135" s="9">
        <f t="shared" si="64"/>
        <v>0.62674094707520889</v>
      </c>
      <c r="E135" s="81">
        <v>5</v>
      </c>
      <c r="F135" s="16">
        <v>5</v>
      </c>
      <c r="G135" s="58">
        <v>718</v>
      </c>
      <c r="H135" s="30">
        <f t="shared" si="65"/>
        <v>5</v>
      </c>
      <c r="I135" s="58">
        <v>718</v>
      </c>
      <c r="J135">
        <f t="shared" si="66"/>
        <v>3590</v>
      </c>
      <c r="L135" s="28">
        <f t="shared" si="60"/>
        <v>1.317084540389972</v>
      </c>
      <c r="M135">
        <f t="shared" si="51"/>
        <v>598.33333333333337</v>
      </c>
      <c r="N135" s="28">
        <f t="shared" si="61"/>
        <v>1.5805014484679665</v>
      </c>
      <c r="O135" s="28">
        <f t="shared" si="52"/>
        <v>0.26341690807799445</v>
      </c>
      <c r="P135" s="46">
        <v>78036</v>
      </c>
      <c r="Q135" s="59">
        <f t="shared" si="62"/>
        <v>3.878212517557589E-3</v>
      </c>
      <c r="R135" s="59">
        <f t="shared" si="53"/>
        <v>0.99099999999999999</v>
      </c>
      <c r="S135" s="28">
        <v>0.09</v>
      </c>
      <c r="T135" s="28">
        <v>0.1</v>
      </c>
      <c r="U135" s="59">
        <f t="shared" si="54"/>
        <v>1</v>
      </c>
      <c r="V135" s="59">
        <f>D135/U135</f>
        <v>0.62674094707520889</v>
      </c>
      <c r="W135" s="131">
        <f t="shared" si="55"/>
        <v>-1.3643141398568908</v>
      </c>
      <c r="X135" s="28">
        <v>0.16981691425632764</v>
      </c>
      <c r="Y135" s="28">
        <v>0.85842456438198189</v>
      </c>
      <c r="Z135" s="62">
        <f>B135*10/P135</f>
        <v>0.46004408221846327</v>
      </c>
      <c r="AA135" s="59">
        <f t="shared" si="56"/>
        <v>0.90799118355630737</v>
      </c>
      <c r="AB135" s="131">
        <f t="shared" si="57"/>
        <v>0.48480313379803108</v>
      </c>
      <c r="AC135" s="28">
        <v>0.10042458892158135</v>
      </c>
      <c r="AD135" s="28">
        <v>0.8593050281367457</v>
      </c>
      <c r="AE135">
        <v>80.930000000000007</v>
      </c>
      <c r="AF135" s="59">
        <f t="shared" si="58"/>
        <v>0.77126950684931506</v>
      </c>
      <c r="AG135" s="131">
        <f t="shared" si="59"/>
        <v>-2.3718670411958027</v>
      </c>
      <c r="AH135">
        <v>3.422812385002514E-2</v>
      </c>
      <c r="AI135" s="28">
        <v>0.85245406569115767</v>
      </c>
      <c r="AJ135" s="62">
        <f t="shared" si="50"/>
        <v>-1.0837926824182207</v>
      </c>
      <c r="AK135" s="59">
        <f t="shared" si="63"/>
        <v>0.22905182939544483</v>
      </c>
    </row>
    <row r="136" spans="1:37" x14ac:dyDescent="0.25">
      <c r="A136" s="4" t="s">
        <v>284</v>
      </c>
      <c r="B136" s="58">
        <v>1726</v>
      </c>
      <c r="C136" s="58">
        <v>1207</v>
      </c>
      <c r="D136" s="9">
        <f t="shared" si="64"/>
        <v>0.69930475086906141</v>
      </c>
      <c r="E136" s="81">
        <v>2</v>
      </c>
      <c r="F136" s="16">
        <v>2</v>
      </c>
      <c r="G136" s="58">
        <v>863</v>
      </c>
      <c r="H136" s="30">
        <f t="shared" si="65"/>
        <v>2</v>
      </c>
      <c r="I136" s="58">
        <v>863</v>
      </c>
      <c r="J136">
        <f t="shared" si="66"/>
        <v>1726</v>
      </c>
      <c r="L136" s="28">
        <f t="shared" si="60"/>
        <v>1.0957899188876015</v>
      </c>
      <c r="M136">
        <f t="shared" si="51"/>
        <v>575.33333333333337</v>
      </c>
      <c r="N136" s="28">
        <f t="shared" si="61"/>
        <v>1.643684878331402</v>
      </c>
      <c r="O136" s="28">
        <f t="shared" si="52"/>
        <v>0.54789495944380051</v>
      </c>
      <c r="P136" s="46">
        <v>25817</v>
      </c>
      <c r="Q136" s="59">
        <f t="shared" si="62"/>
        <v>1.2830464473548653E-3</v>
      </c>
      <c r="R136" s="59">
        <f t="shared" si="53"/>
        <v>0.99099999999999999</v>
      </c>
      <c r="S136" s="28">
        <v>0.09</v>
      </c>
      <c r="T136" s="28">
        <v>0.1</v>
      </c>
      <c r="U136" s="59">
        <f t="shared" si="54"/>
        <v>1</v>
      </c>
      <c r="V136" s="59">
        <f>D136/U136</f>
        <v>0.69930475086906141</v>
      </c>
      <c r="W136" s="131">
        <f t="shared" si="55"/>
        <v>-0.93700803721318027</v>
      </c>
      <c r="X136" s="28">
        <v>0.16981691425632764</v>
      </c>
      <c r="Y136" s="28">
        <v>0.85842456438198189</v>
      </c>
      <c r="Z136" s="62">
        <f>B136*10/P136</f>
        <v>0.66855172948057484</v>
      </c>
      <c r="AA136" s="59">
        <f t="shared" si="56"/>
        <v>0.66572413525971252</v>
      </c>
      <c r="AB136" s="131">
        <f t="shared" si="57"/>
        <v>-1.9276244489105641</v>
      </c>
      <c r="AC136" s="28">
        <v>0.10042458892158135</v>
      </c>
      <c r="AD136" s="28">
        <v>0.8593050281367457</v>
      </c>
      <c r="AE136">
        <v>48.91</v>
      </c>
      <c r="AF136" s="59">
        <f t="shared" si="58"/>
        <v>0.85820600000000002</v>
      </c>
      <c r="AG136" s="131">
        <f t="shared" si="59"/>
        <v>0.16804702279462302</v>
      </c>
      <c r="AH136">
        <v>3.422812385002514E-2</v>
      </c>
      <c r="AI136" s="28">
        <v>0.85245406569115767</v>
      </c>
      <c r="AJ136" s="62">
        <f t="shared" si="50"/>
        <v>-0.89886182110970703</v>
      </c>
      <c r="AK136" s="59">
        <f t="shared" si="63"/>
        <v>0.27528454472257324</v>
      </c>
    </row>
    <row r="137" spans="1:37" x14ac:dyDescent="0.25">
      <c r="A137" s="4" t="s">
        <v>286</v>
      </c>
      <c r="B137" s="58">
        <v>3005</v>
      </c>
      <c r="C137" s="58">
        <v>2027</v>
      </c>
      <c r="D137" s="9">
        <f t="shared" si="64"/>
        <v>0.67454242928452579</v>
      </c>
      <c r="E137" s="81">
        <v>3</v>
      </c>
      <c r="F137" s="16">
        <v>3</v>
      </c>
      <c r="G137" s="58">
        <v>1001.667</v>
      </c>
      <c r="H137" s="30">
        <f t="shared" si="65"/>
        <v>3</v>
      </c>
      <c r="I137" s="58">
        <v>1001.667</v>
      </c>
      <c r="J137">
        <f t="shared" si="66"/>
        <v>3005.0010000000002</v>
      </c>
      <c r="L137" s="28">
        <f t="shared" si="60"/>
        <v>0.94409289714046685</v>
      </c>
      <c r="M137">
        <f t="shared" si="51"/>
        <v>751.25025000000005</v>
      </c>
      <c r="N137" s="28">
        <f t="shared" si="61"/>
        <v>1.2587905295206223</v>
      </c>
      <c r="O137" s="28">
        <f t="shared" si="52"/>
        <v>0.31469763238015547</v>
      </c>
      <c r="P137" s="46">
        <v>33417</v>
      </c>
      <c r="Q137" s="59">
        <f t="shared" si="62"/>
        <v>1.660749240084345E-3</v>
      </c>
      <c r="R137" s="59">
        <f t="shared" si="53"/>
        <v>0.99099999999999999</v>
      </c>
      <c r="S137" s="28">
        <v>0.09</v>
      </c>
      <c r="T137" s="28">
        <v>0.1</v>
      </c>
      <c r="U137" s="59">
        <f t="shared" si="54"/>
        <v>1</v>
      </c>
      <c r="V137" s="59">
        <f>D137/U137</f>
        <v>0.67454242928452579</v>
      </c>
      <c r="W137" s="131">
        <f t="shared" si="55"/>
        <v>-1.0828257944900466</v>
      </c>
      <c r="X137" s="28">
        <v>0.16981691425632764</v>
      </c>
      <c r="Y137" s="28">
        <v>0.85842456438198189</v>
      </c>
      <c r="Z137" s="62">
        <f>B137*10/P137</f>
        <v>0.89924290032019627</v>
      </c>
      <c r="AA137" s="59">
        <f t="shared" si="56"/>
        <v>0.7002523665599345</v>
      </c>
      <c r="AB137" s="131">
        <f t="shared" si="57"/>
        <v>-1.5838019680718913</v>
      </c>
      <c r="AC137" s="28">
        <v>0.10042458892158135</v>
      </c>
      <c r="AD137" s="28">
        <v>0.8593050281367457</v>
      </c>
      <c r="AE137">
        <v>59.43</v>
      </c>
      <c r="AF137" s="59">
        <f t="shared" si="58"/>
        <v>0.82964347945205474</v>
      </c>
      <c r="AG137" s="131">
        <f t="shared" si="59"/>
        <v>-0.66642817874127136</v>
      </c>
      <c r="AH137">
        <v>3.422812385002514E-2</v>
      </c>
      <c r="AI137" s="28">
        <v>0.85245406569115767</v>
      </c>
      <c r="AJ137" s="62">
        <f t="shared" si="50"/>
        <v>-1.1110186471010699</v>
      </c>
      <c r="AK137" s="59">
        <f t="shared" si="63"/>
        <v>0.22224533822473252</v>
      </c>
    </row>
    <row r="138" spans="1:37" x14ac:dyDescent="0.25">
      <c r="A138" s="4" t="s">
        <v>288</v>
      </c>
      <c r="B138" s="58">
        <v>4417</v>
      </c>
      <c r="C138" s="58">
        <v>2381</v>
      </c>
      <c r="D138" s="9">
        <f t="shared" si="64"/>
        <v>0.53905365632782432</v>
      </c>
      <c r="E138" s="81">
        <v>5</v>
      </c>
      <c r="F138" s="16">
        <v>7</v>
      </c>
      <c r="G138" s="58">
        <v>631</v>
      </c>
      <c r="H138" s="30">
        <f t="shared" si="65"/>
        <v>5</v>
      </c>
      <c r="I138" s="58">
        <v>883.4</v>
      </c>
      <c r="J138">
        <f t="shared" si="66"/>
        <v>4417</v>
      </c>
      <c r="L138" s="28">
        <f t="shared" si="60"/>
        <v>1.0704852841294996</v>
      </c>
      <c r="M138">
        <f t="shared" si="51"/>
        <v>736.16666666666663</v>
      </c>
      <c r="N138" s="28">
        <f t="shared" si="61"/>
        <v>1.2845823409553996</v>
      </c>
      <c r="O138" s="28">
        <f t="shared" si="52"/>
        <v>0.21409705682589997</v>
      </c>
      <c r="P138" s="46">
        <v>70049</v>
      </c>
      <c r="Q138" s="59">
        <f t="shared" si="62"/>
        <v>3.4812767010404368E-3</v>
      </c>
      <c r="R138" s="59">
        <f t="shared" si="53"/>
        <v>0.99099999999999999</v>
      </c>
      <c r="S138" s="28">
        <v>0.09</v>
      </c>
      <c r="T138" s="28">
        <v>0.1</v>
      </c>
      <c r="U138" s="59">
        <f t="shared" si="54"/>
        <v>0.7142857142857143</v>
      </c>
      <c r="V138" s="59">
        <f>D138/U138</f>
        <v>0.754675118858954</v>
      </c>
      <c r="W138" s="131">
        <f t="shared" si="55"/>
        <v>-0.61094883261407529</v>
      </c>
      <c r="X138" s="28">
        <v>0.16981691425632764</v>
      </c>
      <c r="Y138" s="28">
        <v>0.85842456438198189</v>
      </c>
      <c r="Z138" s="62">
        <f>B138*10/P138</f>
        <v>0.6305586089737184</v>
      </c>
      <c r="AA138" s="59">
        <f t="shared" si="56"/>
        <v>0.87388827820525639</v>
      </c>
      <c r="AB138" s="131">
        <f t="shared" si="57"/>
        <v>0.14521592993423479</v>
      </c>
      <c r="AC138" s="28">
        <v>0.10042458892158135</v>
      </c>
      <c r="AD138" s="28">
        <v>0.8593050281367457</v>
      </c>
      <c r="AE138">
        <v>73.67</v>
      </c>
      <c r="AF138" s="59">
        <f t="shared" si="58"/>
        <v>0.7909809041095891</v>
      </c>
      <c r="AG138" s="131">
        <f t="shared" si="59"/>
        <v>-1.7959839648506888</v>
      </c>
      <c r="AH138">
        <v>3.422812385002514E-2</v>
      </c>
      <c r="AI138" s="28">
        <v>0.85245406569115767</v>
      </c>
      <c r="AJ138" s="62">
        <f t="shared" si="50"/>
        <v>-0.75390562251017634</v>
      </c>
      <c r="AK138" s="59">
        <f t="shared" si="63"/>
        <v>0.31152359437245591</v>
      </c>
    </row>
    <row r="139" spans="1:37" x14ac:dyDescent="0.25">
      <c r="A139" s="4" t="s">
        <v>290</v>
      </c>
      <c r="B139" s="58">
        <v>1950</v>
      </c>
      <c r="C139" s="58">
        <v>1233</v>
      </c>
      <c r="D139" s="9">
        <f t="shared" si="64"/>
        <v>0.63230769230769235</v>
      </c>
      <c r="E139" s="81">
        <v>4</v>
      </c>
      <c r="F139" s="16">
        <v>4</v>
      </c>
      <c r="G139" s="58">
        <v>487.5</v>
      </c>
      <c r="H139" s="30">
        <f t="shared" si="65"/>
        <v>4</v>
      </c>
      <c r="I139" s="58">
        <v>487.5</v>
      </c>
      <c r="J139">
        <f t="shared" si="66"/>
        <v>1950</v>
      </c>
      <c r="L139" s="28">
        <f t="shared" si="60"/>
        <v>1.9398291282051281</v>
      </c>
      <c r="M139">
        <f t="shared" si="51"/>
        <v>390</v>
      </c>
      <c r="N139" s="28">
        <f t="shared" si="61"/>
        <v>2.4247864102564103</v>
      </c>
      <c r="O139" s="28">
        <f t="shared" si="52"/>
        <v>0.48495728205128219</v>
      </c>
      <c r="P139" s="46">
        <v>45817</v>
      </c>
      <c r="Q139" s="59">
        <f t="shared" si="62"/>
        <v>2.2770011650640222E-3</v>
      </c>
      <c r="R139" s="59">
        <f t="shared" si="53"/>
        <v>0.99099999999999999</v>
      </c>
      <c r="S139" s="28">
        <v>0.09</v>
      </c>
      <c r="T139" s="28">
        <v>0.1</v>
      </c>
      <c r="U139" s="59">
        <f t="shared" si="54"/>
        <v>1</v>
      </c>
      <c r="V139" s="59">
        <f>D139/U139</f>
        <v>0.63230769230769235</v>
      </c>
      <c r="W139" s="131">
        <f t="shared" si="55"/>
        <v>-1.3315332754956362</v>
      </c>
      <c r="X139" s="28">
        <v>0.16981691425632764</v>
      </c>
      <c r="Y139" s="28">
        <v>0.85842456438198189</v>
      </c>
      <c r="Z139" s="62">
        <f>B139*10/P139</f>
        <v>0.42560621603335008</v>
      </c>
      <c r="AA139" s="59">
        <f t="shared" si="56"/>
        <v>0.89359844599166249</v>
      </c>
      <c r="AB139" s="131">
        <f t="shared" si="57"/>
        <v>0.34148427415217536</v>
      </c>
      <c r="AC139" s="28">
        <v>0.10042458892158135</v>
      </c>
      <c r="AD139" s="28">
        <v>0.8593050281367457</v>
      </c>
      <c r="AE139">
        <v>55.33</v>
      </c>
      <c r="AF139" s="59">
        <f t="shared" si="58"/>
        <v>0.84077526027397254</v>
      </c>
      <c r="AG139" s="131">
        <f t="shared" si="59"/>
        <v>-0.34120495380808191</v>
      </c>
      <c r="AH139">
        <v>3.422812385002514E-2</v>
      </c>
      <c r="AI139" s="28">
        <v>0.85245406569115767</v>
      </c>
      <c r="AJ139" s="62">
        <f t="shared" si="50"/>
        <v>-0.44375131838384757</v>
      </c>
      <c r="AK139" s="59">
        <f t="shared" si="63"/>
        <v>0.38906217040403812</v>
      </c>
    </row>
    <row r="140" spans="1:37" x14ac:dyDescent="0.25">
      <c r="A140" s="4" t="s">
        <v>292</v>
      </c>
      <c r="B140" s="58">
        <v>8919</v>
      </c>
      <c r="C140" s="58">
        <v>7752</v>
      </c>
      <c r="D140" s="9">
        <f t="shared" si="64"/>
        <v>0.86915573494786413</v>
      </c>
      <c r="E140" s="81">
        <v>7</v>
      </c>
      <c r="F140" s="16">
        <v>9</v>
      </c>
      <c r="G140" s="58">
        <v>991</v>
      </c>
      <c r="H140" s="30">
        <f t="shared" si="65"/>
        <v>6.9999992151587378</v>
      </c>
      <c r="I140" s="58">
        <v>1274.143</v>
      </c>
      <c r="J140">
        <f t="shared" si="66"/>
        <v>8919</v>
      </c>
      <c r="L140" s="28">
        <f t="shared" si="60"/>
        <v>0.7421982461937161</v>
      </c>
      <c r="M140">
        <f t="shared" si="51"/>
        <v>1114.8751093749986</v>
      </c>
      <c r="N140" s="28">
        <f t="shared" si="61"/>
        <v>0.84822657896644837</v>
      </c>
      <c r="O140" s="28">
        <f t="shared" si="52"/>
        <v>0.10602833277273227</v>
      </c>
      <c r="P140" s="46">
        <v>82206</v>
      </c>
      <c r="Q140" s="59">
        <f t="shared" si="62"/>
        <v>4.0854520761999481E-3</v>
      </c>
      <c r="R140" s="59">
        <f t="shared" si="53"/>
        <v>0.99099999999999999</v>
      </c>
      <c r="S140" s="28">
        <v>0.09</v>
      </c>
      <c r="T140" s="28">
        <v>0.1</v>
      </c>
      <c r="U140" s="59">
        <f t="shared" si="54"/>
        <v>0.77777769057319313</v>
      </c>
      <c r="V140" s="59">
        <f>D140/U140</f>
        <v>1.1174860702257079</v>
      </c>
      <c r="W140" s="131">
        <f t="shared" si="55"/>
        <v>1.5255341729545824</v>
      </c>
      <c r="X140" s="28">
        <v>0.16981691425632764</v>
      </c>
      <c r="Y140" s="28">
        <v>0.85842456438198189</v>
      </c>
      <c r="Z140" s="62">
        <f>B140*10/P140</f>
        <v>1.0849573023866872</v>
      </c>
      <c r="AA140" s="59">
        <f t="shared" si="56"/>
        <v>0.84500608228109875</v>
      </c>
      <c r="AB140" s="131">
        <f t="shared" si="57"/>
        <v>-0.14238490801105078</v>
      </c>
      <c r="AC140" s="28">
        <v>0.10042458892158135</v>
      </c>
      <c r="AD140" s="28">
        <v>0.8593050281367457</v>
      </c>
      <c r="AE140">
        <v>32.83</v>
      </c>
      <c r="AF140" s="59">
        <f t="shared" si="58"/>
        <v>0.90186430136986295</v>
      </c>
      <c r="AG140" s="131">
        <f t="shared" si="59"/>
        <v>1.4435566464350336</v>
      </c>
      <c r="AH140">
        <v>3.422812385002514E-2</v>
      </c>
      <c r="AI140" s="28">
        <v>0.85245406569115767</v>
      </c>
      <c r="AJ140" s="62">
        <f t="shared" si="50"/>
        <v>0.94223530379285503</v>
      </c>
      <c r="AK140" s="59">
        <f t="shared" si="63"/>
        <v>0.73555882594821376</v>
      </c>
    </row>
    <row r="141" spans="1:37" x14ac:dyDescent="0.25">
      <c r="A141" s="4" t="s">
        <v>294</v>
      </c>
      <c r="B141" s="58">
        <v>3585</v>
      </c>
      <c r="C141" s="58">
        <v>2820</v>
      </c>
      <c r="D141" s="9">
        <f t="shared" si="64"/>
        <v>0.78661087866108792</v>
      </c>
      <c r="E141" s="81">
        <v>5</v>
      </c>
      <c r="F141" s="16">
        <v>6</v>
      </c>
      <c r="G141" s="58">
        <v>597.5</v>
      </c>
      <c r="H141" s="30">
        <f t="shared" si="65"/>
        <v>5</v>
      </c>
      <c r="I141" s="58">
        <v>717</v>
      </c>
      <c r="J141">
        <f t="shared" si="66"/>
        <v>3585</v>
      </c>
      <c r="L141" s="28">
        <f t="shared" si="60"/>
        <v>1.3189214783821479</v>
      </c>
      <c r="M141">
        <f t="shared" si="51"/>
        <v>597.5</v>
      </c>
      <c r="N141" s="28">
        <f t="shared" si="61"/>
        <v>1.5827057740585775</v>
      </c>
      <c r="O141" s="28">
        <f t="shared" si="52"/>
        <v>0.26378429567642958</v>
      </c>
      <c r="P141" s="46">
        <v>75220</v>
      </c>
      <c r="Q141" s="59">
        <f t="shared" si="62"/>
        <v>3.7382636933041397E-3</v>
      </c>
      <c r="R141" s="59">
        <f t="shared" si="53"/>
        <v>0.99099999999999999</v>
      </c>
      <c r="S141" s="28">
        <v>0.09</v>
      </c>
      <c r="T141" s="28">
        <v>0.1</v>
      </c>
      <c r="U141" s="59">
        <f t="shared" si="54"/>
        <v>0.83333333333333337</v>
      </c>
      <c r="V141" s="59">
        <f>D141/U141</f>
        <v>0.94393305439330544</v>
      </c>
      <c r="W141" s="131">
        <f t="shared" si="55"/>
        <v>0.50353341058979562</v>
      </c>
      <c r="X141" s="28">
        <v>0.16981691425632764</v>
      </c>
      <c r="Y141" s="28">
        <v>0.85842456438198189</v>
      </c>
      <c r="Z141" s="62">
        <f>B141*10/P141</f>
        <v>0.47660196756181866</v>
      </c>
      <c r="AA141" s="59">
        <f t="shared" si="56"/>
        <v>0.90467960648763623</v>
      </c>
      <c r="AB141" s="131">
        <f t="shared" si="57"/>
        <v>0.45182737453197075</v>
      </c>
      <c r="AC141" s="28">
        <v>0.10042458892158135</v>
      </c>
      <c r="AD141" s="28">
        <v>0.8593050281367457</v>
      </c>
      <c r="AE141">
        <v>47.46</v>
      </c>
      <c r="AF141" s="59">
        <f t="shared" si="58"/>
        <v>0.86214284931506846</v>
      </c>
      <c r="AG141" s="131">
        <f t="shared" si="59"/>
        <v>0.28306499258806656</v>
      </c>
      <c r="AH141">
        <v>3.422812385002514E-2</v>
      </c>
      <c r="AI141" s="28">
        <v>0.85245406569115767</v>
      </c>
      <c r="AJ141" s="62">
        <f t="shared" si="50"/>
        <v>0.41280859256994429</v>
      </c>
      <c r="AK141" s="59">
        <f t="shared" si="63"/>
        <v>0.60320214814248607</v>
      </c>
    </row>
    <row r="142" spans="1:37" x14ac:dyDescent="0.25">
      <c r="A142" s="4" t="s">
        <v>296</v>
      </c>
      <c r="B142" s="58">
        <v>62609</v>
      </c>
      <c r="C142" s="58">
        <v>46082</v>
      </c>
      <c r="D142" s="9">
        <f t="shared" si="64"/>
        <v>0.73602836652877379</v>
      </c>
      <c r="E142" s="81">
        <v>47</v>
      </c>
      <c r="F142" s="16">
        <v>55</v>
      </c>
      <c r="G142" s="58">
        <v>1138.345</v>
      </c>
      <c r="H142" s="30">
        <f t="shared" si="65"/>
        <v>46.999994745162923</v>
      </c>
      <c r="I142" s="58">
        <v>1332.106</v>
      </c>
      <c r="J142">
        <f t="shared" si="66"/>
        <v>62608.974999999999</v>
      </c>
      <c r="L142" s="28">
        <f t="shared" si="60"/>
        <v>0.70990349116361606</v>
      </c>
      <c r="M142">
        <f t="shared" si="51"/>
        <v>1304.3537886284719</v>
      </c>
      <c r="N142" s="28">
        <f t="shared" si="61"/>
        <v>0.72500782245158246</v>
      </c>
      <c r="O142" s="28">
        <f t="shared" si="52"/>
        <v>1.5104331287966399E-2</v>
      </c>
      <c r="P142" s="46">
        <v>500387</v>
      </c>
      <c r="Q142" s="59">
        <f t="shared" si="62"/>
        <v>2.4868100966516597E-2</v>
      </c>
      <c r="R142" s="59">
        <f t="shared" si="53"/>
        <v>0.99099999999999999</v>
      </c>
      <c r="S142" s="28">
        <v>0.09</v>
      </c>
      <c r="T142" s="28">
        <v>0.1</v>
      </c>
      <c r="U142" s="59">
        <f t="shared" si="54"/>
        <v>0.85454535900296225</v>
      </c>
      <c r="V142" s="59">
        <f>D142/U142</f>
        <v>0.86130988691756782</v>
      </c>
      <c r="W142" s="131">
        <f t="shared" si="55"/>
        <v>1.6990784152576963E-2</v>
      </c>
      <c r="X142" s="28">
        <v>0.16981691425632764</v>
      </c>
      <c r="Y142" s="28">
        <v>0.85842456438198189</v>
      </c>
      <c r="Z142" s="62">
        <f>B142*10/P142</f>
        <v>1.251211562250818</v>
      </c>
      <c r="AA142" s="59">
        <f t="shared" si="56"/>
        <v>0.97337847442249792</v>
      </c>
      <c r="AB142" s="131">
        <f t="shared" si="57"/>
        <v>1.135911508433745</v>
      </c>
      <c r="AC142" s="28">
        <v>0.10042458892158135</v>
      </c>
      <c r="AD142" s="28">
        <v>0.8593050281367457</v>
      </c>
      <c r="AE142">
        <v>46.52</v>
      </c>
      <c r="AF142" s="59">
        <f t="shared" si="58"/>
        <v>0.86469501369863011</v>
      </c>
      <c r="AG142" s="131">
        <f t="shared" si="59"/>
        <v>0.35762836610933468</v>
      </c>
      <c r="AH142">
        <v>3.422812385002514E-2</v>
      </c>
      <c r="AI142" s="28">
        <v>0.85245406569115767</v>
      </c>
      <c r="AJ142" s="62">
        <f t="shared" si="50"/>
        <v>0.50351021956521891</v>
      </c>
      <c r="AK142" s="59">
        <f t="shared" si="63"/>
        <v>0.6258775548913047</v>
      </c>
    </row>
    <row r="143" spans="1:37" x14ac:dyDescent="0.25">
      <c r="A143" s="4" t="s">
        <v>298</v>
      </c>
      <c r="B143" s="58">
        <v>2989</v>
      </c>
      <c r="C143" s="58">
        <v>2460</v>
      </c>
      <c r="D143" s="9">
        <f t="shared" si="64"/>
        <v>0.82301773168283709</v>
      </c>
      <c r="E143" s="81">
        <v>3</v>
      </c>
      <c r="F143" s="16">
        <v>5</v>
      </c>
      <c r="G143" s="58">
        <v>747.25</v>
      </c>
      <c r="H143" s="30">
        <f t="shared" si="65"/>
        <v>3.7500001254600241</v>
      </c>
      <c r="I143" s="58">
        <v>996.33330000000001</v>
      </c>
      <c r="J143">
        <f t="shared" si="66"/>
        <v>3736.25</v>
      </c>
      <c r="L143" s="28">
        <f t="shared" si="60"/>
        <v>0.94914693707416986</v>
      </c>
      <c r="M143">
        <f t="shared" si="51"/>
        <v>786.57892659279753</v>
      </c>
      <c r="N143" s="28">
        <f t="shared" si="61"/>
        <v>1.2022527784927046</v>
      </c>
      <c r="O143" s="28">
        <f t="shared" si="52"/>
        <v>0.25310584141853476</v>
      </c>
      <c r="P143" s="46">
        <v>49701</v>
      </c>
      <c r="Q143" s="59">
        <f t="shared" si="62"/>
        <v>2.4700271712431408E-3</v>
      </c>
      <c r="R143" s="59">
        <f t="shared" si="53"/>
        <v>0.99099999999999999</v>
      </c>
      <c r="S143" s="28">
        <v>0.09</v>
      </c>
      <c r="T143" s="28">
        <v>0.1</v>
      </c>
      <c r="U143" s="59">
        <f t="shared" si="54"/>
        <v>0.75000002509200481</v>
      </c>
      <c r="V143" s="59">
        <f>D143/U143</f>
        <v>1.0973569388639353</v>
      </c>
      <c r="W143" s="131">
        <f t="shared" si="55"/>
        <v>1.4069998593974002</v>
      </c>
      <c r="X143" s="28">
        <v>0.16981691425632764</v>
      </c>
      <c r="Y143" s="28">
        <v>0.85842456438198189</v>
      </c>
      <c r="Z143" s="62">
        <f>B143*10/P143</f>
        <v>0.60139635017404081</v>
      </c>
      <c r="AA143" s="59">
        <f t="shared" si="56"/>
        <v>0.83962764531900769</v>
      </c>
      <c r="AB143" s="131">
        <f t="shared" si="57"/>
        <v>-0.1959418806593623</v>
      </c>
      <c r="AC143" s="28">
        <v>0.10042458892158135</v>
      </c>
      <c r="AD143" s="28">
        <v>0.8593050281367457</v>
      </c>
      <c r="AE143">
        <v>35.14</v>
      </c>
      <c r="AF143" s="59">
        <f t="shared" si="58"/>
        <v>0.8955924931506849</v>
      </c>
      <c r="AG143" s="131">
        <f t="shared" si="59"/>
        <v>1.2603211221434079</v>
      </c>
      <c r="AH143">
        <v>3.422812385002514E-2</v>
      </c>
      <c r="AI143" s="28">
        <v>0.85245406569115767</v>
      </c>
      <c r="AJ143" s="62">
        <f t="shared" si="50"/>
        <v>0.82379303362714873</v>
      </c>
      <c r="AK143" s="59">
        <f t="shared" si="63"/>
        <v>0.70594825840678721</v>
      </c>
    </row>
    <row r="144" spans="1:37" x14ac:dyDescent="0.25">
      <c r="A144" s="4" t="s">
        <v>300</v>
      </c>
      <c r="B144" s="58">
        <v>2773</v>
      </c>
      <c r="C144" s="58">
        <v>1916</v>
      </c>
      <c r="D144" s="9">
        <f t="shared" si="64"/>
        <v>0.69094843130183914</v>
      </c>
      <c r="E144" s="81">
        <v>2</v>
      </c>
      <c r="F144" s="16">
        <v>3</v>
      </c>
      <c r="G144" s="58">
        <v>924.33330000000001</v>
      </c>
      <c r="H144" s="30">
        <f t="shared" si="65"/>
        <v>1.9999999278759464</v>
      </c>
      <c r="I144" s="58">
        <v>1386.5</v>
      </c>
      <c r="J144">
        <f t="shared" si="66"/>
        <v>2772.9998999999998</v>
      </c>
      <c r="L144" s="28">
        <f t="shared" si="60"/>
        <v>0.68205315542733502</v>
      </c>
      <c r="M144">
        <f t="shared" si="51"/>
        <v>924.33332222222191</v>
      </c>
      <c r="N144" s="28">
        <f t="shared" si="61"/>
        <v>1.0230797454391125</v>
      </c>
      <c r="O144" s="28">
        <f t="shared" si="52"/>
        <v>0.34102659001177749</v>
      </c>
      <c r="P144" s="46">
        <v>39779</v>
      </c>
      <c r="Q144" s="59">
        <f t="shared" si="62"/>
        <v>1.9769262357876276E-3</v>
      </c>
      <c r="R144" s="59">
        <f t="shared" si="53"/>
        <v>0.99099999999999999</v>
      </c>
      <c r="S144" s="28">
        <v>0.09</v>
      </c>
      <c r="T144" s="28">
        <v>0.1</v>
      </c>
      <c r="U144" s="59">
        <f t="shared" si="54"/>
        <v>0.6666666426253155</v>
      </c>
      <c r="V144" s="59">
        <f>D144/U144</f>
        <v>1.0364226843282613</v>
      </c>
      <c r="W144" s="131">
        <f t="shared" si="55"/>
        <v>1.0481766243708963</v>
      </c>
      <c r="X144" s="28">
        <v>0.16981691425632764</v>
      </c>
      <c r="Y144" s="28">
        <v>0.85842456438198189</v>
      </c>
      <c r="Z144" s="62">
        <f>B144*10/P144</f>
        <v>0.69710148570853969</v>
      </c>
      <c r="AA144" s="59">
        <f t="shared" si="56"/>
        <v>0.65144924457628339</v>
      </c>
      <c r="AB144" s="131">
        <f t="shared" si="57"/>
        <v>-2.0697698222371699</v>
      </c>
      <c r="AC144" s="28">
        <v>0.10042458892158135</v>
      </c>
      <c r="AD144" s="28">
        <v>0.8593050281367457</v>
      </c>
      <c r="AE144">
        <v>51.76</v>
      </c>
      <c r="AF144" s="59">
        <f t="shared" si="58"/>
        <v>0.85046805479452059</v>
      </c>
      <c r="AG144" s="131">
        <f t="shared" si="59"/>
        <v>-5.8022779902837759E-2</v>
      </c>
      <c r="AH144">
        <v>3.422812385002514E-2</v>
      </c>
      <c r="AI144" s="28">
        <v>0.85245406569115767</v>
      </c>
      <c r="AJ144" s="62">
        <f t="shared" si="50"/>
        <v>-0.35987199258970376</v>
      </c>
      <c r="AK144" s="59">
        <f t="shared" si="63"/>
        <v>0.41003200185257405</v>
      </c>
    </row>
    <row r="145" spans="1:37" x14ac:dyDescent="0.25">
      <c r="A145" s="4" t="s">
        <v>302</v>
      </c>
      <c r="B145" s="58">
        <v>727</v>
      </c>
      <c r="C145" s="58">
        <v>518</v>
      </c>
      <c r="D145" s="9">
        <f t="shared" si="64"/>
        <v>0.71251719394773039</v>
      </c>
      <c r="E145" s="81">
        <v>3</v>
      </c>
      <c r="F145" s="16">
        <v>3</v>
      </c>
      <c r="G145" s="58">
        <v>242.33330000000001</v>
      </c>
      <c r="H145" s="30">
        <f t="shared" si="65"/>
        <v>3</v>
      </c>
      <c r="I145" s="58">
        <v>242.33330000000001</v>
      </c>
      <c r="J145">
        <f t="shared" si="66"/>
        <v>726.99990000000003</v>
      </c>
      <c r="L145" s="28">
        <f t="shared" si="60"/>
        <v>3.9023390512158254</v>
      </c>
      <c r="M145">
        <f t="shared" si="51"/>
        <v>181.74997500000001</v>
      </c>
      <c r="N145" s="28">
        <f t="shared" si="61"/>
        <v>5.2031187349544341</v>
      </c>
      <c r="O145" s="28">
        <f t="shared" si="52"/>
        <v>1.3007796837386087</v>
      </c>
      <c r="P145" s="46">
        <v>18986</v>
      </c>
      <c r="Q145" s="59">
        <f t="shared" si="62"/>
        <v>9.4356121352130273E-4</v>
      </c>
      <c r="R145" s="59">
        <f t="shared" si="53"/>
        <v>0.99099999999999999</v>
      </c>
      <c r="S145" s="28">
        <v>0.09</v>
      </c>
      <c r="T145" s="28">
        <v>0.1</v>
      </c>
      <c r="U145" s="59">
        <f t="shared" si="54"/>
        <v>1</v>
      </c>
      <c r="V145" s="59">
        <f>D145/U145</f>
        <v>0.71251719394773039</v>
      </c>
      <c r="W145" s="131">
        <f t="shared" si="55"/>
        <v>-0.85920399079925436</v>
      </c>
      <c r="X145" s="28">
        <v>0.16981691425632764</v>
      </c>
      <c r="Y145" s="28">
        <v>0.85842456438198189</v>
      </c>
      <c r="Z145" s="62">
        <f>B145*10/P145</f>
        <v>0.38291372590329714</v>
      </c>
      <c r="AA145" s="59">
        <f t="shared" si="56"/>
        <v>0.87236209136556764</v>
      </c>
      <c r="AB145" s="131">
        <f t="shared" si="57"/>
        <v>0.1300185877685576</v>
      </c>
      <c r="AC145" s="28">
        <v>0.10042458892158135</v>
      </c>
      <c r="AD145" s="28">
        <v>0.8593050281367457</v>
      </c>
      <c r="AE145">
        <v>62.67</v>
      </c>
      <c r="AF145" s="59">
        <f t="shared" si="58"/>
        <v>0.82084665753424657</v>
      </c>
      <c r="AG145" s="131">
        <f t="shared" si="59"/>
        <v>-0.92343384917627858</v>
      </c>
      <c r="AH145">
        <v>3.422812385002514E-2</v>
      </c>
      <c r="AI145" s="28">
        <v>0.85245406569115767</v>
      </c>
      <c r="AJ145" s="62">
        <f t="shared" ref="AJ145:AJ208" si="67">(W145+AB145+AG145)/3</f>
        <v>-0.55087308406899183</v>
      </c>
      <c r="AK145" s="59">
        <f t="shared" si="63"/>
        <v>0.36228172898275202</v>
      </c>
    </row>
    <row r="146" spans="1:37" x14ac:dyDescent="0.25">
      <c r="A146" s="4" t="s">
        <v>304</v>
      </c>
      <c r="B146" s="58">
        <v>1777</v>
      </c>
      <c r="C146" s="58">
        <v>1314</v>
      </c>
      <c r="D146" s="9">
        <f t="shared" si="64"/>
        <v>0.73944850872256618</v>
      </c>
      <c r="E146" s="81">
        <v>3</v>
      </c>
      <c r="F146" s="16">
        <v>4</v>
      </c>
      <c r="G146" s="58">
        <v>592.33330000000001</v>
      </c>
      <c r="H146" s="30">
        <f t="shared" si="65"/>
        <v>4</v>
      </c>
      <c r="I146" s="58">
        <v>592.33330000000001</v>
      </c>
      <c r="J146">
        <f t="shared" si="66"/>
        <v>2369.3332</v>
      </c>
      <c r="L146" s="28">
        <f t="shared" si="60"/>
        <v>1.5965111196686055</v>
      </c>
      <c r="M146">
        <f t="shared" si="51"/>
        <v>473.86664000000002</v>
      </c>
      <c r="N146" s="28">
        <f t="shared" si="61"/>
        <v>1.9956388995857568</v>
      </c>
      <c r="O146" s="28">
        <f t="shared" si="52"/>
        <v>0.39912777991715132</v>
      </c>
      <c r="P146" s="46">
        <v>48376</v>
      </c>
      <c r="Q146" s="59">
        <f t="shared" si="62"/>
        <v>2.4041776711949091E-3</v>
      </c>
      <c r="R146" s="59">
        <f t="shared" si="53"/>
        <v>0.99099999999999999</v>
      </c>
      <c r="S146" s="28">
        <v>0.09</v>
      </c>
      <c r="T146" s="28">
        <v>0.1</v>
      </c>
      <c r="U146" s="59">
        <f t="shared" si="54"/>
        <v>1</v>
      </c>
      <c r="V146" s="59">
        <f>D146/U146</f>
        <v>0.73944850872256618</v>
      </c>
      <c r="W146" s="131">
        <f t="shared" si="55"/>
        <v>-0.70061369434512899</v>
      </c>
      <c r="X146" s="28">
        <v>0.16981691425632764</v>
      </c>
      <c r="Y146" s="28">
        <v>0.85842456438198189</v>
      </c>
      <c r="Z146" s="62">
        <f>B146*10/P146</f>
        <v>0.36733090788820905</v>
      </c>
      <c r="AA146" s="59">
        <f t="shared" si="56"/>
        <v>0.90816727302794775</v>
      </c>
      <c r="AB146" s="131">
        <f t="shared" si="57"/>
        <v>0.48655658356099585</v>
      </c>
      <c r="AC146" s="28">
        <v>0.10042458892158135</v>
      </c>
      <c r="AD146" s="28">
        <v>0.8593050281367457</v>
      </c>
      <c r="AE146">
        <v>57.04</v>
      </c>
      <c r="AF146" s="59">
        <f t="shared" si="58"/>
        <v>0.83613249315068483</v>
      </c>
      <c r="AG146" s="131">
        <f t="shared" si="59"/>
        <v>-0.47684683542655965</v>
      </c>
      <c r="AH146">
        <v>3.422812385002514E-2</v>
      </c>
      <c r="AI146" s="28">
        <v>0.85245406569115767</v>
      </c>
      <c r="AJ146" s="62">
        <f t="shared" si="67"/>
        <v>-0.23030131540356424</v>
      </c>
      <c r="AK146" s="59">
        <f t="shared" si="63"/>
        <v>0.44242467114910894</v>
      </c>
    </row>
    <row r="147" spans="1:37" x14ac:dyDescent="0.25">
      <c r="A147" s="4" t="s">
        <v>306</v>
      </c>
      <c r="B147" s="58">
        <v>3009</v>
      </c>
      <c r="C147" s="58">
        <v>2470</v>
      </c>
      <c r="D147" s="9">
        <f t="shared" si="64"/>
        <v>0.82087072116982385</v>
      </c>
      <c r="E147" s="81">
        <v>5</v>
      </c>
      <c r="F147" s="16">
        <v>5</v>
      </c>
      <c r="G147" s="58">
        <v>601.79999999999995</v>
      </c>
      <c r="H147" s="30">
        <f t="shared" si="65"/>
        <v>5</v>
      </c>
      <c r="I147" s="58">
        <v>601.79999999999995</v>
      </c>
      <c r="J147">
        <f t="shared" si="66"/>
        <v>3009</v>
      </c>
      <c r="L147" s="28">
        <f t="shared" si="60"/>
        <v>1.5713969757394484</v>
      </c>
      <c r="M147">
        <f t="shared" si="51"/>
        <v>501.5</v>
      </c>
      <c r="N147" s="28">
        <f t="shared" si="61"/>
        <v>1.8856763708873379</v>
      </c>
      <c r="O147" s="28">
        <f t="shared" si="52"/>
        <v>0.3142793951478895</v>
      </c>
      <c r="P147" s="46">
        <v>48979</v>
      </c>
      <c r="Q147" s="59">
        <f t="shared" si="62"/>
        <v>2.4341454059338399E-3</v>
      </c>
      <c r="R147" s="59">
        <f t="shared" si="53"/>
        <v>0.99099999999999999</v>
      </c>
      <c r="S147" s="28">
        <v>0.09</v>
      </c>
      <c r="T147" s="28">
        <v>0.1</v>
      </c>
      <c r="U147" s="59">
        <f t="shared" si="54"/>
        <v>1</v>
      </c>
      <c r="V147" s="59">
        <f>D147/U147</f>
        <v>0.82087072116982385</v>
      </c>
      <c r="W147" s="131">
        <f t="shared" si="55"/>
        <v>-0.22114312568106703</v>
      </c>
      <c r="X147" s="28">
        <v>0.16981691425632764</v>
      </c>
      <c r="Y147" s="28">
        <v>0.85842456438198189</v>
      </c>
      <c r="Z147" s="62">
        <f>B147*10/P147</f>
        <v>0.61434492333449031</v>
      </c>
      <c r="AA147" s="59">
        <f t="shared" si="56"/>
        <v>0.87713101533310189</v>
      </c>
      <c r="AB147" s="131">
        <f t="shared" si="57"/>
        <v>0.17750620030195985</v>
      </c>
      <c r="AC147" s="28">
        <v>0.10042458892158135</v>
      </c>
      <c r="AD147" s="28">
        <v>0.8593050281367457</v>
      </c>
      <c r="AE147">
        <v>34.9</v>
      </c>
      <c r="AF147" s="59">
        <f t="shared" si="58"/>
        <v>0.8962441095890411</v>
      </c>
      <c r="AG147" s="131">
        <f t="shared" si="59"/>
        <v>1.2793585792126692</v>
      </c>
      <c r="AH147">
        <v>3.422812385002514E-2</v>
      </c>
      <c r="AI147" s="28">
        <v>0.85245406569115767</v>
      </c>
      <c r="AJ147" s="62">
        <f t="shared" si="67"/>
        <v>0.41190721794452068</v>
      </c>
      <c r="AK147" s="59">
        <f t="shared" si="63"/>
        <v>0.60297680448613011</v>
      </c>
    </row>
    <row r="148" spans="1:37" x14ac:dyDescent="0.25">
      <c r="A148" s="4" t="s">
        <v>308</v>
      </c>
      <c r="B148" s="58">
        <v>2100</v>
      </c>
      <c r="C148" s="58">
        <v>1594</v>
      </c>
      <c r="D148" s="9">
        <f t="shared" si="64"/>
        <v>0.75904761904761908</v>
      </c>
      <c r="E148" s="81">
        <v>2</v>
      </c>
      <c r="F148" s="16">
        <v>3</v>
      </c>
      <c r="G148" s="58">
        <v>700</v>
      </c>
      <c r="H148" s="30">
        <f t="shared" si="65"/>
        <v>2</v>
      </c>
      <c r="I148" s="58">
        <v>1050</v>
      </c>
      <c r="J148">
        <f t="shared" si="66"/>
        <v>2100</v>
      </c>
      <c r="L148" s="28">
        <f t="shared" si="60"/>
        <v>0.90063495238095237</v>
      </c>
      <c r="M148">
        <f t="shared" si="51"/>
        <v>700</v>
      </c>
      <c r="N148" s="28">
        <f t="shared" si="61"/>
        <v>1.3509524285714285</v>
      </c>
      <c r="O148" s="28">
        <f t="shared" si="52"/>
        <v>0.45031747619047613</v>
      </c>
      <c r="P148" s="46">
        <v>54034</v>
      </c>
      <c r="Q148" s="59">
        <f t="shared" si="62"/>
        <v>2.6853674608348296E-3</v>
      </c>
      <c r="R148" s="59">
        <f t="shared" si="53"/>
        <v>0.99099999999999999</v>
      </c>
      <c r="S148" s="28">
        <v>0.09</v>
      </c>
      <c r="T148" s="28">
        <v>0.1</v>
      </c>
      <c r="U148" s="59">
        <f t="shared" si="54"/>
        <v>0.66666666666666663</v>
      </c>
      <c r="V148" s="59">
        <f>D148/U148</f>
        <v>1.1385714285714288</v>
      </c>
      <c r="W148" s="131">
        <f t="shared" si="55"/>
        <v>1.6496994154927545</v>
      </c>
      <c r="X148" s="28">
        <v>0.16981691425632764</v>
      </c>
      <c r="Y148" s="28">
        <v>0.85842456438198189</v>
      </c>
      <c r="Z148" s="62">
        <f>B148*10/P148</f>
        <v>0.38864418699337455</v>
      </c>
      <c r="AA148" s="59">
        <f t="shared" si="56"/>
        <v>0.80567790650331272</v>
      </c>
      <c r="AB148" s="131">
        <f t="shared" si="57"/>
        <v>-0.53400389495553557</v>
      </c>
      <c r="AC148" s="28">
        <v>0.10042458892158135</v>
      </c>
      <c r="AD148" s="28">
        <v>0.8593050281367457</v>
      </c>
      <c r="AE148">
        <v>64.88</v>
      </c>
      <c r="AF148" s="59">
        <f t="shared" si="58"/>
        <v>0.8148463561643835</v>
      </c>
      <c r="AG148" s="131">
        <f t="shared" si="59"/>
        <v>-1.0987370996890484</v>
      </c>
      <c r="AH148">
        <v>3.422812385002514E-2</v>
      </c>
      <c r="AI148" s="28">
        <v>0.85245406569115767</v>
      </c>
      <c r="AJ148" s="62">
        <f t="shared" si="67"/>
        <v>5.6528069493901141E-3</v>
      </c>
      <c r="AK148" s="59">
        <f t="shared" si="63"/>
        <v>0.50141320173734749</v>
      </c>
    </row>
    <row r="149" spans="1:37" x14ac:dyDescent="0.25">
      <c r="A149" s="4" t="s">
        <v>310</v>
      </c>
      <c r="B149" s="58">
        <v>2254</v>
      </c>
      <c r="C149" s="58">
        <v>1785</v>
      </c>
      <c r="D149" s="9">
        <f t="shared" si="64"/>
        <v>0.79192546583850931</v>
      </c>
      <c r="E149" s="81">
        <v>4</v>
      </c>
      <c r="F149" s="16">
        <v>4</v>
      </c>
      <c r="G149" s="58">
        <v>563.5</v>
      </c>
      <c r="H149" s="30">
        <f t="shared" si="65"/>
        <v>4</v>
      </c>
      <c r="I149" s="58">
        <v>563.5</v>
      </c>
      <c r="J149">
        <f t="shared" si="66"/>
        <v>2254</v>
      </c>
      <c r="L149" s="28">
        <f t="shared" si="60"/>
        <v>1.6782017746228926</v>
      </c>
      <c r="M149">
        <f t="shared" si="51"/>
        <v>450.8</v>
      </c>
      <c r="N149" s="28">
        <f t="shared" si="61"/>
        <v>2.0977522182786159</v>
      </c>
      <c r="O149" s="28">
        <f t="shared" si="52"/>
        <v>0.41955044365572336</v>
      </c>
      <c r="P149" s="46">
        <v>40874</v>
      </c>
      <c r="Q149" s="59">
        <f t="shared" si="62"/>
        <v>2.0313452565822042E-3</v>
      </c>
      <c r="R149" s="59">
        <f t="shared" si="53"/>
        <v>0.99099999999999999</v>
      </c>
      <c r="S149" s="28">
        <v>0.09</v>
      </c>
      <c r="T149" s="28">
        <v>0.1</v>
      </c>
      <c r="U149" s="59">
        <f t="shared" si="54"/>
        <v>1</v>
      </c>
      <c r="V149" s="59">
        <f>D149/U149</f>
        <v>0.79192546583850931</v>
      </c>
      <c r="W149" s="131">
        <f t="shared" si="55"/>
        <v>-0.39159290365561877</v>
      </c>
      <c r="X149" s="28">
        <v>0.16981691425632764</v>
      </c>
      <c r="Y149" s="28">
        <v>0.85842456438198189</v>
      </c>
      <c r="Z149" s="62">
        <f>B149*10/P149</f>
        <v>0.55145080001957236</v>
      </c>
      <c r="AA149" s="59">
        <f t="shared" si="56"/>
        <v>0.86213729999510691</v>
      </c>
      <c r="AB149" s="131">
        <f t="shared" si="57"/>
        <v>2.8202971889412978E-2</v>
      </c>
      <c r="AC149" s="28">
        <v>0.10042458892158135</v>
      </c>
      <c r="AD149" s="28">
        <v>0.8593050281367457</v>
      </c>
      <c r="AE149">
        <v>53.53</v>
      </c>
      <c r="AF149" s="59">
        <f t="shared" si="58"/>
        <v>0.8456623835616438</v>
      </c>
      <c r="AG149" s="131">
        <f t="shared" si="59"/>
        <v>-0.19842402578863161</v>
      </c>
      <c r="AH149">
        <v>3.422812385002514E-2</v>
      </c>
      <c r="AI149" s="28">
        <v>0.85245406569115767</v>
      </c>
      <c r="AJ149" s="62">
        <f t="shared" si="67"/>
        <v>-0.1872713191849458</v>
      </c>
      <c r="AK149" s="59">
        <f t="shared" si="63"/>
        <v>0.45318217020376356</v>
      </c>
    </row>
    <row r="150" spans="1:37" x14ac:dyDescent="0.25">
      <c r="A150" s="4" t="s">
        <v>312</v>
      </c>
      <c r="B150" s="58">
        <v>5704</v>
      </c>
      <c r="C150" s="58">
        <v>5116</v>
      </c>
      <c r="D150" s="9">
        <f t="shared" si="64"/>
        <v>0.89691444600280501</v>
      </c>
      <c r="E150" s="81">
        <v>3</v>
      </c>
      <c r="F150" s="16">
        <v>4</v>
      </c>
      <c r="G150" s="58">
        <v>1426</v>
      </c>
      <c r="H150" s="30">
        <f t="shared" si="65"/>
        <v>3.0000005259467963</v>
      </c>
      <c r="I150" s="58">
        <v>1901.3330000000001</v>
      </c>
      <c r="J150">
        <f t="shared" si="66"/>
        <v>5704</v>
      </c>
      <c r="L150" s="28">
        <f t="shared" si="60"/>
        <v>0.49737037120798933</v>
      </c>
      <c r="M150">
        <f t="shared" si="51"/>
        <v>1425.9998124999918</v>
      </c>
      <c r="N150" s="28">
        <f t="shared" si="61"/>
        <v>0.66316046587839605</v>
      </c>
      <c r="O150" s="28">
        <f t="shared" si="52"/>
        <v>0.16579009467040673</v>
      </c>
      <c r="P150" s="46">
        <v>55119</v>
      </c>
      <c r="Q150" s="59">
        <f t="shared" si="62"/>
        <v>2.7392895042705513E-3</v>
      </c>
      <c r="R150" s="59">
        <f t="shared" si="53"/>
        <v>0.99099999999999999</v>
      </c>
      <c r="S150" s="28">
        <v>0.09</v>
      </c>
      <c r="T150" s="28">
        <v>0.1</v>
      </c>
      <c r="U150" s="59">
        <f t="shared" si="54"/>
        <v>0.75000013148669908</v>
      </c>
      <c r="V150" s="59">
        <f>D150/U150</f>
        <v>1.1958857183463192</v>
      </c>
      <c r="W150" s="131">
        <f t="shared" si="55"/>
        <v>1.9872057824284897</v>
      </c>
      <c r="X150" s="28">
        <v>0.16981691425632764</v>
      </c>
      <c r="Y150" s="28">
        <v>0.85842456438198189</v>
      </c>
      <c r="Z150" s="62">
        <f>B150*10/P150</f>
        <v>1.0348518659627353</v>
      </c>
      <c r="AA150" s="59">
        <f t="shared" si="56"/>
        <v>0.65504943848763575</v>
      </c>
      <c r="AB150" s="131">
        <f t="shared" si="57"/>
        <v>-2.0339200970850597</v>
      </c>
      <c r="AC150" s="28">
        <v>0.10042458892158135</v>
      </c>
      <c r="AD150" s="28">
        <v>0.8593050281367457</v>
      </c>
      <c r="AE150">
        <v>38.29</v>
      </c>
      <c r="AF150" s="59">
        <f t="shared" si="58"/>
        <v>0.88704002739726029</v>
      </c>
      <c r="AG150" s="131">
        <f t="shared" si="59"/>
        <v>1.0104544981093733</v>
      </c>
      <c r="AH150">
        <v>3.422812385002514E-2</v>
      </c>
      <c r="AI150" s="28">
        <v>0.85245406569115767</v>
      </c>
      <c r="AJ150" s="62">
        <f t="shared" si="67"/>
        <v>0.32124672781760105</v>
      </c>
      <c r="AK150" s="59">
        <f t="shared" si="63"/>
        <v>0.5803116819544003</v>
      </c>
    </row>
    <row r="151" spans="1:37" x14ac:dyDescent="0.25">
      <c r="A151" s="4" t="s">
        <v>314</v>
      </c>
      <c r="B151" s="58">
        <v>4746</v>
      </c>
      <c r="C151" s="58">
        <v>3547</v>
      </c>
      <c r="D151" s="9">
        <f t="shared" si="64"/>
        <v>0.74736620311841551</v>
      </c>
      <c r="E151" s="81">
        <v>8</v>
      </c>
      <c r="F151" s="16">
        <v>9</v>
      </c>
      <c r="G151" s="58">
        <v>527.33330000000001</v>
      </c>
      <c r="H151" s="30">
        <f t="shared" si="65"/>
        <v>7.9999994943109991</v>
      </c>
      <c r="I151" s="58">
        <v>593.25</v>
      </c>
      <c r="J151">
        <f t="shared" si="66"/>
        <v>4745.9997000000003</v>
      </c>
      <c r="L151" s="28">
        <f t="shared" si="60"/>
        <v>1.5940441635061104</v>
      </c>
      <c r="M151">
        <f t="shared" si="51"/>
        <v>527.33332962962947</v>
      </c>
      <c r="N151" s="28">
        <f t="shared" si="61"/>
        <v>1.7932996965395405</v>
      </c>
      <c r="O151" s="28">
        <f t="shared" si="52"/>
        <v>0.19925553303343002</v>
      </c>
      <c r="P151" s="46">
        <v>84187</v>
      </c>
      <c r="Q151" s="59">
        <f t="shared" si="62"/>
        <v>4.1839032909890403E-3</v>
      </c>
      <c r="R151" s="59">
        <f t="shared" si="53"/>
        <v>0.99099999999999999</v>
      </c>
      <c r="S151" s="28">
        <v>0.09</v>
      </c>
      <c r="T151" s="28">
        <v>0.1</v>
      </c>
      <c r="U151" s="59">
        <f t="shared" si="54"/>
        <v>0.8888888327012221</v>
      </c>
      <c r="V151" s="59">
        <f>D151/U151</f>
        <v>0.84078703165531177</v>
      </c>
      <c r="W151" s="131">
        <f t="shared" si="55"/>
        <v>-0.1038620493365426</v>
      </c>
      <c r="X151" s="28">
        <v>0.16981691425632764</v>
      </c>
      <c r="Y151" s="28">
        <v>0.85842456438198189</v>
      </c>
      <c r="Z151" s="62">
        <f>B151*10/P151</f>
        <v>0.56374499625832963</v>
      </c>
      <c r="AA151" s="59">
        <f t="shared" si="56"/>
        <v>0.92953187101333912</v>
      </c>
      <c r="AB151" s="131">
        <f t="shared" si="57"/>
        <v>0.69929928148803799</v>
      </c>
      <c r="AC151" s="28">
        <v>0.10042458892158135</v>
      </c>
      <c r="AD151" s="28">
        <v>0.8593050281367457</v>
      </c>
      <c r="AE151">
        <v>52.55</v>
      </c>
      <c r="AF151" s="59">
        <f t="shared" si="58"/>
        <v>0.84832315068493147</v>
      </c>
      <c r="AG151" s="131">
        <f t="shared" si="59"/>
        <v>-0.12068774275582052</v>
      </c>
      <c r="AH151">
        <v>3.422812385002514E-2</v>
      </c>
      <c r="AI151" s="28">
        <v>0.85245406569115767</v>
      </c>
      <c r="AJ151" s="62">
        <f t="shared" si="67"/>
        <v>0.15824982979855828</v>
      </c>
      <c r="AK151" s="59">
        <f t="shared" si="63"/>
        <v>0.5395624574496396</v>
      </c>
    </row>
    <row r="152" spans="1:37" x14ac:dyDescent="0.25">
      <c r="A152" s="4" t="s">
        <v>316</v>
      </c>
      <c r="B152" s="58">
        <v>2038</v>
      </c>
      <c r="C152" s="58">
        <v>1589</v>
      </c>
      <c r="D152" s="9">
        <f t="shared" si="64"/>
        <v>0.77968596663395484</v>
      </c>
      <c r="E152" s="81">
        <v>2</v>
      </c>
      <c r="F152" s="16">
        <v>3</v>
      </c>
      <c r="G152" s="58">
        <v>679.33330000000001</v>
      </c>
      <c r="H152" s="30">
        <f t="shared" si="65"/>
        <v>1.9999999018645731</v>
      </c>
      <c r="I152" s="58">
        <v>1019</v>
      </c>
      <c r="J152">
        <f t="shared" si="66"/>
        <v>2037.9999</v>
      </c>
      <c r="L152" s="28">
        <f t="shared" si="60"/>
        <v>0.92803405299313046</v>
      </c>
      <c r="M152">
        <f t="shared" si="51"/>
        <v>679.33332222222191</v>
      </c>
      <c r="N152" s="28">
        <f t="shared" si="61"/>
        <v>1.3920511022579514</v>
      </c>
      <c r="O152" s="28">
        <f t="shared" si="52"/>
        <v>0.4640170492648209</v>
      </c>
      <c r="P152" s="46">
        <v>44851</v>
      </c>
      <c r="Q152" s="59">
        <f t="shared" si="62"/>
        <v>2.2289931521986702E-3</v>
      </c>
      <c r="R152" s="59">
        <f t="shared" si="53"/>
        <v>0.99099999999999999</v>
      </c>
      <c r="S152" s="28">
        <v>0.09</v>
      </c>
      <c r="T152" s="28">
        <v>0.1</v>
      </c>
      <c r="U152" s="59">
        <f t="shared" si="54"/>
        <v>0.6666666339548577</v>
      </c>
      <c r="V152" s="59">
        <f>D152/U152</f>
        <v>1.1695290073370466</v>
      </c>
      <c r="W152" s="131">
        <f t="shared" si="55"/>
        <v>1.8319991522485957</v>
      </c>
      <c r="X152" s="28">
        <v>0.16981691425632764</v>
      </c>
      <c r="Y152" s="28">
        <v>0.85842456438198189</v>
      </c>
      <c r="Z152" s="62">
        <f>B152*10/P152</f>
        <v>0.45439343604378946</v>
      </c>
      <c r="AA152" s="59">
        <f t="shared" si="56"/>
        <v>0.77280327083008127</v>
      </c>
      <c r="AB152" s="131">
        <f t="shared" si="57"/>
        <v>-0.86136033251986865</v>
      </c>
      <c r="AC152" s="28">
        <v>0.10042458892158135</v>
      </c>
      <c r="AD152" s="28">
        <v>0.8593050281367457</v>
      </c>
      <c r="AE152">
        <v>53.45</v>
      </c>
      <c r="AF152" s="59">
        <f t="shared" si="58"/>
        <v>0.84587958904109584</v>
      </c>
      <c r="AG152" s="131">
        <f t="shared" si="59"/>
        <v>-0.19207820676554566</v>
      </c>
      <c r="AH152">
        <v>3.422812385002514E-2</v>
      </c>
      <c r="AI152" s="28">
        <v>0.85245406569115767</v>
      </c>
      <c r="AJ152" s="62">
        <f t="shared" si="67"/>
        <v>0.25952020432106043</v>
      </c>
      <c r="AK152" s="59">
        <f t="shared" si="63"/>
        <v>0.56488005108026507</v>
      </c>
    </row>
    <row r="153" spans="1:37" x14ac:dyDescent="0.25">
      <c r="A153" s="4" t="s">
        <v>318</v>
      </c>
      <c r="B153" s="58">
        <v>6578</v>
      </c>
      <c r="C153" s="58">
        <v>4446</v>
      </c>
      <c r="D153" s="9">
        <f t="shared" si="64"/>
        <v>0.67588932806324109</v>
      </c>
      <c r="E153" s="81">
        <v>7</v>
      </c>
      <c r="F153" s="16">
        <v>9</v>
      </c>
      <c r="G153" s="58">
        <v>822.25</v>
      </c>
      <c r="H153" s="30">
        <f t="shared" si="65"/>
        <v>7.874999880282763</v>
      </c>
      <c r="I153" s="58">
        <v>939.71429999999998</v>
      </c>
      <c r="J153">
        <f t="shared" si="66"/>
        <v>7400.25</v>
      </c>
      <c r="L153" s="28">
        <f t="shared" si="60"/>
        <v>1.006334265637971</v>
      </c>
      <c r="M153">
        <f t="shared" si="51"/>
        <v>833.83099716326115</v>
      </c>
      <c r="N153" s="28">
        <f t="shared" si="61"/>
        <v>1.1341227457568861</v>
      </c>
      <c r="O153" s="28">
        <f t="shared" si="52"/>
        <v>0.12778848011891508</v>
      </c>
      <c r="P153" s="46">
        <v>93038</v>
      </c>
      <c r="Q153" s="59">
        <f t="shared" si="62"/>
        <v>4.6237779513112276E-3</v>
      </c>
      <c r="R153" s="59">
        <f t="shared" si="53"/>
        <v>0.99099999999999999</v>
      </c>
      <c r="S153" s="28">
        <v>0.09</v>
      </c>
      <c r="T153" s="28">
        <v>0.1</v>
      </c>
      <c r="U153" s="59">
        <f t="shared" si="54"/>
        <v>0.87499998669808476</v>
      </c>
      <c r="V153" s="59">
        <f>D153/U153</f>
        <v>0.7724449581008439</v>
      </c>
      <c r="W153" s="131">
        <f t="shared" si="55"/>
        <v>-0.50630767057371762</v>
      </c>
      <c r="X153" s="28">
        <v>0.16981691425632764</v>
      </c>
      <c r="Y153" s="28">
        <v>0.85842456438198189</v>
      </c>
      <c r="Z153" s="62">
        <f>B153*10/P153</f>
        <v>0.70702293686450701</v>
      </c>
      <c r="AA153" s="59">
        <f t="shared" si="56"/>
        <v>0.91021930823964403</v>
      </c>
      <c r="AB153" s="131">
        <f t="shared" si="57"/>
        <v>0.50699017690434178</v>
      </c>
      <c r="AC153" s="28">
        <v>0.10042458892158135</v>
      </c>
      <c r="AD153" s="28">
        <v>0.8593050281367457</v>
      </c>
      <c r="AE153">
        <v>50.65</v>
      </c>
      <c r="AF153" s="59">
        <f t="shared" si="58"/>
        <v>0.85348178082191772</v>
      </c>
      <c r="AG153" s="131">
        <f t="shared" si="59"/>
        <v>3.0025459042485592E-2</v>
      </c>
      <c r="AH153">
        <v>3.422812385002514E-2</v>
      </c>
      <c r="AI153" s="28">
        <v>0.85245406569115767</v>
      </c>
      <c r="AJ153" s="62">
        <f t="shared" si="67"/>
        <v>1.0235988457703253E-2</v>
      </c>
      <c r="AK153" s="59">
        <f t="shared" si="63"/>
        <v>0.50255899711442586</v>
      </c>
    </row>
    <row r="154" spans="1:37" x14ac:dyDescent="0.25">
      <c r="A154" s="4" t="s">
        <v>320</v>
      </c>
      <c r="B154" s="58">
        <v>5967</v>
      </c>
      <c r="C154" s="58">
        <v>3300</v>
      </c>
      <c r="D154" s="9">
        <f t="shared" si="64"/>
        <v>0.55304172951231778</v>
      </c>
      <c r="E154" s="81">
        <v>4</v>
      </c>
      <c r="F154" s="16">
        <v>6</v>
      </c>
      <c r="G154" s="58">
        <v>994.5</v>
      </c>
      <c r="H154" s="30">
        <f t="shared" si="65"/>
        <v>4</v>
      </c>
      <c r="I154" s="58">
        <v>1491.75</v>
      </c>
      <c r="J154">
        <f t="shared" si="66"/>
        <v>5967</v>
      </c>
      <c r="L154" s="28">
        <f t="shared" si="60"/>
        <v>0.63393108764873474</v>
      </c>
      <c r="M154">
        <f t="shared" si="51"/>
        <v>1193.4000000000001</v>
      </c>
      <c r="N154" s="28">
        <f t="shared" si="61"/>
        <v>0.79241385956091837</v>
      </c>
      <c r="O154" s="28">
        <f t="shared" si="52"/>
        <v>0.15848277191218363</v>
      </c>
      <c r="P154" s="46">
        <v>89559</v>
      </c>
      <c r="Q154" s="59">
        <f t="shared" si="62"/>
        <v>4.45087952816572E-3</v>
      </c>
      <c r="R154" s="59">
        <f t="shared" si="53"/>
        <v>0.99099999999999999</v>
      </c>
      <c r="S154" s="28">
        <v>0.09</v>
      </c>
      <c r="T154" s="28">
        <v>0.1</v>
      </c>
      <c r="U154" s="59">
        <f t="shared" si="54"/>
        <v>0.66666666666666663</v>
      </c>
      <c r="V154" s="59">
        <f>D154/U154</f>
        <v>0.82956259426847667</v>
      </c>
      <c r="W154" s="131">
        <f t="shared" si="55"/>
        <v>-0.16995933673567962</v>
      </c>
      <c r="X154" s="28">
        <v>0.16981691425632764</v>
      </c>
      <c r="Y154" s="28">
        <v>0.85842456438198189</v>
      </c>
      <c r="Z154" s="62">
        <f>B154*10/P154</f>
        <v>0.66626469701537538</v>
      </c>
      <c r="AA154" s="59">
        <f t="shared" si="56"/>
        <v>0.83343382574615621</v>
      </c>
      <c r="AB154" s="131">
        <f t="shared" si="57"/>
        <v>-0.2576182055451734</v>
      </c>
      <c r="AC154" s="28">
        <v>0.10042458892158135</v>
      </c>
      <c r="AD154" s="28">
        <v>0.8593050281367457</v>
      </c>
      <c r="AE154">
        <v>39.770000000000003</v>
      </c>
      <c r="AF154" s="59">
        <f t="shared" si="58"/>
        <v>0.88302172602739726</v>
      </c>
      <c r="AG154" s="131">
        <f t="shared" si="59"/>
        <v>0.89305684618226999</v>
      </c>
      <c r="AH154">
        <v>3.422812385002514E-2</v>
      </c>
      <c r="AI154" s="28">
        <v>0.85245406569115767</v>
      </c>
      <c r="AJ154" s="62">
        <f t="shared" si="67"/>
        <v>0.15515976796713901</v>
      </c>
      <c r="AK154" s="59">
        <f t="shared" si="63"/>
        <v>0.53878994199178476</v>
      </c>
    </row>
    <row r="155" spans="1:37" x14ac:dyDescent="0.25">
      <c r="A155" s="4" t="s">
        <v>322</v>
      </c>
      <c r="B155" s="58">
        <v>22232</v>
      </c>
      <c r="C155" s="58">
        <v>16784</v>
      </c>
      <c r="D155" s="9">
        <f t="shared" si="64"/>
        <v>0.75494782295789853</v>
      </c>
      <c r="E155" s="81">
        <v>13</v>
      </c>
      <c r="F155" s="16">
        <v>13</v>
      </c>
      <c r="G155" s="58">
        <v>1710.154</v>
      </c>
      <c r="H155" s="30">
        <f t="shared" si="65"/>
        <v>13</v>
      </c>
      <c r="I155" s="58">
        <v>1710.154</v>
      </c>
      <c r="J155">
        <f t="shared" si="66"/>
        <v>22232.002</v>
      </c>
      <c r="L155" s="28">
        <f t="shared" si="60"/>
        <v>0.55297166220118188</v>
      </c>
      <c r="M155">
        <f t="shared" si="51"/>
        <v>1588.0001428571429</v>
      </c>
      <c r="N155" s="28">
        <f t="shared" si="61"/>
        <v>0.59550794390896511</v>
      </c>
      <c r="O155" s="28">
        <f t="shared" si="52"/>
        <v>4.253628170778323E-2</v>
      </c>
      <c r="P155" s="46">
        <v>130412</v>
      </c>
      <c r="Q155" s="59">
        <f t="shared" si="62"/>
        <v>6.4811811322943291E-3</v>
      </c>
      <c r="R155" s="59">
        <f t="shared" si="53"/>
        <v>0.99099999999999999</v>
      </c>
      <c r="S155" s="28">
        <v>0.09</v>
      </c>
      <c r="T155" s="28">
        <v>0.1</v>
      </c>
      <c r="U155" s="59">
        <f t="shared" si="54"/>
        <v>1</v>
      </c>
      <c r="V155" s="59">
        <f>D155/U155</f>
        <v>0.75494782295789853</v>
      </c>
      <c r="W155" s="131">
        <f t="shared" si="55"/>
        <v>-0.60934296137245736</v>
      </c>
      <c r="X155" s="28">
        <v>0.16981691425632764</v>
      </c>
      <c r="Y155" s="28">
        <v>0.85842456438198189</v>
      </c>
      <c r="Z155" s="62">
        <f>B155*10/P155</f>
        <v>1.7047510965248596</v>
      </c>
      <c r="AA155" s="59">
        <f t="shared" si="56"/>
        <v>0.86886530026731856</v>
      </c>
      <c r="AB155" s="131">
        <f t="shared" si="57"/>
        <v>9.519851894079652E-2</v>
      </c>
      <c r="AC155" s="28">
        <v>0.10042458892158135</v>
      </c>
      <c r="AD155" s="28">
        <v>0.8593050281367457</v>
      </c>
      <c r="AE155">
        <v>41.63</v>
      </c>
      <c r="AF155" s="59">
        <f t="shared" si="58"/>
        <v>0.87797169863013702</v>
      </c>
      <c r="AG155" s="131">
        <f t="shared" si="59"/>
        <v>0.74551655389550686</v>
      </c>
      <c r="AH155">
        <v>3.422812385002514E-2</v>
      </c>
      <c r="AI155" s="28">
        <v>0.85245406569115767</v>
      </c>
      <c r="AJ155" s="62">
        <f t="shared" si="67"/>
        <v>7.7124037154615355E-2</v>
      </c>
      <c r="AK155" s="59">
        <f t="shared" si="63"/>
        <v>0.51928100928865384</v>
      </c>
    </row>
    <row r="156" spans="1:37" x14ac:dyDescent="0.25">
      <c r="A156" s="4" t="s">
        <v>324</v>
      </c>
      <c r="B156" s="58">
        <v>5668</v>
      </c>
      <c r="C156" s="58">
        <v>4628</v>
      </c>
      <c r="D156" s="9">
        <f t="shared" si="64"/>
        <v>0.8165137614678899</v>
      </c>
      <c r="E156" s="81">
        <v>11</v>
      </c>
      <c r="F156" s="16">
        <v>12</v>
      </c>
      <c r="G156" s="58">
        <v>472.33330000000001</v>
      </c>
      <c r="H156" s="30">
        <f t="shared" si="65"/>
        <v>10.999999805928008</v>
      </c>
      <c r="I156" s="58">
        <v>515.27269999999999</v>
      </c>
      <c r="J156">
        <f t="shared" si="66"/>
        <v>5667.9996000000001</v>
      </c>
      <c r="L156" s="28">
        <f t="shared" si="60"/>
        <v>1.8352742149933423</v>
      </c>
      <c r="M156">
        <f t="shared" si="51"/>
        <v>472.33330763888887</v>
      </c>
      <c r="N156" s="28">
        <f t="shared" si="61"/>
        <v>2.0021173283908804</v>
      </c>
      <c r="O156" s="28">
        <f t="shared" si="52"/>
        <v>0.1668431133975381</v>
      </c>
      <c r="P156" s="46">
        <v>103584</v>
      </c>
      <c r="Q156" s="59">
        <f t="shared" si="62"/>
        <v>5.1478902739592663E-3</v>
      </c>
      <c r="R156" s="59">
        <f t="shared" si="53"/>
        <v>0.99099999999999999</v>
      </c>
      <c r="S156" s="28">
        <v>0.09</v>
      </c>
      <c r="T156" s="28">
        <v>0.1</v>
      </c>
      <c r="U156" s="59">
        <f t="shared" si="54"/>
        <v>0.91666665049400065</v>
      </c>
      <c r="V156" s="59">
        <f>D156/U156</f>
        <v>0.8907423009529829</v>
      </c>
      <c r="W156" s="131">
        <f t="shared" si="55"/>
        <v>0.19030929111230627</v>
      </c>
      <c r="X156" s="28">
        <v>0.16981691425632764</v>
      </c>
      <c r="Y156" s="28">
        <v>0.85842456438198189</v>
      </c>
      <c r="Z156" s="62">
        <f>B156*10/P156</f>
        <v>0.54718875502008035</v>
      </c>
      <c r="AA156" s="59">
        <f t="shared" si="56"/>
        <v>0.95025556684781076</v>
      </c>
      <c r="AB156" s="131">
        <f t="shared" si="57"/>
        <v>0.90566005485056755</v>
      </c>
      <c r="AC156" s="28">
        <v>0.10042458892158135</v>
      </c>
      <c r="AD156" s="28">
        <v>0.8593050281367457</v>
      </c>
      <c r="AE156">
        <v>37.549999999999997</v>
      </c>
      <c r="AF156" s="59">
        <f t="shared" si="58"/>
        <v>0.88904917808219175</v>
      </c>
      <c r="AG156" s="131">
        <f t="shared" si="59"/>
        <v>1.0691533240729232</v>
      </c>
      <c r="AH156">
        <v>3.422812385002514E-2</v>
      </c>
      <c r="AI156" s="28">
        <v>0.85245406569115767</v>
      </c>
      <c r="AJ156" s="62">
        <f t="shared" si="67"/>
        <v>0.72170755667859898</v>
      </c>
      <c r="AK156" s="59">
        <f t="shared" si="63"/>
        <v>0.68042688916964977</v>
      </c>
    </row>
    <row r="157" spans="1:37" x14ac:dyDescent="0.25">
      <c r="A157" s="4" t="s">
        <v>326</v>
      </c>
      <c r="B157" s="58">
        <v>10180</v>
      </c>
      <c r="C157" s="58">
        <v>7914</v>
      </c>
      <c r="D157" s="9">
        <f t="shared" si="64"/>
        <v>0.7774066797642436</v>
      </c>
      <c r="E157" s="81">
        <v>13</v>
      </c>
      <c r="F157" s="16">
        <v>11</v>
      </c>
      <c r="G157" s="58">
        <v>925.45450000000005</v>
      </c>
      <c r="H157" s="30">
        <f t="shared" si="65"/>
        <v>9.9999995088408635</v>
      </c>
      <c r="I157" s="58">
        <v>1018</v>
      </c>
      <c r="J157">
        <f t="shared" si="66"/>
        <v>10179.9995</v>
      </c>
      <c r="L157" s="28">
        <f t="shared" si="60"/>
        <v>0.92894567779960702</v>
      </c>
      <c r="M157">
        <f t="shared" si="51"/>
        <v>925.45454132231396</v>
      </c>
      <c r="N157" s="28">
        <f t="shared" si="61"/>
        <v>1.0218402501421695</v>
      </c>
      <c r="O157" s="28">
        <f t="shared" si="52"/>
        <v>9.2894572342562487E-2</v>
      </c>
      <c r="P157" s="46">
        <v>110871</v>
      </c>
      <c r="Q157" s="59">
        <f t="shared" si="62"/>
        <v>5.5100376753565977E-3</v>
      </c>
      <c r="R157" s="59">
        <f t="shared" si="53"/>
        <v>0.99099999999999999</v>
      </c>
      <c r="S157" s="28">
        <v>0.09</v>
      </c>
      <c r="T157" s="28">
        <v>0.1</v>
      </c>
      <c r="U157" s="59">
        <f t="shared" si="54"/>
        <v>0.90909086444007847</v>
      </c>
      <c r="V157" s="59">
        <f>D157/U157</f>
        <v>0.85514738974201332</v>
      </c>
      <c r="W157" s="131">
        <f t="shared" si="55"/>
        <v>-1.9298281648327968E-2</v>
      </c>
      <c r="X157" s="28">
        <v>0.16981691425632764</v>
      </c>
      <c r="Y157" s="28">
        <v>0.85842456438198189</v>
      </c>
      <c r="Z157" s="62">
        <f>B157*10/P157</f>
        <v>0.918184196047659</v>
      </c>
      <c r="AA157" s="59">
        <f t="shared" si="56"/>
        <v>0.90818157588548831</v>
      </c>
      <c r="AB157" s="131">
        <f t="shared" si="57"/>
        <v>0.48669900742047245</v>
      </c>
      <c r="AC157" s="28">
        <v>0.10042458892158135</v>
      </c>
      <c r="AD157" s="28">
        <v>0.8593050281367457</v>
      </c>
      <c r="AE157">
        <v>45.45</v>
      </c>
      <c r="AF157" s="59">
        <f t="shared" si="58"/>
        <v>0.86760013698630134</v>
      </c>
      <c r="AG157" s="131">
        <f t="shared" si="59"/>
        <v>0.4425036955431183</v>
      </c>
      <c r="AH157">
        <v>3.422812385002514E-2</v>
      </c>
      <c r="AI157" s="28">
        <v>0.85245406569115767</v>
      </c>
      <c r="AJ157" s="62">
        <f t="shared" si="67"/>
        <v>0.30330147377175426</v>
      </c>
      <c r="AK157" s="59">
        <f t="shared" si="63"/>
        <v>0.57582536844293852</v>
      </c>
    </row>
    <row r="158" spans="1:37" x14ac:dyDescent="0.25">
      <c r="A158" s="4" t="s">
        <v>328</v>
      </c>
      <c r="B158" s="58">
        <v>3662</v>
      </c>
      <c r="C158" s="58">
        <v>2993</v>
      </c>
      <c r="D158" s="9">
        <f t="shared" si="64"/>
        <v>0.81731294374658658</v>
      </c>
      <c r="E158" s="81">
        <v>6</v>
      </c>
      <c r="F158" s="16">
        <v>7</v>
      </c>
      <c r="G158" s="58">
        <v>523.14290000000005</v>
      </c>
      <c r="H158" s="30">
        <f t="shared" si="65"/>
        <v>6.0000008192245131</v>
      </c>
      <c r="I158" s="58">
        <v>610.33330000000001</v>
      </c>
      <c r="J158">
        <f t="shared" si="66"/>
        <v>3662.0003000000006</v>
      </c>
      <c r="L158" s="28">
        <f t="shared" si="60"/>
        <v>1.5494266821095948</v>
      </c>
      <c r="M158">
        <f t="shared" si="51"/>
        <v>523.14283877550906</v>
      </c>
      <c r="N158" s="28">
        <f t="shared" si="61"/>
        <v>1.8076644272020788</v>
      </c>
      <c r="O158" s="28">
        <f t="shared" si="52"/>
        <v>0.25823774509248398</v>
      </c>
      <c r="P158" s="46">
        <v>54259</v>
      </c>
      <c r="Q158" s="59">
        <f t="shared" si="62"/>
        <v>2.6965494514090576E-3</v>
      </c>
      <c r="R158" s="59">
        <f t="shared" si="53"/>
        <v>0.99099999999999999</v>
      </c>
      <c r="S158" s="28">
        <v>0.09</v>
      </c>
      <c r="T158" s="28">
        <v>0.1</v>
      </c>
      <c r="U158" s="59">
        <f t="shared" si="54"/>
        <v>0.85714297417493046</v>
      </c>
      <c r="V158" s="59">
        <f>D158/U158</f>
        <v>0.95353163751160241</v>
      </c>
      <c r="W158" s="131">
        <f t="shared" si="55"/>
        <v>0.56005653822011248</v>
      </c>
      <c r="X158" s="28">
        <v>0.16981691425632764</v>
      </c>
      <c r="Y158" s="28">
        <v>0.85842456438198189</v>
      </c>
      <c r="Z158" s="62">
        <f>B158*10/P158</f>
        <v>0.67491107466042499</v>
      </c>
      <c r="AA158" s="59">
        <f t="shared" si="56"/>
        <v>0.88751483624836314</v>
      </c>
      <c r="AB158" s="131">
        <f t="shared" si="57"/>
        <v>0.28090538795877634</v>
      </c>
      <c r="AC158" s="28">
        <v>0.10042458892158135</v>
      </c>
      <c r="AD158" s="28">
        <v>0.8593050281367457</v>
      </c>
      <c r="AE158">
        <v>50.47</v>
      </c>
      <c r="AF158" s="59">
        <f t="shared" si="58"/>
        <v>0.85397049315068485</v>
      </c>
      <c r="AG158" s="131">
        <f t="shared" si="59"/>
        <v>4.4303551844430619E-2</v>
      </c>
      <c r="AH158">
        <v>3.422812385002514E-2</v>
      </c>
      <c r="AI158" s="28">
        <v>0.85245406569115767</v>
      </c>
      <c r="AJ158" s="62">
        <f t="shared" si="67"/>
        <v>0.29508849267443976</v>
      </c>
      <c r="AK158" s="59">
        <f t="shared" si="63"/>
        <v>0.57377212316860993</v>
      </c>
    </row>
    <row r="159" spans="1:37" x14ac:dyDescent="0.25">
      <c r="A159" s="4" t="s">
        <v>330</v>
      </c>
      <c r="B159" s="58">
        <v>10268</v>
      </c>
      <c r="C159" s="58">
        <v>6885</v>
      </c>
      <c r="D159" s="9">
        <f t="shared" si="64"/>
        <v>0.67052980132450335</v>
      </c>
      <c r="E159" s="81">
        <v>9</v>
      </c>
      <c r="F159" s="16">
        <v>12</v>
      </c>
      <c r="G159" s="58">
        <v>855.66669999999999</v>
      </c>
      <c r="H159" s="30">
        <f t="shared" si="65"/>
        <v>8.9999994740943254</v>
      </c>
      <c r="I159" s="58">
        <v>1140.8889999999999</v>
      </c>
      <c r="J159">
        <f t="shared" si="66"/>
        <v>10268.000400000001</v>
      </c>
      <c r="L159" s="28">
        <f t="shared" si="60"/>
        <v>0.82888580747119134</v>
      </c>
      <c r="M159">
        <f t="shared" si="51"/>
        <v>1026.8000939999997</v>
      </c>
      <c r="N159" s="28">
        <f t="shared" si="61"/>
        <v>0.92098423590522216</v>
      </c>
      <c r="O159" s="28">
        <f t="shared" si="52"/>
        <v>9.2098428434030821E-2</v>
      </c>
      <c r="P159" s="46">
        <v>121762</v>
      </c>
      <c r="Q159" s="59">
        <f t="shared" si="62"/>
        <v>6.0512957168851189E-3</v>
      </c>
      <c r="R159" s="59">
        <f t="shared" si="53"/>
        <v>0.99099999999999999</v>
      </c>
      <c r="S159" s="28">
        <v>0.09</v>
      </c>
      <c r="T159" s="28">
        <v>0.1</v>
      </c>
      <c r="U159" s="59">
        <f t="shared" si="54"/>
        <v>0.74999995617452708</v>
      </c>
      <c r="V159" s="59">
        <f>D159/U159</f>
        <v>0.89403978734162648</v>
      </c>
      <c r="W159" s="131">
        <f t="shared" si="55"/>
        <v>0.20972718245183583</v>
      </c>
      <c r="X159" s="28">
        <v>0.16981691425632764</v>
      </c>
      <c r="Y159" s="28">
        <v>0.85842456438198189</v>
      </c>
      <c r="Z159" s="62">
        <f>B159*10/P159</f>
        <v>0.84328444013731707</v>
      </c>
      <c r="AA159" s="59">
        <f t="shared" si="56"/>
        <v>0.90630172339846971</v>
      </c>
      <c r="AB159" s="131">
        <f t="shared" si="57"/>
        <v>0.46797996154529808</v>
      </c>
      <c r="AC159" s="28">
        <v>0.10042458892158135</v>
      </c>
      <c r="AD159" s="28">
        <v>0.8593050281367457</v>
      </c>
      <c r="AE159">
        <v>50.47</v>
      </c>
      <c r="AF159" s="59">
        <f t="shared" si="58"/>
        <v>0.85397049315068485</v>
      </c>
      <c r="AG159" s="131">
        <f t="shared" si="59"/>
        <v>4.4303551844430619E-2</v>
      </c>
      <c r="AH159">
        <v>3.422812385002514E-2</v>
      </c>
      <c r="AI159" s="28">
        <v>0.85245406569115767</v>
      </c>
      <c r="AJ159" s="62">
        <f t="shared" si="67"/>
        <v>0.24067023194718817</v>
      </c>
      <c r="AK159" s="59">
        <f t="shared" si="63"/>
        <v>0.56016755798679707</v>
      </c>
    </row>
    <row r="160" spans="1:37" x14ac:dyDescent="0.25">
      <c r="A160" s="4" t="s">
        <v>332</v>
      </c>
      <c r="B160" s="58">
        <v>2153</v>
      </c>
      <c r="C160" s="58">
        <v>1678</v>
      </c>
      <c r="D160" s="9">
        <f t="shared" si="64"/>
        <v>0.77937761263353456</v>
      </c>
      <c r="E160" s="81">
        <v>2</v>
      </c>
      <c r="F160" s="16">
        <v>3</v>
      </c>
      <c r="G160" s="58">
        <v>717.66669999999999</v>
      </c>
      <c r="H160" s="30">
        <f t="shared" si="65"/>
        <v>2.0000000928936368</v>
      </c>
      <c r="I160" s="58">
        <v>1076.5</v>
      </c>
      <c r="J160">
        <f t="shared" si="66"/>
        <v>2153.0001000000002</v>
      </c>
      <c r="L160" s="28">
        <f t="shared" si="60"/>
        <v>0.87846418950301908</v>
      </c>
      <c r="M160">
        <f t="shared" si="51"/>
        <v>717.66667777777752</v>
      </c>
      <c r="N160" s="28">
        <f t="shared" si="61"/>
        <v>1.3176962638535961</v>
      </c>
      <c r="O160" s="28">
        <f t="shared" si="52"/>
        <v>0.43923207435057698</v>
      </c>
      <c r="P160" s="46">
        <v>24521</v>
      </c>
      <c r="Q160" s="59">
        <f t="shared" si="62"/>
        <v>1.218638181647312E-3</v>
      </c>
      <c r="R160" s="59">
        <f t="shared" si="53"/>
        <v>0.99099999999999999</v>
      </c>
      <c r="S160" s="28">
        <v>0.09</v>
      </c>
      <c r="T160" s="28">
        <v>0.1</v>
      </c>
      <c r="U160" s="59">
        <f t="shared" si="54"/>
        <v>0.66666669763121222</v>
      </c>
      <c r="V160" s="59">
        <f>D160/U160</f>
        <v>1.1690663646508888</v>
      </c>
      <c r="W160" s="131">
        <f t="shared" si="55"/>
        <v>1.829274790613691</v>
      </c>
      <c r="X160" s="28">
        <v>0.16981691425632764</v>
      </c>
      <c r="Y160" s="28">
        <v>0.85842456438198189</v>
      </c>
      <c r="Z160" s="62">
        <f>B160*10/P160</f>
        <v>0.8780229191305412</v>
      </c>
      <c r="AA160" s="59">
        <f t="shared" si="56"/>
        <v>0.56098856082541393</v>
      </c>
      <c r="AB160" s="131">
        <f t="shared" si="57"/>
        <v>-2.9705520382491031</v>
      </c>
      <c r="AC160" s="28">
        <v>0.10042458892158135</v>
      </c>
      <c r="AD160" s="28">
        <v>0.8593050281367457</v>
      </c>
      <c r="AE160">
        <v>30.1</v>
      </c>
      <c r="AF160" s="59">
        <f t="shared" si="58"/>
        <v>0.90927643835616434</v>
      </c>
      <c r="AG160" s="131">
        <f t="shared" si="59"/>
        <v>1.6601077205978656</v>
      </c>
      <c r="AH160">
        <v>3.422812385002514E-2</v>
      </c>
      <c r="AI160" s="28">
        <v>0.85245406569115767</v>
      </c>
      <c r="AJ160" s="62">
        <f t="shared" si="67"/>
        <v>0.17294349098748452</v>
      </c>
      <c r="AK160" s="59">
        <f t="shared" si="63"/>
        <v>0.54323587274687113</v>
      </c>
    </row>
    <row r="161" spans="1:37" x14ac:dyDescent="0.25">
      <c r="A161" s="4" t="s">
        <v>334</v>
      </c>
      <c r="B161" s="58">
        <v>9316</v>
      </c>
      <c r="C161" s="58">
        <v>6091</v>
      </c>
      <c r="D161" s="9">
        <f t="shared" si="64"/>
        <v>0.65382138256762556</v>
      </c>
      <c r="E161" s="81">
        <v>4</v>
      </c>
      <c r="F161" s="16">
        <v>6</v>
      </c>
      <c r="G161" s="58">
        <v>1863.2</v>
      </c>
      <c r="H161" s="30">
        <f t="shared" si="65"/>
        <v>4.8000000000000007</v>
      </c>
      <c r="I161" s="58">
        <v>2329</v>
      </c>
      <c r="J161">
        <f t="shared" si="66"/>
        <v>11179.2</v>
      </c>
      <c r="L161" s="28">
        <f t="shared" si="60"/>
        <v>0.40603980249033922</v>
      </c>
      <c r="M161">
        <f t="shared" si="51"/>
        <v>1927.4482758620688</v>
      </c>
      <c r="N161" s="28">
        <f t="shared" si="61"/>
        <v>0.49063142800915988</v>
      </c>
      <c r="O161" s="28">
        <f t="shared" si="52"/>
        <v>8.4591625518820657E-2</v>
      </c>
      <c r="P161" s="46">
        <v>56441</v>
      </c>
      <c r="Q161" s="59">
        <f t="shared" si="62"/>
        <v>2.8049899111111266E-3</v>
      </c>
      <c r="R161" s="59">
        <f t="shared" si="53"/>
        <v>0.99099999999999999</v>
      </c>
      <c r="S161" s="28">
        <v>0.09</v>
      </c>
      <c r="T161" s="28">
        <v>0.1</v>
      </c>
      <c r="U161" s="59">
        <f t="shared" si="54"/>
        <v>0.80000000000000016</v>
      </c>
      <c r="V161" s="59">
        <f>D161/U161</f>
        <v>0.81727672820953179</v>
      </c>
      <c r="W161" s="131">
        <f t="shared" si="55"/>
        <v>-0.24230705376226602</v>
      </c>
      <c r="X161" s="28">
        <v>0.16981691425632764</v>
      </c>
      <c r="Y161" s="28">
        <v>0.85842456438198189</v>
      </c>
      <c r="Z161" s="62">
        <f>B161*10/P161</f>
        <v>1.6505731648978579</v>
      </c>
      <c r="AA161" s="59">
        <f t="shared" si="56"/>
        <v>0.65613059064627965</v>
      </c>
      <c r="AB161" s="131">
        <f t="shared" si="57"/>
        <v>-2.0231542859400609</v>
      </c>
      <c r="AC161" s="28">
        <v>0.10042458892158135</v>
      </c>
      <c r="AD161" s="28">
        <v>0.8593050281367457</v>
      </c>
      <c r="AE161">
        <v>51.79</v>
      </c>
      <c r="AF161" s="59">
        <f t="shared" si="58"/>
        <v>0.85038660273972599</v>
      </c>
      <c r="AG161" s="131">
        <f t="shared" si="59"/>
        <v>-6.0402462036497427E-2</v>
      </c>
      <c r="AH161">
        <v>3.422812385002514E-2</v>
      </c>
      <c r="AI161" s="28">
        <v>0.85245406569115767</v>
      </c>
      <c r="AJ161" s="62">
        <f t="shared" si="67"/>
        <v>-0.77528793391294137</v>
      </c>
      <c r="AK161" s="59">
        <f t="shared" si="63"/>
        <v>0.30617801652176468</v>
      </c>
    </row>
    <row r="162" spans="1:37" x14ac:dyDescent="0.25">
      <c r="A162" s="4" t="s">
        <v>336</v>
      </c>
      <c r="B162" s="58">
        <v>4579</v>
      </c>
      <c r="C162" s="58">
        <v>3264</v>
      </c>
      <c r="D162" s="9">
        <f t="shared" si="64"/>
        <v>0.71281939288054164</v>
      </c>
      <c r="E162" s="81">
        <v>8</v>
      </c>
      <c r="F162" s="16">
        <v>8</v>
      </c>
      <c r="G162" s="58">
        <v>572.375</v>
      </c>
      <c r="H162" s="30">
        <f t="shared" si="65"/>
        <v>8</v>
      </c>
      <c r="I162" s="58">
        <v>572.375</v>
      </c>
      <c r="J162">
        <f t="shared" si="66"/>
        <v>4579</v>
      </c>
      <c r="L162" s="28">
        <f t="shared" si="60"/>
        <v>1.6521803013758463</v>
      </c>
      <c r="M162">
        <f t="shared" si="51"/>
        <v>508.77777777777777</v>
      </c>
      <c r="N162" s="28">
        <f t="shared" si="61"/>
        <v>1.8587028390478271</v>
      </c>
      <c r="O162" s="28">
        <f t="shared" si="52"/>
        <v>0.20652253767198081</v>
      </c>
      <c r="P162" s="46">
        <v>49700</v>
      </c>
      <c r="Q162" s="59">
        <f t="shared" si="62"/>
        <v>2.469977473507255E-3</v>
      </c>
      <c r="R162" s="59">
        <f t="shared" si="53"/>
        <v>0.99099999999999999</v>
      </c>
      <c r="S162" s="28">
        <v>0.09</v>
      </c>
      <c r="T162" s="28">
        <v>0.1</v>
      </c>
      <c r="U162" s="59">
        <f t="shared" si="54"/>
        <v>1</v>
      </c>
      <c r="V162" s="59">
        <f>D162/U162</f>
        <v>0.71281939288054164</v>
      </c>
      <c r="W162" s="131">
        <f t="shared" si="55"/>
        <v>-0.85742443347933339</v>
      </c>
      <c r="X162" s="28">
        <v>0.16981691425632764</v>
      </c>
      <c r="Y162" s="28">
        <v>0.85842456438198189</v>
      </c>
      <c r="Z162" s="62">
        <f>B162*10/P162</f>
        <v>0.92132796780684101</v>
      </c>
      <c r="AA162" s="59">
        <f t="shared" si="56"/>
        <v>0.88483400402414492</v>
      </c>
      <c r="AB162" s="131">
        <f t="shared" si="57"/>
        <v>0.25421040963716623</v>
      </c>
      <c r="AC162" s="28">
        <v>0.10042458892158135</v>
      </c>
      <c r="AD162" s="28">
        <v>0.8593050281367457</v>
      </c>
      <c r="AE162">
        <v>61.46</v>
      </c>
      <c r="AF162" s="59">
        <f t="shared" si="58"/>
        <v>0.82413189041095891</v>
      </c>
      <c r="AG162" s="131">
        <f t="shared" si="59"/>
        <v>-0.82745333645209296</v>
      </c>
      <c r="AH162">
        <v>3.422812385002514E-2</v>
      </c>
      <c r="AI162" s="28">
        <v>0.85245406569115767</v>
      </c>
      <c r="AJ162" s="62">
        <f t="shared" si="67"/>
        <v>-0.47688912009808671</v>
      </c>
      <c r="AK162" s="59">
        <f t="shared" si="63"/>
        <v>0.38077771997547832</v>
      </c>
    </row>
    <row r="163" spans="1:37" x14ac:dyDescent="0.25">
      <c r="A163" s="4" t="s">
        <v>338</v>
      </c>
      <c r="B163" s="58">
        <v>5263</v>
      </c>
      <c r="C163" s="58">
        <v>3014</v>
      </c>
      <c r="D163" s="9">
        <f t="shared" si="64"/>
        <v>0.57267718031540948</v>
      </c>
      <c r="E163" s="81">
        <v>5</v>
      </c>
      <c r="F163" s="16">
        <v>7</v>
      </c>
      <c r="G163" s="58">
        <v>751.85709999999995</v>
      </c>
      <c r="H163" s="30">
        <f t="shared" si="65"/>
        <v>4.9999997149914499</v>
      </c>
      <c r="I163" s="58">
        <v>1052.5999999999999</v>
      </c>
      <c r="J163">
        <f t="shared" si="66"/>
        <v>5262.9996999999994</v>
      </c>
      <c r="L163" s="28">
        <f t="shared" si="60"/>
        <v>0.89841031730951937</v>
      </c>
      <c r="M163">
        <f t="shared" si="51"/>
        <v>877.16665833333286</v>
      </c>
      <c r="N163" s="28">
        <f t="shared" si="61"/>
        <v>1.0780923910136087</v>
      </c>
      <c r="O163" s="28">
        <f t="shared" si="52"/>
        <v>0.17968207370408928</v>
      </c>
      <c r="P163" s="46">
        <v>93038</v>
      </c>
      <c r="Q163" s="59">
        <f t="shared" si="62"/>
        <v>4.6237779513112276E-3</v>
      </c>
      <c r="R163" s="59">
        <f t="shared" si="53"/>
        <v>0.99099999999999999</v>
      </c>
      <c r="S163" s="28">
        <v>0.09</v>
      </c>
      <c r="T163" s="28">
        <v>0.1</v>
      </c>
      <c r="U163" s="59">
        <f t="shared" si="54"/>
        <v>0.71428567357020711</v>
      </c>
      <c r="V163" s="59">
        <f>D163/U163</f>
        <v>0.80174809814258585</v>
      </c>
      <c r="W163" s="131">
        <f t="shared" si="55"/>
        <v>-0.33375041872358241</v>
      </c>
      <c r="X163" s="28">
        <v>0.16981691425632764</v>
      </c>
      <c r="Y163" s="28">
        <v>0.85842456438198189</v>
      </c>
      <c r="Z163" s="62">
        <f>B163*10/P163</f>
        <v>0.56568283926997576</v>
      </c>
      <c r="AA163" s="59">
        <f t="shared" si="56"/>
        <v>0.8868634256970267</v>
      </c>
      <c r="AB163" s="131">
        <f t="shared" si="57"/>
        <v>0.27441882367873621</v>
      </c>
      <c r="AC163" s="28">
        <v>0.10042458892158135</v>
      </c>
      <c r="AD163" s="28">
        <v>0.8593050281367457</v>
      </c>
      <c r="AE163">
        <v>54.79</v>
      </c>
      <c r="AF163" s="59">
        <f t="shared" si="58"/>
        <v>0.84224139726027392</v>
      </c>
      <c r="AG163" s="131">
        <f t="shared" si="59"/>
        <v>-0.29837067540224682</v>
      </c>
      <c r="AH163">
        <v>3.422812385002514E-2</v>
      </c>
      <c r="AI163" s="28">
        <v>0.85245406569115767</v>
      </c>
      <c r="AJ163" s="62">
        <f t="shared" si="67"/>
        <v>-0.11923409014903101</v>
      </c>
      <c r="AK163" s="59">
        <f t="shared" si="63"/>
        <v>0.47019147746274226</v>
      </c>
    </row>
    <row r="164" spans="1:37" x14ac:dyDescent="0.25">
      <c r="A164" s="4" t="s">
        <v>340</v>
      </c>
      <c r="B164" s="58">
        <v>2906</v>
      </c>
      <c r="C164" s="58">
        <v>1508</v>
      </c>
      <c r="D164" s="9">
        <f t="shared" si="64"/>
        <v>0.51892635925671027</v>
      </c>
      <c r="E164" s="81">
        <v>4</v>
      </c>
      <c r="F164" s="16">
        <v>4</v>
      </c>
      <c r="G164" s="58">
        <v>726.5</v>
      </c>
      <c r="H164" s="30">
        <f t="shared" si="65"/>
        <v>4</v>
      </c>
      <c r="I164" s="58">
        <v>726.5</v>
      </c>
      <c r="J164">
        <f t="shared" si="66"/>
        <v>2906</v>
      </c>
      <c r="L164" s="28">
        <f t="shared" si="60"/>
        <v>1.3016747419132828</v>
      </c>
      <c r="M164">
        <f t="shared" si="51"/>
        <v>581.20000000000005</v>
      </c>
      <c r="N164" s="28">
        <f t="shared" si="61"/>
        <v>1.6270934273916033</v>
      </c>
      <c r="O164" s="28">
        <f t="shared" si="52"/>
        <v>0.32541868547832054</v>
      </c>
      <c r="P164" s="46">
        <v>61062</v>
      </c>
      <c r="Q164" s="59">
        <f t="shared" si="62"/>
        <v>3.0346431486378274E-3</v>
      </c>
      <c r="R164" s="59">
        <f t="shared" si="53"/>
        <v>0.99099999999999999</v>
      </c>
      <c r="S164" s="28">
        <v>0.09</v>
      </c>
      <c r="T164" s="28">
        <v>0.1</v>
      </c>
      <c r="U164" s="59">
        <f t="shared" si="54"/>
        <v>1</v>
      </c>
      <c r="V164" s="59">
        <f>D164/U164</f>
        <v>0.51892635925671027</v>
      </c>
      <c r="W164" s="131">
        <f t="shared" si="55"/>
        <v>-1.9992013552479293</v>
      </c>
      <c r="X164" s="28">
        <v>0.16981691425632764</v>
      </c>
      <c r="Y164" s="28">
        <v>0.85842456438198189</v>
      </c>
      <c r="Z164" s="62">
        <f>B164*10/P164</f>
        <v>0.47590973109298745</v>
      </c>
      <c r="AA164" s="59">
        <f t="shared" si="56"/>
        <v>0.88102256722675309</v>
      </c>
      <c r="AB164" s="131">
        <f t="shared" si="57"/>
        <v>0.21625718684261674</v>
      </c>
      <c r="AC164" s="28">
        <v>0.10042458892158135</v>
      </c>
      <c r="AD164" s="28">
        <v>0.8593050281367457</v>
      </c>
      <c r="AE164">
        <v>58.71</v>
      </c>
      <c r="AF164" s="59">
        <f t="shared" si="58"/>
        <v>0.83159832876712336</v>
      </c>
      <c r="AG164" s="131">
        <f t="shared" si="59"/>
        <v>-0.60931580753348802</v>
      </c>
      <c r="AH164">
        <v>3.422812385002514E-2</v>
      </c>
      <c r="AI164" s="28">
        <v>0.85245406569115767</v>
      </c>
      <c r="AJ164" s="62">
        <f t="shared" si="67"/>
        <v>-0.79741999197960023</v>
      </c>
      <c r="AK164" s="59">
        <f t="shared" si="63"/>
        <v>0.30064500200509992</v>
      </c>
    </row>
    <row r="165" spans="1:37" x14ac:dyDescent="0.25">
      <c r="A165" s="4" t="s">
        <v>342</v>
      </c>
      <c r="B165" s="58">
        <v>2826</v>
      </c>
      <c r="C165" s="58">
        <v>1977</v>
      </c>
      <c r="D165" s="9">
        <f t="shared" si="64"/>
        <v>0.6995753715498938</v>
      </c>
      <c r="E165" s="81">
        <v>3</v>
      </c>
      <c r="F165" s="16">
        <v>5</v>
      </c>
      <c r="G165" s="58">
        <v>565.20000000000005</v>
      </c>
      <c r="H165" s="30">
        <f t="shared" si="65"/>
        <v>3</v>
      </c>
      <c r="I165" s="58">
        <v>942</v>
      </c>
      <c r="J165">
        <f t="shared" si="66"/>
        <v>2826</v>
      </c>
      <c r="L165" s="28">
        <f t="shared" si="60"/>
        <v>1.0038924628450105</v>
      </c>
      <c r="M165">
        <f t="shared" si="51"/>
        <v>706.5</v>
      </c>
      <c r="N165" s="28">
        <f t="shared" si="61"/>
        <v>1.3385232837933474</v>
      </c>
      <c r="O165" s="28">
        <f t="shared" si="52"/>
        <v>0.33463082094833685</v>
      </c>
      <c r="P165" s="46">
        <v>27675</v>
      </c>
      <c r="Q165" s="59">
        <f t="shared" si="62"/>
        <v>1.3753848406300459E-3</v>
      </c>
      <c r="R165" s="59">
        <f t="shared" si="53"/>
        <v>0.99099999999999999</v>
      </c>
      <c r="S165" s="28">
        <v>0.09</v>
      </c>
      <c r="T165" s="28">
        <v>0.1</v>
      </c>
      <c r="U165" s="59">
        <f t="shared" si="54"/>
        <v>0.6</v>
      </c>
      <c r="V165" s="59">
        <f>D165/U165</f>
        <v>1.1659589525831564</v>
      </c>
      <c r="W165" s="131">
        <f t="shared" si="55"/>
        <v>1.8109761889617855</v>
      </c>
      <c r="X165" s="28">
        <v>0.16981691425632764</v>
      </c>
      <c r="Y165" s="28">
        <v>0.85842456438198189</v>
      </c>
      <c r="Z165" s="62">
        <f>B165*10/P165</f>
        <v>1.0211382113821139</v>
      </c>
      <c r="AA165" s="59">
        <f t="shared" si="56"/>
        <v>0.65962059620596203</v>
      </c>
      <c r="AB165" s="131">
        <f t="shared" si="57"/>
        <v>-1.9884017856096126</v>
      </c>
      <c r="AC165" s="28">
        <v>0.10042458892158135</v>
      </c>
      <c r="AD165" s="28">
        <v>0.8593050281367457</v>
      </c>
      <c r="AE165">
        <v>57.98</v>
      </c>
      <c r="AF165" s="59">
        <f t="shared" si="58"/>
        <v>0.83358032876712329</v>
      </c>
      <c r="AG165" s="131">
        <f t="shared" si="59"/>
        <v>-0.55141020894782455</v>
      </c>
      <c r="AH165">
        <v>3.422812385002514E-2</v>
      </c>
      <c r="AI165" s="28">
        <v>0.85245406569115767</v>
      </c>
      <c r="AJ165" s="62">
        <f t="shared" si="67"/>
        <v>-0.24294526853188389</v>
      </c>
      <c r="AK165" s="59">
        <f t="shared" si="63"/>
        <v>0.43926368286702905</v>
      </c>
    </row>
    <row r="166" spans="1:37" x14ac:dyDescent="0.25">
      <c r="A166" s="4" t="s">
        <v>344</v>
      </c>
      <c r="B166" s="58">
        <v>3887</v>
      </c>
      <c r="C166" s="58">
        <v>3093</v>
      </c>
      <c r="D166" s="9">
        <f t="shared" si="64"/>
        <v>0.79572935425778235</v>
      </c>
      <c r="E166" s="81">
        <v>6</v>
      </c>
      <c r="F166" s="16">
        <v>6</v>
      </c>
      <c r="G166" s="58">
        <v>647.83330000000001</v>
      </c>
      <c r="H166" s="30">
        <f t="shared" si="65"/>
        <v>6</v>
      </c>
      <c r="I166" s="58">
        <v>647.83330000000001</v>
      </c>
      <c r="J166">
        <f t="shared" si="66"/>
        <v>3886.9998000000001</v>
      </c>
      <c r="L166" s="28">
        <f t="shared" si="60"/>
        <v>1.4597377133901577</v>
      </c>
      <c r="M166">
        <f t="shared" si="51"/>
        <v>555.28568571428571</v>
      </c>
      <c r="N166" s="28">
        <f t="shared" si="61"/>
        <v>1.7030273322885172</v>
      </c>
      <c r="O166" s="28">
        <f t="shared" si="52"/>
        <v>0.24328961889835954</v>
      </c>
      <c r="P166" s="46">
        <v>117555</v>
      </c>
      <c r="Q166" s="59">
        <f t="shared" si="62"/>
        <v>5.8422173420149973E-3</v>
      </c>
      <c r="R166" s="59">
        <f t="shared" si="53"/>
        <v>0.99099999999999999</v>
      </c>
      <c r="S166" s="28">
        <v>0.09</v>
      </c>
      <c r="T166" s="28">
        <v>0.1</v>
      </c>
      <c r="U166" s="59">
        <f t="shared" si="54"/>
        <v>1</v>
      </c>
      <c r="V166" s="59">
        <f>D166/U166</f>
        <v>0.79572935425778235</v>
      </c>
      <c r="W166" s="131">
        <f t="shared" si="55"/>
        <v>-0.36919296525177214</v>
      </c>
      <c r="X166" s="28">
        <v>0.16981691425632764</v>
      </c>
      <c r="Y166" s="28">
        <v>0.85842456438198189</v>
      </c>
      <c r="Z166" s="62">
        <f>B166*10/P166</f>
        <v>0.3306537365488495</v>
      </c>
      <c r="AA166" s="59">
        <f t="shared" si="56"/>
        <v>0.94489104390852507</v>
      </c>
      <c r="AB166" s="131">
        <f t="shared" si="57"/>
        <v>0.85224163415407173</v>
      </c>
      <c r="AC166" s="28">
        <v>0.10042458892158135</v>
      </c>
      <c r="AD166" s="28">
        <v>0.8593050281367457</v>
      </c>
      <c r="AE166">
        <v>42.75</v>
      </c>
      <c r="AF166" s="59">
        <f t="shared" si="58"/>
        <v>0.87493082191780813</v>
      </c>
      <c r="AG166" s="131">
        <f t="shared" si="59"/>
        <v>0.65667508757229043</v>
      </c>
      <c r="AH166">
        <v>3.422812385002514E-2</v>
      </c>
      <c r="AI166" s="28">
        <v>0.85245406569115767</v>
      </c>
      <c r="AJ166" s="62">
        <f t="shared" si="67"/>
        <v>0.37990791882486336</v>
      </c>
      <c r="AK166" s="59">
        <f t="shared" si="63"/>
        <v>0.59497697970621588</v>
      </c>
    </row>
    <row r="167" spans="1:37" x14ac:dyDescent="0.25">
      <c r="A167" s="4" t="s">
        <v>346</v>
      </c>
      <c r="B167" s="58">
        <v>6435</v>
      </c>
      <c r="C167" s="58">
        <v>5165</v>
      </c>
      <c r="D167" s="9">
        <f t="shared" si="64"/>
        <v>0.80264180264180263</v>
      </c>
      <c r="E167" s="81">
        <v>8</v>
      </c>
      <c r="F167" s="16">
        <v>8</v>
      </c>
      <c r="G167" s="58">
        <v>804.375</v>
      </c>
      <c r="H167" s="30">
        <f t="shared" si="65"/>
        <v>8</v>
      </c>
      <c r="I167" s="58">
        <v>804.375</v>
      </c>
      <c r="J167">
        <f t="shared" si="66"/>
        <v>6435</v>
      </c>
      <c r="L167" s="28">
        <f t="shared" si="60"/>
        <v>1.1756540170940171</v>
      </c>
      <c r="M167">
        <f t="shared" si="51"/>
        <v>715</v>
      </c>
      <c r="N167" s="28">
        <f t="shared" si="61"/>
        <v>1.3226107692307691</v>
      </c>
      <c r="O167" s="28">
        <f t="shared" si="52"/>
        <v>0.14695675213675208</v>
      </c>
      <c r="P167" s="46">
        <v>112618</v>
      </c>
      <c r="Q167" s="59">
        <f t="shared" si="62"/>
        <v>5.5968596199484919E-3</v>
      </c>
      <c r="R167" s="59">
        <f t="shared" si="53"/>
        <v>0.99099999999999999</v>
      </c>
      <c r="S167" s="28">
        <v>0.09</v>
      </c>
      <c r="T167" s="28">
        <v>0.1</v>
      </c>
      <c r="U167" s="59">
        <f t="shared" si="54"/>
        <v>1</v>
      </c>
      <c r="V167" s="59">
        <f>D167/U167</f>
        <v>0.80264180264180263</v>
      </c>
      <c r="W167" s="131">
        <f t="shared" si="55"/>
        <v>-0.3284876655807018</v>
      </c>
      <c r="X167" s="28">
        <v>0.16981691425632764</v>
      </c>
      <c r="Y167" s="28">
        <v>0.85842456438198189</v>
      </c>
      <c r="Z167" s="62">
        <f>B167*10/P167</f>
        <v>0.57140066419222502</v>
      </c>
      <c r="AA167" s="59">
        <f t="shared" si="56"/>
        <v>0.92857491697597183</v>
      </c>
      <c r="AB167" s="131">
        <f t="shared" si="57"/>
        <v>0.68977020053641425</v>
      </c>
      <c r="AC167" s="28">
        <v>0.10042458892158135</v>
      </c>
      <c r="AD167" s="28">
        <v>0.8593050281367457</v>
      </c>
      <c r="AE167">
        <v>45.24</v>
      </c>
      <c r="AF167" s="59">
        <f t="shared" si="58"/>
        <v>0.86817030136986295</v>
      </c>
      <c r="AG167" s="131">
        <f t="shared" si="59"/>
        <v>0.45916147047871975</v>
      </c>
      <c r="AH167">
        <v>3.422812385002514E-2</v>
      </c>
      <c r="AI167" s="28">
        <v>0.85245406569115767</v>
      </c>
      <c r="AJ167" s="62">
        <f t="shared" si="67"/>
        <v>0.27348133514481071</v>
      </c>
      <c r="AK167" s="59">
        <f t="shared" si="63"/>
        <v>0.56837033378620272</v>
      </c>
    </row>
    <row r="168" spans="1:37" x14ac:dyDescent="0.25">
      <c r="A168" s="4" t="s">
        <v>348</v>
      </c>
      <c r="B168" s="58">
        <v>11357</v>
      </c>
      <c r="C168" s="58">
        <v>8805</v>
      </c>
      <c r="D168" s="9">
        <f t="shared" si="64"/>
        <v>0.77529277097825133</v>
      </c>
      <c r="E168" s="81">
        <v>13</v>
      </c>
      <c r="F168" s="16">
        <v>15</v>
      </c>
      <c r="G168" s="58">
        <v>811.21429999999998</v>
      </c>
      <c r="H168" s="30">
        <f t="shared" si="65"/>
        <v>13.928571428571429</v>
      </c>
      <c r="I168" s="58">
        <v>873.61540000000002</v>
      </c>
      <c r="J168">
        <f t="shared" si="66"/>
        <v>12168.2145</v>
      </c>
      <c r="L168" s="28">
        <f t="shared" si="60"/>
        <v>1.0824748510614626</v>
      </c>
      <c r="M168">
        <f t="shared" si="51"/>
        <v>815.09570813397124</v>
      </c>
      <c r="N168" s="28">
        <f t="shared" si="61"/>
        <v>1.1601909942145932</v>
      </c>
      <c r="O168" s="28">
        <f t="shared" si="52"/>
        <v>7.7716143153130579E-2</v>
      </c>
      <c r="P168" s="46">
        <v>141101</v>
      </c>
      <c r="Q168" s="59">
        <f t="shared" si="62"/>
        <v>7.0124002311739882E-3</v>
      </c>
      <c r="R168" s="59">
        <f t="shared" si="53"/>
        <v>0.99099999999999999</v>
      </c>
      <c r="S168" s="28">
        <v>0.09</v>
      </c>
      <c r="T168" s="28">
        <v>0.1</v>
      </c>
      <c r="U168" s="59">
        <f t="shared" si="54"/>
        <v>0.9285714285714286</v>
      </c>
      <c r="V168" s="59">
        <f>D168/U168</f>
        <v>0.8349306764381168</v>
      </c>
      <c r="W168" s="131">
        <f t="shared" si="55"/>
        <v>-0.13834833854301806</v>
      </c>
      <c r="X168" s="28">
        <v>0.16981691425632764</v>
      </c>
      <c r="Y168" s="28">
        <v>0.85842456438198189</v>
      </c>
      <c r="Z168" s="62">
        <f>B168*10/P168</f>
        <v>0.80488444447594276</v>
      </c>
      <c r="AA168" s="59">
        <f t="shared" si="56"/>
        <v>0.94221342449916312</v>
      </c>
      <c r="AB168" s="131">
        <f t="shared" si="57"/>
        <v>0.82557864814520865</v>
      </c>
      <c r="AC168" s="28">
        <v>0.10042458892158135</v>
      </c>
      <c r="AD168" s="28">
        <v>0.8593050281367457</v>
      </c>
      <c r="AE168">
        <v>38.32</v>
      </c>
      <c r="AF168" s="59">
        <f t="shared" si="58"/>
        <v>0.8869585753424658</v>
      </c>
      <c r="AG168" s="131">
        <f t="shared" si="59"/>
        <v>1.0080748159757167</v>
      </c>
      <c r="AH168">
        <v>3.422812385002514E-2</v>
      </c>
      <c r="AI168" s="28">
        <v>0.85245406569115767</v>
      </c>
      <c r="AJ168" s="62">
        <f t="shared" si="67"/>
        <v>0.56510170852596908</v>
      </c>
      <c r="AK168" s="59">
        <f t="shared" si="63"/>
        <v>0.64127542713149221</v>
      </c>
    </row>
    <row r="169" spans="1:37" x14ac:dyDescent="0.25">
      <c r="A169" s="4" t="s">
        <v>350</v>
      </c>
      <c r="B169" s="58">
        <v>37213</v>
      </c>
      <c r="C169" s="58">
        <v>27371</v>
      </c>
      <c r="D169" s="9">
        <f t="shared" si="64"/>
        <v>0.73552253244833798</v>
      </c>
      <c r="E169" s="81">
        <v>33</v>
      </c>
      <c r="F169" s="16">
        <v>34</v>
      </c>
      <c r="G169" s="58">
        <v>1094.5</v>
      </c>
      <c r="H169" s="30">
        <f t="shared" si="65"/>
        <v>32.999990245347256</v>
      </c>
      <c r="I169" s="58">
        <v>1127.6669999999999</v>
      </c>
      <c r="J169">
        <f t="shared" si="66"/>
        <v>37213</v>
      </c>
      <c r="L169" s="28">
        <f t="shared" si="60"/>
        <v>0.83860457032084834</v>
      </c>
      <c r="M169">
        <f t="shared" si="51"/>
        <v>1094.5003140138381</v>
      </c>
      <c r="N169" s="28">
        <f t="shared" si="61"/>
        <v>0.86401683753929348</v>
      </c>
      <c r="O169" s="28">
        <f t="shared" si="52"/>
        <v>2.5412267218445139E-2</v>
      </c>
      <c r="P169" s="46">
        <v>284697</v>
      </c>
      <c r="Q169" s="59">
        <f t="shared" si="62"/>
        <v>1.4148796313382193E-2</v>
      </c>
      <c r="R169" s="59">
        <f t="shared" si="53"/>
        <v>0.99099999999999999</v>
      </c>
      <c r="S169" s="28">
        <v>0.09</v>
      </c>
      <c r="T169" s="28">
        <v>0.1</v>
      </c>
      <c r="U169" s="59">
        <f t="shared" si="54"/>
        <v>0.97058794839256635</v>
      </c>
      <c r="V169" s="59">
        <f>D169/U169</f>
        <v>0.75781131804332558</v>
      </c>
      <c r="W169" s="131">
        <f t="shared" si="55"/>
        <v>-0.59248071241470757</v>
      </c>
      <c r="X169" s="28">
        <v>0.16981691425632764</v>
      </c>
      <c r="Y169" s="28">
        <v>0.85842456438198189</v>
      </c>
      <c r="Z169" s="62">
        <f>B169*10/P169</f>
        <v>1.3071089614572686</v>
      </c>
      <c r="AA169" s="59">
        <f t="shared" si="56"/>
        <v>0.96039062582324364</v>
      </c>
      <c r="AB169" s="131">
        <f t="shared" si="57"/>
        <v>1.0065821406093358</v>
      </c>
      <c r="AC169" s="28">
        <v>0.10042458892158135</v>
      </c>
      <c r="AD169" s="28">
        <v>0.8593050281367457</v>
      </c>
      <c r="AE169">
        <v>42.4</v>
      </c>
      <c r="AF169" s="59">
        <f t="shared" si="58"/>
        <v>0.87588109589041097</v>
      </c>
      <c r="AG169" s="131">
        <f t="shared" si="59"/>
        <v>0.68443804579829726</v>
      </c>
      <c r="AH169">
        <v>3.422812385002514E-2</v>
      </c>
      <c r="AI169" s="28">
        <v>0.85245406569115767</v>
      </c>
      <c r="AJ169" s="62">
        <f t="shared" si="67"/>
        <v>0.36617982466430848</v>
      </c>
      <c r="AK169" s="59">
        <f t="shared" si="63"/>
        <v>0.59154495616607716</v>
      </c>
    </row>
    <row r="170" spans="1:37" x14ac:dyDescent="0.25">
      <c r="A170" s="4" t="s">
        <v>352</v>
      </c>
      <c r="B170" s="58">
        <v>2994</v>
      </c>
      <c r="C170" s="58">
        <v>2296</v>
      </c>
      <c r="D170" s="9">
        <f t="shared" si="64"/>
        <v>0.76686706746826983</v>
      </c>
      <c r="E170" s="81">
        <v>2</v>
      </c>
      <c r="F170" s="16">
        <v>3</v>
      </c>
      <c r="G170" s="58">
        <v>998</v>
      </c>
      <c r="H170" s="30">
        <f t="shared" si="65"/>
        <v>2</v>
      </c>
      <c r="I170" s="58">
        <v>1497</v>
      </c>
      <c r="J170">
        <f t="shared" si="66"/>
        <v>2994</v>
      </c>
      <c r="L170" s="28">
        <f t="shared" si="60"/>
        <v>0.63170788243152975</v>
      </c>
      <c r="M170">
        <f t="shared" si="51"/>
        <v>998</v>
      </c>
      <c r="N170" s="28">
        <f t="shared" si="61"/>
        <v>0.94756182364729458</v>
      </c>
      <c r="O170" s="28">
        <f t="shared" si="52"/>
        <v>0.31585394121576482</v>
      </c>
      <c r="P170" s="46">
        <v>34970</v>
      </c>
      <c r="Q170" s="59">
        <f t="shared" si="62"/>
        <v>1.737929823914461E-3</v>
      </c>
      <c r="R170" s="59">
        <f t="shared" si="53"/>
        <v>0.99099999999999999</v>
      </c>
      <c r="S170" s="28">
        <v>0.09</v>
      </c>
      <c r="T170" s="28">
        <v>0.1</v>
      </c>
      <c r="U170" s="59">
        <f t="shared" si="54"/>
        <v>0.66666666666666663</v>
      </c>
      <c r="V170" s="59">
        <f>D170/U170</f>
        <v>1.1503006012024048</v>
      </c>
      <c r="W170" s="131">
        <f t="shared" si="55"/>
        <v>1.718768934759084</v>
      </c>
      <c r="X170" s="28">
        <v>0.16981691425632764</v>
      </c>
      <c r="Y170" s="28">
        <v>0.85842456438198189</v>
      </c>
      <c r="Z170" s="62">
        <f>B170*10/P170</f>
        <v>0.85616242493565908</v>
      </c>
      <c r="AA170" s="59">
        <f t="shared" si="56"/>
        <v>0.57191878753217051</v>
      </c>
      <c r="AB170" s="131">
        <f t="shared" si="57"/>
        <v>-2.8617118943746611</v>
      </c>
      <c r="AC170" s="28">
        <v>0.10042458892158135</v>
      </c>
      <c r="AD170" s="28">
        <v>0.8593050281367457</v>
      </c>
      <c r="AE170">
        <v>42.71</v>
      </c>
      <c r="AF170" s="59">
        <f t="shared" si="58"/>
        <v>0.87503942465753426</v>
      </c>
      <c r="AG170" s="131">
        <f t="shared" si="59"/>
        <v>0.65984799708383668</v>
      </c>
      <c r="AH170">
        <v>3.422812385002514E-2</v>
      </c>
      <c r="AI170" s="28">
        <v>0.85245406569115767</v>
      </c>
      <c r="AJ170" s="62">
        <f t="shared" si="67"/>
        <v>-0.16103165417724682</v>
      </c>
      <c r="AK170" s="59">
        <f t="shared" si="63"/>
        <v>0.45974208645568831</v>
      </c>
    </row>
    <row r="171" spans="1:37" x14ac:dyDescent="0.25">
      <c r="A171" s="4" t="s">
        <v>354</v>
      </c>
      <c r="B171" s="58">
        <v>2925</v>
      </c>
      <c r="C171" s="58">
        <v>1716</v>
      </c>
      <c r="D171" s="9">
        <f t="shared" si="64"/>
        <v>0.58666666666666667</v>
      </c>
      <c r="E171" s="81">
        <v>5</v>
      </c>
      <c r="F171" s="16">
        <v>5</v>
      </c>
      <c r="G171" s="58">
        <v>585</v>
      </c>
      <c r="H171" s="30">
        <f t="shared" si="65"/>
        <v>5</v>
      </c>
      <c r="I171" s="58">
        <v>585</v>
      </c>
      <c r="J171">
        <f t="shared" si="66"/>
        <v>2925</v>
      </c>
      <c r="L171" s="28">
        <f t="shared" si="60"/>
        <v>1.6165242735042735</v>
      </c>
      <c r="M171">
        <f t="shared" si="51"/>
        <v>487.5</v>
      </c>
      <c r="N171" s="28">
        <f t="shared" si="61"/>
        <v>1.9398291282051281</v>
      </c>
      <c r="O171" s="28">
        <f t="shared" si="52"/>
        <v>0.32330485470085457</v>
      </c>
      <c r="P171" s="46">
        <v>51579</v>
      </c>
      <c r="Q171" s="59">
        <f t="shared" si="62"/>
        <v>2.5633595192360303E-3</v>
      </c>
      <c r="R171" s="59">
        <f t="shared" si="53"/>
        <v>0.99099999999999999</v>
      </c>
      <c r="S171" s="28">
        <v>0.09</v>
      </c>
      <c r="T171" s="28">
        <v>0.1</v>
      </c>
      <c r="U171" s="59">
        <f t="shared" si="54"/>
        <v>1</v>
      </c>
      <c r="V171" s="59">
        <f>D171/U171</f>
        <v>0.58666666666666667</v>
      </c>
      <c r="W171" s="131">
        <f t="shared" si="55"/>
        <v>-1.6002993512478638</v>
      </c>
      <c r="X171" s="28">
        <v>0.16981691425632764</v>
      </c>
      <c r="Y171" s="28">
        <v>0.85842456438198189</v>
      </c>
      <c r="Z171" s="62">
        <f>B171*10/P171</f>
        <v>0.56709125807014482</v>
      </c>
      <c r="AA171" s="59">
        <f t="shared" si="56"/>
        <v>0.88658174838597104</v>
      </c>
      <c r="AB171" s="131">
        <f t="shared" si="57"/>
        <v>0.27161395970985691</v>
      </c>
      <c r="AC171" s="28">
        <v>0.10042458892158135</v>
      </c>
      <c r="AD171" s="28">
        <v>0.8593050281367457</v>
      </c>
      <c r="AE171">
        <v>68.98</v>
      </c>
      <c r="AF171" s="59">
        <f t="shared" si="58"/>
        <v>0.80371457534246571</v>
      </c>
      <c r="AG171" s="131">
        <f t="shared" si="59"/>
        <v>-1.4239603246222379</v>
      </c>
      <c r="AH171">
        <v>3.422812385002514E-2</v>
      </c>
      <c r="AI171" s="28">
        <v>0.85245406569115767</v>
      </c>
      <c r="AJ171" s="62">
        <f t="shared" si="67"/>
        <v>-0.917548572053415</v>
      </c>
      <c r="AK171" s="59">
        <f t="shared" si="63"/>
        <v>0.27061285698664628</v>
      </c>
    </row>
    <row r="172" spans="1:37" x14ac:dyDescent="0.25">
      <c r="A172" s="4" t="s">
        <v>356</v>
      </c>
      <c r="B172" s="58">
        <v>2210</v>
      </c>
      <c r="C172" s="58">
        <v>1764</v>
      </c>
      <c r="D172" s="9">
        <f t="shared" si="64"/>
        <v>0.79819004524886883</v>
      </c>
      <c r="E172" s="81">
        <v>4</v>
      </c>
      <c r="F172" s="16">
        <v>5</v>
      </c>
      <c r="G172" s="58">
        <v>442</v>
      </c>
      <c r="H172" s="30">
        <f t="shared" si="65"/>
        <v>4</v>
      </c>
      <c r="I172" s="58">
        <v>552.5</v>
      </c>
      <c r="J172">
        <f t="shared" si="66"/>
        <v>2210</v>
      </c>
      <c r="L172" s="28">
        <f t="shared" si="60"/>
        <v>1.7116139366515837</v>
      </c>
      <c r="M172">
        <f t="shared" si="51"/>
        <v>442</v>
      </c>
      <c r="N172" s="28">
        <f t="shared" si="61"/>
        <v>2.1395174208144798</v>
      </c>
      <c r="O172" s="28">
        <f t="shared" si="52"/>
        <v>0.42790348416289614</v>
      </c>
      <c r="P172" s="46">
        <v>17458</v>
      </c>
      <c r="Q172" s="59">
        <f t="shared" si="62"/>
        <v>8.6762307308832314E-4</v>
      </c>
      <c r="R172" s="59">
        <f t="shared" si="53"/>
        <v>0.99099999999999999</v>
      </c>
      <c r="S172" s="28">
        <v>0.09</v>
      </c>
      <c r="T172" s="28">
        <v>0.1</v>
      </c>
      <c r="U172" s="59">
        <f t="shared" si="54"/>
        <v>0.8</v>
      </c>
      <c r="V172" s="59">
        <f>D172/U172</f>
        <v>0.99773755656108598</v>
      </c>
      <c r="W172" s="131">
        <f t="shared" si="55"/>
        <v>0.82037170907969825</v>
      </c>
      <c r="X172" s="28">
        <v>0.16981691425632764</v>
      </c>
      <c r="Y172" s="28">
        <v>0.85842456438198189</v>
      </c>
      <c r="Z172" s="62">
        <f>B172*10/P172</f>
        <v>1.2658952915568793</v>
      </c>
      <c r="AA172" s="59">
        <f t="shared" si="56"/>
        <v>0.68352617711078012</v>
      </c>
      <c r="AB172" s="131">
        <f t="shared" si="57"/>
        <v>-1.750356689667171</v>
      </c>
      <c r="AC172" s="28">
        <v>0.10042458892158135</v>
      </c>
      <c r="AD172" s="28">
        <v>0.8593050281367457</v>
      </c>
      <c r="AE172">
        <v>41.79</v>
      </c>
      <c r="AF172" s="59">
        <f t="shared" si="58"/>
        <v>0.87753728767123285</v>
      </c>
      <c r="AG172" s="131">
        <f t="shared" si="59"/>
        <v>0.73282491584933174</v>
      </c>
      <c r="AH172">
        <v>3.422812385002514E-2</v>
      </c>
      <c r="AI172" s="28">
        <v>0.85245406569115767</v>
      </c>
      <c r="AJ172" s="62">
        <f t="shared" si="67"/>
        <v>-6.5720021579380325E-2</v>
      </c>
      <c r="AK172" s="59">
        <f t="shared" si="63"/>
        <v>0.48356999460515493</v>
      </c>
    </row>
    <row r="173" spans="1:37" x14ac:dyDescent="0.25">
      <c r="A173" s="4" t="s">
        <v>358</v>
      </c>
      <c r="B173" s="58">
        <v>6054</v>
      </c>
      <c r="C173" s="58">
        <v>5422</v>
      </c>
      <c r="D173" s="9">
        <f t="shared" si="64"/>
        <v>0.89560621076973901</v>
      </c>
      <c r="E173" s="81">
        <v>14</v>
      </c>
      <c r="F173" s="16">
        <v>5</v>
      </c>
      <c r="G173" s="58">
        <v>1210.8</v>
      </c>
      <c r="H173" s="30">
        <f t="shared" si="65"/>
        <v>4</v>
      </c>
      <c r="I173" s="58">
        <v>1513.5</v>
      </c>
      <c r="J173">
        <f t="shared" si="66"/>
        <v>6054</v>
      </c>
      <c r="L173" s="28">
        <f t="shared" si="60"/>
        <v>0.62482107697390155</v>
      </c>
      <c r="M173">
        <f t="shared" si="51"/>
        <v>1210.8</v>
      </c>
      <c r="N173" s="28">
        <f t="shared" si="61"/>
        <v>0.78102634621737699</v>
      </c>
      <c r="O173" s="28">
        <f t="shared" si="52"/>
        <v>0.15620526924347544</v>
      </c>
      <c r="P173" s="46">
        <v>44825</v>
      </c>
      <c r="Q173" s="59">
        <f t="shared" si="62"/>
        <v>2.2277010110656483E-3</v>
      </c>
      <c r="R173" s="59">
        <f t="shared" si="53"/>
        <v>0.99099999999999999</v>
      </c>
      <c r="S173" s="28">
        <v>0.09</v>
      </c>
      <c r="T173" s="28">
        <v>0.1</v>
      </c>
      <c r="U173" s="59">
        <f t="shared" si="54"/>
        <v>0.8</v>
      </c>
      <c r="V173" s="59">
        <f>D173/U173</f>
        <v>1.1195077634621737</v>
      </c>
      <c r="W173" s="131">
        <f t="shared" si="55"/>
        <v>1.5374393076422508</v>
      </c>
      <c r="X173" s="28">
        <v>0.16981691425632764</v>
      </c>
      <c r="Y173" s="28">
        <v>0.85842456438198189</v>
      </c>
      <c r="Z173" s="62">
        <f>B173*10/P173</f>
        <v>1.3505856107083101</v>
      </c>
      <c r="AA173" s="59">
        <f t="shared" si="56"/>
        <v>0.66235359732292243</v>
      </c>
      <c r="AB173" s="131">
        <f t="shared" si="57"/>
        <v>-1.9611873240289481</v>
      </c>
      <c r="AC173" s="28">
        <v>0.10042458892158135</v>
      </c>
      <c r="AD173" s="28">
        <v>0.8593050281367457</v>
      </c>
      <c r="AE173">
        <v>26.86</v>
      </c>
      <c r="AF173" s="59">
        <f t="shared" si="58"/>
        <v>0.91807326027397262</v>
      </c>
      <c r="AG173" s="131">
        <f t="shared" si="59"/>
        <v>1.9171133910328759</v>
      </c>
      <c r="AH173">
        <v>3.422812385002514E-2</v>
      </c>
      <c r="AI173" s="28">
        <v>0.85245406569115767</v>
      </c>
      <c r="AJ173" s="62">
        <f t="shared" si="67"/>
        <v>0.49778845821539286</v>
      </c>
      <c r="AK173" s="59">
        <f t="shared" si="63"/>
        <v>0.62444711455384816</v>
      </c>
    </row>
    <row r="174" spans="1:37" x14ac:dyDescent="0.25">
      <c r="A174" s="4" t="s">
        <v>360</v>
      </c>
      <c r="B174" s="58">
        <v>8827</v>
      </c>
      <c r="C174" s="58">
        <v>6779</v>
      </c>
      <c r="D174" s="9">
        <f t="shared" si="64"/>
        <v>0.76798459272686082</v>
      </c>
      <c r="E174" s="81">
        <v>11</v>
      </c>
      <c r="F174" s="16">
        <v>12</v>
      </c>
      <c r="G174" s="58">
        <v>735.58330000000001</v>
      </c>
      <c r="H174" s="30">
        <f t="shared" si="65"/>
        <v>11.000000124617655</v>
      </c>
      <c r="I174" s="58">
        <v>802.45450000000005</v>
      </c>
      <c r="J174">
        <f t="shared" si="66"/>
        <v>8826.9995999999992</v>
      </c>
      <c r="L174" s="28">
        <f t="shared" si="60"/>
        <v>1.1784676888222323</v>
      </c>
      <c r="M174">
        <f t="shared" si="51"/>
        <v>735.58329236111115</v>
      </c>
      <c r="N174" s="28">
        <f t="shared" si="61"/>
        <v>1.2856011138650973</v>
      </c>
      <c r="O174" s="28">
        <f t="shared" si="52"/>
        <v>0.10713342504286505</v>
      </c>
      <c r="P174" s="46">
        <v>158767</v>
      </c>
      <c r="Q174" s="59">
        <f t="shared" si="62"/>
        <v>7.8903604333264866E-3</v>
      </c>
      <c r="R174" s="59">
        <f t="shared" si="53"/>
        <v>0.99099999999999999</v>
      </c>
      <c r="S174" s="28">
        <v>0.09</v>
      </c>
      <c r="T174" s="28">
        <v>0.1</v>
      </c>
      <c r="U174" s="59">
        <f t="shared" si="54"/>
        <v>0.9166666770514712</v>
      </c>
      <c r="V174" s="59">
        <f>D174/U174</f>
        <v>0.83780136439249897</v>
      </c>
      <c r="W174" s="131">
        <f t="shared" si="55"/>
        <v>-0.12144373297440522</v>
      </c>
      <c r="X174" s="28">
        <v>0.16981691425632764</v>
      </c>
      <c r="Y174" s="28">
        <v>0.85842456438198189</v>
      </c>
      <c r="Z174" s="62">
        <f>B174*10/P174</f>
        <v>0.55597195890833739</v>
      </c>
      <c r="AA174" s="59">
        <f t="shared" si="56"/>
        <v>0.94945709521729094</v>
      </c>
      <c r="AB174" s="131">
        <f t="shared" si="57"/>
        <v>0.89770909742973781</v>
      </c>
      <c r="AC174" s="28">
        <v>0.10042458892158135</v>
      </c>
      <c r="AD174" s="28">
        <v>0.8593050281367457</v>
      </c>
      <c r="AE174">
        <v>55.26</v>
      </c>
      <c r="AF174" s="59">
        <f t="shared" si="58"/>
        <v>0.84096531506849315</v>
      </c>
      <c r="AG174" s="131">
        <f t="shared" si="59"/>
        <v>-0.33565236216287925</v>
      </c>
      <c r="AH174">
        <v>3.422812385002514E-2</v>
      </c>
      <c r="AI174" s="28">
        <v>0.85245406569115767</v>
      </c>
      <c r="AJ174" s="62">
        <f t="shared" si="67"/>
        <v>0.14687100076415111</v>
      </c>
      <c r="AK174" s="59">
        <f t="shared" si="63"/>
        <v>0.53671775019103773</v>
      </c>
    </row>
    <row r="175" spans="1:37" x14ac:dyDescent="0.25">
      <c r="A175" s="4" t="s">
        <v>362</v>
      </c>
      <c r="B175" s="58">
        <v>5828</v>
      </c>
      <c r="C175" s="58">
        <v>4076</v>
      </c>
      <c r="D175" s="9">
        <f t="shared" si="64"/>
        <v>0.69938229238160599</v>
      </c>
      <c r="E175" s="81">
        <v>14</v>
      </c>
      <c r="F175" s="16">
        <v>5</v>
      </c>
      <c r="G175" s="58">
        <v>1165.5999999999999</v>
      </c>
      <c r="H175" s="30">
        <f t="shared" si="65"/>
        <v>4</v>
      </c>
      <c r="I175" s="58">
        <v>1457</v>
      </c>
      <c r="J175">
        <f t="shared" si="66"/>
        <v>5828</v>
      </c>
      <c r="L175" s="28">
        <f t="shared" si="60"/>
        <v>0.64905058339052846</v>
      </c>
      <c r="M175">
        <f t="shared" si="51"/>
        <v>1165.5999999999999</v>
      </c>
      <c r="N175" s="28">
        <f t="shared" si="61"/>
        <v>0.81131322923816063</v>
      </c>
      <c r="O175" s="28">
        <f t="shared" si="52"/>
        <v>0.16226264584763217</v>
      </c>
      <c r="P175" s="46">
        <v>58698</v>
      </c>
      <c r="Q175" s="59">
        <f t="shared" si="62"/>
        <v>2.9171577010046051E-3</v>
      </c>
      <c r="R175" s="59">
        <f t="shared" si="53"/>
        <v>0.99099999999999999</v>
      </c>
      <c r="S175" s="28">
        <v>0.09</v>
      </c>
      <c r="T175" s="28">
        <v>0.1</v>
      </c>
      <c r="U175" s="59">
        <f t="shared" si="54"/>
        <v>0.8</v>
      </c>
      <c r="V175" s="59">
        <f>D175/U175</f>
        <v>0.87422786547700748</v>
      </c>
      <c r="W175" s="131">
        <f t="shared" si="55"/>
        <v>9.3060818848536661E-2</v>
      </c>
      <c r="X175" s="28">
        <v>0.16981691425632764</v>
      </c>
      <c r="Y175" s="28">
        <v>0.85842456438198189</v>
      </c>
      <c r="Z175" s="62">
        <f>B175*10/P175</f>
        <v>0.9928788033663839</v>
      </c>
      <c r="AA175" s="59">
        <f t="shared" si="56"/>
        <v>0.75178029915840405</v>
      </c>
      <c r="AB175" s="131">
        <f t="shared" si="57"/>
        <v>-1.0707012110580267</v>
      </c>
      <c r="AC175" s="28">
        <v>0.10042458892158135</v>
      </c>
      <c r="AD175" s="28">
        <v>0.8593050281367457</v>
      </c>
      <c r="AE175">
        <v>43.09</v>
      </c>
      <c r="AF175" s="59">
        <f t="shared" si="58"/>
        <v>0.87400769863013705</v>
      </c>
      <c r="AG175" s="131">
        <f t="shared" si="59"/>
        <v>0.62970535672417682</v>
      </c>
      <c r="AH175">
        <v>3.422812385002514E-2</v>
      </c>
      <c r="AI175" s="28">
        <v>0.85245406569115767</v>
      </c>
      <c r="AJ175" s="62">
        <f t="shared" si="67"/>
        <v>-0.11597834516177108</v>
      </c>
      <c r="AK175" s="59">
        <f t="shared" si="63"/>
        <v>0.47100541370955723</v>
      </c>
    </row>
    <row r="176" spans="1:37" x14ac:dyDescent="0.25">
      <c r="A176" s="4" t="s">
        <v>364</v>
      </c>
      <c r="B176" s="58">
        <v>16424</v>
      </c>
      <c r="C176" s="58">
        <v>13429</v>
      </c>
      <c r="D176" s="9">
        <f t="shared" si="64"/>
        <v>0.81764490988796878</v>
      </c>
      <c r="E176" s="81">
        <v>13</v>
      </c>
      <c r="F176" s="16">
        <v>18</v>
      </c>
      <c r="G176" s="58">
        <v>912.44439999999997</v>
      </c>
      <c r="H176" s="30">
        <f t="shared" si="65"/>
        <v>12.999995409158727</v>
      </c>
      <c r="I176" s="58">
        <v>1263.385</v>
      </c>
      <c r="J176">
        <f t="shared" si="66"/>
        <v>16423.999199999998</v>
      </c>
      <c r="L176" s="28">
        <f t="shared" si="60"/>
        <v>0.74851822682713509</v>
      </c>
      <c r="M176">
        <f t="shared" si="51"/>
        <v>1173.1431846938679</v>
      </c>
      <c r="N176" s="28">
        <f t="shared" si="61"/>
        <v>0.80609657230099496</v>
      </c>
      <c r="O176" s="28">
        <f t="shared" si="52"/>
        <v>5.7578345473859871E-2</v>
      </c>
      <c r="P176" s="46">
        <v>121945</v>
      </c>
      <c r="Q176" s="59">
        <f t="shared" si="62"/>
        <v>6.060390402552158E-3</v>
      </c>
      <c r="R176" s="59">
        <f t="shared" si="53"/>
        <v>0.99099999999999999</v>
      </c>
      <c r="S176" s="28">
        <v>0.09</v>
      </c>
      <c r="T176" s="28">
        <v>0.1</v>
      </c>
      <c r="U176" s="59">
        <f t="shared" si="54"/>
        <v>0.72222196717548481</v>
      </c>
      <c r="V176" s="59">
        <f>D176/U176</f>
        <v>1.1321241211835062</v>
      </c>
      <c r="W176" s="131">
        <f t="shared" si="55"/>
        <v>1.6117331892416358</v>
      </c>
      <c r="X176" s="28">
        <v>0.16981691425632764</v>
      </c>
      <c r="Y176" s="28">
        <v>0.85842456438198189</v>
      </c>
      <c r="Z176" s="62">
        <f>B176*10/P176</f>
        <v>1.3468366886711223</v>
      </c>
      <c r="AA176" s="59">
        <f t="shared" si="56"/>
        <v>0.89639714120804592</v>
      </c>
      <c r="AB176" s="131">
        <f t="shared" si="57"/>
        <v>0.36935289922136882</v>
      </c>
      <c r="AC176" s="28">
        <v>0.10042458892158135</v>
      </c>
      <c r="AD176" s="28">
        <v>0.8593050281367457</v>
      </c>
      <c r="AE176">
        <v>30.02</v>
      </c>
      <c r="AF176" s="59">
        <f t="shared" si="58"/>
        <v>0.90949364383561648</v>
      </c>
      <c r="AG176" s="131">
        <f t="shared" si="59"/>
        <v>1.6664535396209548</v>
      </c>
      <c r="AH176">
        <v>3.422812385002514E-2</v>
      </c>
      <c r="AI176" s="28">
        <v>0.85245406569115767</v>
      </c>
      <c r="AJ176" s="62">
        <f t="shared" si="67"/>
        <v>1.215846542694653</v>
      </c>
      <c r="AK176" s="59">
        <f t="shared" si="63"/>
        <v>0.80396163567366319</v>
      </c>
    </row>
    <row r="177" spans="1:37" x14ac:dyDescent="0.25">
      <c r="A177" s="4" t="s">
        <v>366</v>
      </c>
      <c r="B177" s="58">
        <v>17983</v>
      </c>
      <c r="C177" s="58">
        <v>11326</v>
      </c>
      <c r="D177" s="9">
        <f t="shared" si="64"/>
        <v>0.62981704943557804</v>
      </c>
      <c r="E177" s="81">
        <v>19</v>
      </c>
      <c r="F177" s="16">
        <v>22</v>
      </c>
      <c r="G177" s="58">
        <v>817.40909999999997</v>
      </c>
      <c r="H177" s="30">
        <f t="shared" si="65"/>
        <v>18.999999894344658</v>
      </c>
      <c r="I177" s="58">
        <v>946.47370000000001</v>
      </c>
      <c r="J177">
        <f t="shared" si="66"/>
        <v>17983.000199999999</v>
      </c>
      <c r="L177" s="28">
        <f t="shared" si="60"/>
        <v>0.99914736141109883</v>
      </c>
      <c r="M177">
        <f t="shared" si="51"/>
        <v>899.15001475000008</v>
      </c>
      <c r="N177" s="28">
        <f t="shared" si="61"/>
        <v>1.0517340649356863</v>
      </c>
      <c r="O177" s="28">
        <f t="shared" si="52"/>
        <v>5.2586703524587497E-2</v>
      </c>
      <c r="P177" s="46">
        <v>183595</v>
      </c>
      <c r="Q177" s="59">
        <f t="shared" si="62"/>
        <v>9.1242558198906341E-3</v>
      </c>
      <c r="R177" s="59">
        <f t="shared" si="53"/>
        <v>0.99099999999999999</v>
      </c>
      <c r="S177" s="28">
        <v>0.09</v>
      </c>
      <c r="T177" s="28">
        <v>0.1</v>
      </c>
      <c r="U177" s="59">
        <f t="shared" si="54"/>
        <v>0.86363635883384804</v>
      </c>
      <c r="V177" s="59">
        <f>D177/U177</f>
        <v>0.72926185077016459</v>
      </c>
      <c r="W177" s="131">
        <f t="shared" si="55"/>
        <v>-0.76059981526253939</v>
      </c>
      <c r="X177" s="28">
        <v>0.16981691425632764</v>
      </c>
      <c r="Y177" s="28">
        <v>0.85842456438198189</v>
      </c>
      <c r="Z177" s="62">
        <f>B177*10/P177</f>
        <v>0.97949290558021729</v>
      </c>
      <c r="AA177" s="59">
        <f t="shared" si="56"/>
        <v>0.9484477415248953</v>
      </c>
      <c r="AB177" s="131">
        <f t="shared" si="57"/>
        <v>0.88765823535268407</v>
      </c>
      <c r="AC177" s="28">
        <v>0.10042458892158135</v>
      </c>
      <c r="AD177" s="28">
        <v>0.8593050281367457</v>
      </c>
      <c r="AE177">
        <v>55.49</v>
      </c>
      <c r="AF177" s="59">
        <f t="shared" si="58"/>
        <v>0.84034084931506858</v>
      </c>
      <c r="AG177" s="131">
        <f t="shared" si="59"/>
        <v>-0.3538965918542506</v>
      </c>
      <c r="AH177">
        <v>3.422812385002514E-2</v>
      </c>
      <c r="AI177" s="28">
        <v>0.85245406569115767</v>
      </c>
      <c r="AJ177" s="62">
        <f t="shared" si="67"/>
        <v>-7.5612723921368641E-2</v>
      </c>
      <c r="AK177" s="59">
        <f t="shared" si="63"/>
        <v>0.48109681901965784</v>
      </c>
    </row>
    <row r="178" spans="1:37" x14ac:dyDescent="0.25">
      <c r="A178" s="4" t="s">
        <v>368</v>
      </c>
      <c r="B178" s="58">
        <v>47275</v>
      </c>
      <c r="C178" s="58">
        <v>34528</v>
      </c>
      <c r="D178" s="9">
        <f t="shared" si="64"/>
        <v>0.73036488630354313</v>
      </c>
      <c r="E178" s="81">
        <v>28</v>
      </c>
      <c r="F178" s="16">
        <v>31</v>
      </c>
      <c r="G178" s="58">
        <v>1432.576</v>
      </c>
      <c r="H178" s="30">
        <f t="shared" si="65"/>
        <v>26.303032528564142</v>
      </c>
      <c r="I178" s="58">
        <v>1688.393</v>
      </c>
      <c r="J178">
        <f t="shared" si="66"/>
        <v>44409.856</v>
      </c>
      <c r="L178" s="28">
        <f t="shared" si="60"/>
        <v>0.5600986855548441</v>
      </c>
      <c r="M178">
        <f t="shared" si="51"/>
        <v>1626.5539717443064</v>
      </c>
      <c r="N178" s="28">
        <f t="shared" si="61"/>
        <v>0.58139275820394254</v>
      </c>
      <c r="O178" s="28">
        <f t="shared" si="52"/>
        <v>2.1294072649098439E-2</v>
      </c>
      <c r="P178" s="46">
        <v>277563</v>
      </c>
      <c r="Q178" s="59">
        <f t="shared" si="62"/>
        <v>1.3794252665575338E-2</v>
      </c>
      <c r="R178" s="59">
        <f t="shared" si="53"/>
        <v>0.99099999999999999</v>
      </c>
      <c r="S178" s="28">
        <v>0.09</v>
      </c>
      <c r="T178" s="28">
        <v>0.1</v>
      </c>
      <c r="U178" s="59">
        <f t="shared" si="54"/>
        <v>0.84848492027626266</v>
      </c>
      <c r="V178" s="59">
        <f>D178/U178</f>
        <v>0.86078711459685076</v>
      </c>
      <c r="W178" s="131">
        <f t="shared" si="55"/>
        <v>1.3912337444212107E-2</v>
      </c>
      <c r="X178" s="28">
        <v>0.16981691425632764</v>
      </c>
      <c r="Y178" s="28">
        <v>0.85842456438198189</v>
      </c>
      <c r="Z178" s="62">
        <f>B178*10/P178</f>
        <v>1.7032169273282101</v>
      </c>
      <c r="AA178" s="59">
        <f t="shared" si="56"/>
        <v>0.93524636653668813</v>
      </c>
      <c r="AB178" s="131">
        <f t="shared" si="57"/>
        <v>0.75620263140178579</v>
      </c>
      <c r="AC178" s="28">
        <v>0.10042458892158135</v>
      </c>
      <c r="AD178" s="28">
        <v>0.8593050281367457</v>
      </c>
      <c r="AE178">
        <v>47.15</v>
      </c>
      <c r="AF178" s="59">
        <f t="shared" si="58"/>
        <v>0.86298452054794517</v>
      </c>
      <c r="AG178" s="131">
        <f t="shared" si="59"/>
        <v>0.30765504130252708</v>
      </c>
      <c r="AH178">
        <v>3.422812385002514E-2</v>
      </c>
      <c r="AI178" s="28">
        <v>0.85245406569115767</v>
      </c>
      <c r="AJ178" s="62">
        <f t="shared" si="67"/>
        <v>0.35925667004950829</v>
      </c>
      <c r="AK178" s="59">
        <f t="shared" si="63"/>
        <v>0.58981416751237703</v>
      </c>
    </row>
    <row r="179" spans="1:37" x14ac:dyDescent="0.25">
      <c r="A179" s="4" t="s">
        <v>370</v>
      </c>
      <c r="B179" s="58">
        <v>79247</v>
      </c>
      <c r="C179" s="58">
        <v>56508</v>
      </c>
      <c r="D179" s="9">
        <f t="shared" si="64"/>
        <v>0.71306169318712376</v>
      </c>
      <c r="E179" s="81">
        <v>31</v>
      </c>
      <c r="F179" s="16">
        <v>38</v>
      </c>
      <c r="G179" s="58">
        <v>2031.9739999999999</v>
      </c>
      <c r="H179" s="30">
        <f t="shared" si="65"/>
        <v>30.205120963246497</v>
      </c>
      <c r="I179" s="58">
        <v>2556.355</v>
      </c>
      <c r="J179">
        <f t="shared" si="66"/>
        <v>77215.012000000002</v>
      </c>
      <c r="L179" s="28">
        <f t="shared" si="60"/>
        <v>0.36992776824815021</v>
      </c>
      <c r="M179">
        <f t="shared" si="51"/>
        <v>2474.4339908486213</v>
      </c>
      <c r="N179" s="28">
        <f t="shared" si="61"/>
        <v>0.38217495536249008</v>
      </c>
      <c r="O179" s="28">
        <f t="shared" si="52"/>
        <v>1.2247187114339864E-2</v>
      </c>
      <c r="P179" s="46">
        <v>416681</v>
      </c>
      <c r="Q179" s="59">
        <f t="shared" si="62"/>
        <v>2.0708102286488464E-2</v>
      </c>
      <c r="R179" s="59">
        <f t="shared" si="53"/>
        <v>0.99099999999999999</v>
      </c>
      <c r="S179" s="28">
        <v>0.09</v>
      </c>
      <c r="T179" s="28">
        <v>0.1</v>
      </c>
      <c r="U179" s="59">
        <f t="shared" si="54"/>
        <v>0.79487160429596049</v>
      </c>
      <c r="V179" s="59">
        <f>D179/U179</f>
        <v>0.89707782909002265</v>
      </c>
      <c r="W179" s="131">
        <f t="shared" si="55"/>
        <v>0.22761728345679486</v>
      </c>
      <c r="X179" s="28">
        <v>0.16981691425632764</v>
      </c>
      <c r="Y179" s="28">
        <v>0.85842456438198189</v>
      </c>
      <c r="Z179" s="62">
        <f>B179*10/P179</f>
        <v>1.9018625759273882</v>
      </c>
      <c r="AA179" s="59">
        <f t="shared" si="56"/>
        <v>0.93703509486879499</v>
      </c>
      <c r="AB179" s="131">
        <f t="shared" si="57"/>
        <v>0.7740142884004878</v>
      </c>
      <c r="AC179" s="28">
        <v>0.10042458892158135</v>
      </c>
      <c r="AD179" s="28">
        <v>0.8593050281367457</v>
      </c>
      <c r="AE179">
        <v>29.26</v>
      </c>
      <c r="AF179" s="59">
        <f t="shared" si="58"/>
        <v>0.91155709589041101</v>
      </c>
      <c r="AG179" s="131">
        <f t="shared" si="59"/>
        <v>1.7267388203402778</v>
      </c>
      <c r="AH179">
        <v>3.422812385002514E-2</v>
      </c>
      <c r="AI179" s="28">
        <v>0.85245406569115767</v>
      </c>
      <c r="AJ179" s="62">
        <f t="shared" si="67"/>
        <v>0.90945679739918683</v>
      </c>
      <c r="AK179" s="59">
        <f t="shared" si="63"/>
        <v>0.72736419934979668</v>
      </c>
    </row>
    <row r="180" spans="1:37" x14ac:dyDescent="0.25">
      <c r="A180" s="4" t="s">
        <v>372</v>
      </c>
      <c r="B180" s="58">
        <v>2403</v>
      </c>
      <c r="C180" s="58">
        <v>1566</v>
      </c>
      <c r="D180" s="9">
        <f t="shared" si="64"/>
        <v>0.651685393258427</v>
      </c>
      <c r="E180" s="81">
        <v>3</v>
      </c>
      <c r="F180" s="16">
        <v>3</v>
      </c>
      <c r="G180" s="58">
        <v>801</v>
      </c>
      <c r="H180" s="30">
        <f t="shared" si="65"/>
        <v>3</v>
      </c>
      <c r="I180" s="58">
        <v>801</v>
      </c>
      <c r="J180">
        <f t="shared" si="66"/>
        <v>2403</v>
      </c>
      <c r="L180" s="28">
        <f t="shared" si="60"/>
        <v>1.1806076154806491</v>
      </c>
      <c r="M180">
        <f t="shared" si="51"/>
        <v>600.75</v>
      </c>
      <c r="N180" s="28">
        <f t="shared" si="61"/>
        <v>1.5741434873075322</v>
      </c>
      <c r="O180" s="28">
        <f t="shared" si="52"/>
        <v>0.3935358718268831</v>
      </c>
      <c r="P180" s="46">
        <v>35512</v>
      </c>
      <c r="Q180" s="59">
        <f t="shared" si="62"/>
        <v>1.7648659967643792E-3</v>
      </c>
      <c r="R180" s="59">
        <f t="shared" si="53"/>
        <v>0.99099999999999999</v>
      </c>
      <c r="S180" s="28">
        <v>0.09</v>
      </c>
      <c r="T180" s="28">
        <v>0.1</v>
      </c>
      <c r="U180" s="59">
        <f t="shared" si="54"/>
        <v>1</v>
      </c>
      <c r="V180" s="59">
        <f>D180/U180</f>
        <v>0.651685393258427</v>
      </c>
      <c r="W180" s="131">
        <f t="shared" si="55"/>
        <v>-1.2174239063812895</v>
      </c>
      <c r="X180" s="28">
        <v>0.16981691425632764</v>
      </c>
      <c r="Y180" s="28">
        <v>0.85842456438198189</v>
      </c>
      <c r="Z180" s="62">
        <f>B180*10/P180</f>
        <v>0.67667267402568143</v>
      </c>
      <c r="AA180" s="59">
        <f t="shared" si="56"/>
        <v>0.77444244199143952</v>
      </c>
      <c r="AB180" s="131">
        <f t="shared" si="57"/>
        <v>-0.84503792404440814</v>
      </c>
      <c r="AC180" s="28">
        <v>0.10042458892158135</v>
      </c>
      <c r="AD180" s="28">
        <v>0.8593050281367457</v>
      </c>
      <c r="AE180">
        <v>31.45</v>
      </c>
      <c r="AF180" s="59">
        <f t="shared" si="58"/>
        <v>0.905611095890411</v>
      </c>
      <c r="AG180" s="131">
        <f t="shared" si="59"/>
        <v>1.5530220245832811</v>
      </c>
      <c r="AH180">
        <v>3.422812385002514E-2</v>
      </c>
      <c r="AI180" s="28">
        <v>0.85245406569115767</v>
      </c>
      <c r="AJ180" s="62">
        <f t="shared" si="67"/>
        <v>-0.16981326861413892</v>
      </c>
      <c r="AK180" s="59">
        <f t="shared" si="63"/>
        <v>0.45754668284646527</v>
      </c>
    </row>
    <row r="181" spans="1:37" x14ac:dyDescent="0.25">
      <c r="A181" s="4" t="s">
        <v>374</v>
      </c>
      <c r="B181" s="58">
        <v>2301</v>
      </c>
      <c r="C181" s="58">
        <v>1821</v>
      </c>
      <c r="D181" s="9">
        <f t="shared" si="64"/>
        <v>0.79139504563233376</v>
      </c>
      <c r="E181" s="81">
        <v>4</v>
      </c>
      <c r="F181" s="16">
        <v>4</v>
      </c>
      <c r="G181" s="58">
        <v>575.25</v>
      </c>
      <c r="H181" s="30">
        <f t="shared" si="65"/>
        <v>4</v>
      </c>
      <c r="I181" s="58">
        <v>575.25</v>
      </c>
      <c r="J181">
        <f t="shared" si="66"/>
        <v>2301</v>
      </c>
      <c r="L181" s="28">
        <f t="shared" si="60"/>
        <v>1.6439229900043459</v>
      </c>
      <c r="M181">
        <f t="shared" si="51"/>
        <v>460.2</v>
      </c>
      <c r="N181" s="28">
        <f t="shared" si="61"/>
        <v>2.0549037375054326</v>
      </c>
      <c r="O181" s="28">
        <f t="shared" si="52"/>
        <v>0.41098074750108671</v>
      </c>
      <c r="P181" s="46">
        <v>45147</v>
      </c>
      <c r="Q181" s="59">
        <f t="shared" si="62"/>
        <v>2.2437036820207655E-3</v>
      </c>
      <c r="R181" s="59">
        <f t="shared" si="53"/>
        <v>0.99099999999999999</v>
      </c>
      <c r="S181" s="28">
        <v>0.09</v>
      </c>
      <c r="T181" s="28">
        <v>0.1</v>
      </c>
      <c r="U181" s="59">
        <f t="shared" si="54"/>
        <v>1</v>
      </c>
      <c r="V181" s="59">
        <f>D181/U181</f>
        <v>0.79139504563233376</v>
      </c>
      <c r="W181" s="131">
        <f t="shared" si="55"/>
        <v>-0.39471638642821771</v>
      </c>
      <c r="X181" s="28">
        <v>0.16981691425632764</v>
      </c>
      <c r="Y181" s="28">
        <v>0.85842456438198189</v>
      </c>
      <c r="Z181" s="62">
        <f>B181*10/P181</f>
        <v>0.50966841650608019</v>
      </c>
      <c r="AA181" s="59">
        <f t="shared" si="56"/>
        <v>0.87258289587347992</v>
      </c>
      <c r="AB181" s="131">
        <f t="shared" si="57"/>
        <v>0.13221729737029375</v>
      </c>
      <c r="AC181" s="28">
        <v>0.10042458892158135</v>
      </c>
      <c r="AD181" s="28">
        <v>0.8593050281367457</v>
      </c>
      <c r="AE181">
        <v>62.32</v>
      </c>
      <c r="AF181" s="59">
        <f t="shared" si="58"/>
        <v>0.82179693150684929</v>
      </c>
      <c r="AG181" s="131">
        <f t="shared" si="59"/>
        <v>-0.89567089095027508</v>
      </c>
      <c r="AH181">
        <v>3.422812385002514E-2</v>
      </c>
      <c r="AI181" s="28">
        <v>0.85245406569115767</v>
      </c>
      <c r="AJ181" s="62">
        <f t="shared" si="67"/>
        <v>-0.38605666000273303</v>
      </c>
      <c r="AK181" s="59">
        <f t="shared" si="63"/>
        <v>0.40348583499931673</v>
      </c>
    </row>
    <row r="182" spans="1:37" x14ac:dyDescent="0.25">
      <c r="A182" s="4" t="s">
        <v>376</v>
      </c>
      <c r="B182" s="58">
        <v>3703</v>
      </c>
      <c r="C182" s="58">
        <v>2332</v>
      </c>
      <c r="D182" s="9">
        <f t="shared" si="64"/>
        <v>0.62975965433432357</v>
      </c>
      <c r="E182" s="81">
        <v>4</v>
      </c>
      <c r="F182" s="16">
        <v>4</v>
      </c>
      <c r="G182" s="58">
        <v>925.75</v>
      </c>
      <c r="H182" s="30">
        <f t="shared" si="65"/>
        <v>4</v>
      </c>
      <c r="I182" s="58">
        <v>925.75</v>
      </c>
      <c r="J182">
        <f t="shared" si="66"/>
        <v>3703</v>
      </c>
      <c r="L182" s="28">
        <f t="shared" si="60"/>
        <v>1.0215141236834999</v>
      </c>
      <c r="M182">
        <f t="shared" si="51"/>
        <v>740.6</v>
      </c>
      <c r="N182" s="28">
        <f t="shared" si="61"/>
        <v>1.2768926546043748</v>
      </c>
      <c r="O182" s="28">
        <f t="shared" si="52"/>
        <v>0.25537853092087492</v>
      </c>
      <c r="P182" s="46">
        <v>64166</v>
      </c>
      <c r="Q182" s="59">
        <f t="shared" si="62"/>
        <v>3.1889049208262883E-3</v>
      </c>
      <c r="R182" s="59">
        <f t="shared" si="53"/>
        <v>0.99099999999999999</v>
      </c>
      <c r="S182" s="28">
        <v>0.09</v>
      </c>
      <c r="T182" s="28">
        <v>0.1</v>
      </c>
      <c r="U182" s="59">
        <f t="shared" si="54"/>
        <v>1</v>
      </c>
      <c r="V182" s="59">
        <f>D182/U182</f>
        <v>0.62975965433432357</v>
      </c>
      <c r="W182" s="131">
        <f t="shared" si="55"/>
        <v>-1.3465378937607089</v>
      </c>
      <c r="X182" s="28">
        <v>0.16981691425632764</v>
      </c>
      <c r="Y182" s="28">
        <v>0.85842456438198189</v>
      </c>
      <c r="Z182" s="62">
        <f>B182*10/P182</f>
        <v>0.5770969049029081</v>
      </c>
      <c r="AA182" s="59">
        <f t="shared" si="56"/>
        <v>0.85572577377427295</v>
      </c>
      <c r="AB182" s="131">
        <f t="shared" si="57"/>
        <v>-3.5641214974429083E-2</v>
      </c>
      <c r="AC182" s="28">
        <v>0.10042458892158135</v>
      </c>
      <c r="AD182" s="28">
        <v>0.8593050281367457</v>
      </c>
      <c r="AE182">
        <v>62.16</v>
      </c>
      <c r="AF182" s="59">
        <f t="shared" si="58"/>
        <v>0.82223134246575347</v>
      </c>
      <c r="AG182" s="131">
        <f t="shared" si="59"/>
        <v>-0.88297925290409995</v>
      </c>
      <c r="AH182">
        <v>3.422812385002514E-2</v>
      </c>
      <c r="AI182" s="28">
        <v>0.85245406569115767</v>
      </c>
      <c r="AJ182" s="62">
        <f t="shared" si="67"/>
        <v>-0.75505278721307933</v>
      </c>
      <c r="AK182" s="59">
        <f t="shared" si="63"/>
        <v>0.31123680319673019</v>
      </c>
    </row>
    <row r="183" spans="1:37" x14ac:dyDescent="0.25">
      <c r="A183" s="4" t="s">
        <v>378</v>
      </c>
      <c r="B183" s="58">
        <v>4850</v>
      </c>
      <c r="C183" s="58">
        <v>2875</v>
      </c>
      <c r="D183" s="9">
        <f t="shared" si="64"/>
        <v>0.59278350515463918</v>
      </c>
      <c r="E183" s="81">
        <v>5</v>
      </c>
      <c r="F183" s="16">
        <v>7</v>
      </c>
      <c r="G183" s="58">
        <v>692.85709999999995</v>
      </c>
      <c r="H183" s="30">
        <f t="shared" si="65"/>
        <v>4.9999996907216486</v>
      </c>
      <c r="I183" s="58">
        <v>970</v>
      </c>
      <c r="J183">
        <f t="shared" si="66"/>
        <v>4849.9996999999994</v>
      </c>
      <c r="L183" s="28">
        <f t="shared" si="60"/>
        <v>0.97491412371134023</v>
      </c>
      <c r="M183">
        <f t="shared" si="51"/>
        <v>808.3333249999996</v>
      </c>
      <c r="N183" s="28">
        <f t="shared" si="61"/>
        <v>1.1698969605144023</v>
      </c>
      <c r="O183" s="28">
        <f t="shared" si="52"/>
        <v>0.19498283680306205</v>
      </c>
      <c r="P183" s="46">
        <v>80726</v>
      </c>
      <c r="Q183" s="59">
        <f t="shared" si="62"/>
        <v>4.0118994270894708E-3</v>
      </c>
      <c r="R183" s="59">
        <f t="shared" si="53"/>
        <v>0.99099999999999999</v>
      </c>
      <c r="S183" s="28">
        <v>0.09</v>
      </c>
      <c r="T183" s="28">
        <v>0.1</v>
      </c>
      <c r="U183" s="59">
        <f t="shared" si="54"/>
        <v>0.71428567010309263</v>
      </c>
      <c r="V183" s="59">
        <f>D183/U183</f>
        <v>0.82989695855032752</v>
      </c>
      <c r="W183" s="131">
        <f t="shared" si="55"/>
        <v>-0.16799036748832802</v>
      </c>
      <c r="X183" s="28">
        <v>0.16981691425632764</v>
      </c>
      <c r="Y183" s="28">
        <v>0.85842456438198189</v>
      </c>
      <c r="Z183" s="62">
        <f>B183*10/P183</f>
        <v>0.60079776032505017</v>
      </c>
      <c r="AA183" s="59">
        <f t="shared" si="56"/>
        <v>0.87984044050243981</v>
      </c>
      <c r="AB183" s="131">
        <f t="shared" si="57"/>
        <v>0.20448589918281493</v>
      </c>
      <c r="AC183" s="28">
        <v>0.10042458892158135</v>
      </c>
      <c r="AD183" s="28">
        <v>0.8593050281367457</v>
      </c>
      <c r="AE183">
        <v>49.35</v>
      </c>
      <c r="AF183" s="59">
        <f t="shared" si="58"/>
        <v>0.85701136986301374</v>
      </c>
      <c r="AG183" s="131">
        <f t="shared" si="59"/>
        <v>0.13314501816764701</v>
      </c>
      <c r="AH183">
        <v>3.422812385002514E-2</v>
      </c>
      <c r="AI183" s="28">
        <v>0.85245406569115767</v>
      </c>
      <c r="AJ183" s="62">
        <f t="shared" si="67"/>
        <v>5.6546849954044638E-2</v>
      </c>
      <c r="AK183" s="59">
        <f t="shared" si="63"/>
        <v>0.51413671248851112</v>
      </c>
    </row>
    <row r="184" spans="1:37" x14ac:dyDescent="0.25">
      <c r="A184" s="4" t="s">
        <v>380</v>
      </c>
      <c r="B184" s="58">
        <v>9350</v>
      </c>
      <c r="C184" s="58">
        <v>6720</v>
      </c>
      <c r="D184" s="9">
        <f t="shared" si="64"/>
        <v>0.71871657754010698</v>
      </c>
      <c r="E184" s="81">
        <v>11</v>
      </c>
      <c r="F184" s="16">
        <v>13</v>
      </c>
      <c r="G184" s="58">
        <v>719.23080000000004</v>
      </c>
      <c r="H184" s="30">
        <f t="shared" si="65"/>
        <v>11.000000470588237</v>
      </c>
      <c r="I184" s="58">
        <v>850</v>
      </c>
      <c r="J184">
        <f t="shared" si="66"/>
        <v>9350.0004000000008</v>
      </c>
      <c r="L184" s="28">
        <f t="shared" si="60"/>
        <v>1.1125490588235294</v>
      </c>
      <c r="M184">
        <f t="shared" si="51"/>
        <v>779.16666944444432</v>
      </c>
      <c r="N184" s="28">
        <f t="shared" si="61"/>
        <v>1.2136898780260612</v>
      </c>
      <c r="O184" s="28">
        <f t="shared" si="52"/>
        <v>0.10114081920253182</v>
      </c>
      <c r="P184" s="46">
        <v>164993</v>
      </c>
      <c r="Q184" s="59">
        <f t="shared" si="62"/>
        <v>8.1997785369493474E-3</v>
      </c>
      <c r="R184" s="59">
        <f t="shared" si="53"/>
        <v>0.99099999999999999</v>
      </c>
      <c r="S184" s="28">
        <v>0.09</v>
      </c>
      <c r="T184" s="28">
        <v>0.1</v>
      </c>
      <c r="U184" s="59">
        <f t="shared" si="54"/>
        <v>0.84615388235294131</v>
      </c>
      <c r="V184" s="59">
        <f>D184/U184</f>
        <v>0.84939228257339761</v>
      </c>
      <c r="W184" s="131">
        <f t="shared" si="55"/>
        <v>-5.318835198566052E-2</v>
      </c>
      <c r="X184" s="28">
        <v>0.16981691425632764</v>
      </c>
      <c r="Y184" s="28">
        <v>0.85842456438198189</v>
      </c>
      <c r="Z184" s="62">
        <f>B184*10/P184</f>
        <v>0.56669070809064626</v>
      </c>
      <c r="AA184" s="59">
        <f t="shared" si="56"/>
        <v>0.9484826651048005</v>
      </c>
      <c r="AB184" s="131">
        <f t="shared" si="57"/>
        <v>0.88800599460447915</v>
      </c>
      <c r="AC184" s="28">
        <v>0.10042458892158135</v>
      </c>
      <c r="AD184" s="28">
        <v>0.8593050281367457</v>
      </c>
      <c r="AE184">
        <v>60.78</v>
      </c>
      <c r="AF184" s="59">
        <f t="shared" si="58"/>
        <v>0.8259781369863014</v>
      </c>
      <c r="AG184" s="131">
        <f t="shared" si="59"/>
        <v>-0.77351387475585576</v>
      </c>
      <c r="AH184">
        <v>3.422812385002514E-2</v>
      </c>
      <c r="AI184" s="28">
        <v>0.85245406569115767</v>
      </c>
      <c r="AJ184" s="62">
        <f t="shared" si="67"/>
        <v>2.0434589287654292E-2</v>
      </c>
      <c r="AK184" s="59">
        <f t="shared" si="63"/>
        <v>0.50510864732191352</v>
      </c>
    </row>
    <row r="185" spans="1:37" x14ac:dyDescent="0.25">
      <c r="A185" s="4" t="s">
        <v>382</v>
      </c>
      <c r="B185" s="58">
        <v>1626</v>
      </c>
      <c r="C185" s="58">
        <v>1225</v>
      </c>
      <c r="D185" s="9">
        <f t="shared" si="64"/>
        <v>0.75338253382533826</v>
      </c>
      <c r="E185" s="81">
        <v>5</v>
      </c>
      <c r="F185" s="16">
        <v>5</v>
      </c>
      <c r="G185" s="58">
        <v>325.2</v>
      </c>
      <c r="H185" s="30">
        <f t="shared" si="65"/>
        <v>5</v>
      </c>
      <c r="I185" s="58">
        <v>325.2</v>
      </c>
      <c r="J185">
        <f t="shared" si="66"/>
        <v>1626</v>
      </c>
      <c r="L185" s="28">
        <f t="shared" si="60"/>
        <v>2.9079541820418204</v>
      </c>
      <c r="M185">
        <f t="shared" si="51"/>
        <v>271</v>
      </c>
      <c r="N185" s="28">
        <f t="shared" si="61"/>
        <v>3.4895450184501846</v>
      </c>
      <c r="O185" s="28">
        <f t="shared" si="52"/>
        <v>0.58159083640836418</v>
      </c>
      <c r="P185" s="46">
        <v>35158</v>
      </c>
      <c r="Q185" s="59">
        <f t="shared" si="62"/>
        <v>1.7472729982609271E-3</v>
      </c>
      <c r="R185" s="59">
        <f t="shared" si="53"/>
        <v>0.99099999999999999</v>
      </c>
      <c r="S185" s="28">
        <v>0.09</v>
      </c>
      <c r="T185" s="28">
        <v>0.1</v>
      </c>
      <c r="U185" s="59">
        <f t="shared" si="54"/>
        <v>1</v>
      </c>
      <c r="V185" s="59">
        <f>D185/U185</f>
        <v>0.75338253382533826</v>
      </c>
      <c r="W185" s="131">
        <f t="shared" si="55"/>
        <v>-0.61856047153282667</v>
      </c>
      <c r="X185" s="28">
        <v>0.16981691425632764</v>
      </c>
      <c r="Y185" s="28">
        <v>0.85842456438198189</v>
      </c>
      <c r="Z185" s="62">
        <f>B185*10/P185</f>
        <v>0.46248364525854713</v>
      </c>
      <c r="AA185" s="59">
        <f t="shared" si="56"/>
        <v>0.90750327094829053</v>
      </c>
      <c r="AB185" s="131">
        <f t="shared" si="57"/>
        <v>0.47994463635974099</v>
      </c>
      <c r="AC185" s="28">
        <v>0.10042458892158135</v>
      </c>
      <c r="AD185" s="28">
        <v>0.8593050281367457</v>
      </c>
      <c r="AE185">
        <v>42.07</v>
      </c>
      <c r="AF185" s="59">
        <f t="shared" si="58"/>
        <v>0.87677706849315062</v>
      </c>
      <c r="AG185" s="131">
        <f t="shared" si="59"/>
        <v>0.71061454926852763</v>
      </c>
      <c r="AH185">
        <v>3.422812385002514E-2</v>
      </c>
      <c r="AI185" s="28">
        <v>0.85245406569115767</v>
      </c>
      <c r="AJ185" s="62">
        <f t="shared" si="67"/>
        <v>0.19066623803181396</v>
      </c>
      <c r="AK185" s="59">
        <f t="shared" si="63"/>
        <v>0.54766655950795351</v>
      </c>
    </row>
    <row r="186" spans="1:37" x14ac:dyDescent="0.25">
      <c r="A186" s="4" t="s">
        <v>384</v>
      </c>
      <c r="B186" s="58">
        <v>5287</v>
      </c>
      <c r="C186" s="58">
        <v>4251</v>
      </c>
      <c r="D186" s="9">
        <f t="shared" si="64"/>
        <v>0.8040476640817098</v>
      </c>
      <c r="E186" s="81">
        <v>7</v>
      </c>
      <c r="F186" s="16">
        <v>7</v>
      </c>
      <c r="G186" s="58">
        <v>755.28570000000002</v>
      </c>
      <c r="H186" s="30">
        <f t="shared" si="65"/>
        <v>6.9999999999999991</v>
      </c>
      <c r="I186" s="58">
        <v>755.28570000000002</v>
      </c>
      <c r="J186">
        <f t="shared" si="66"/>
        <v>5286.9998999999998</v>
      </c>
      <c r="L186" s="28">
        <f t="shared" si="60"/>
        <v>1.2520648808788515</v>
      </c>
      <c r="M186">
        <f t="shared" si="51"/>
        <v>660.87498750000009</v>
      </c>
      <c r="N186" s="28">
        <f t="shared" si="61"/>
        <v>1.4309312924329729</v>
      </c>
      <c r="O186" s="28">
        <f t="shared" si="52"/>
        <v>0.17886641155412142</v>
      </c>
      <c r="P186" s="46">
        <v>96906</v>
      </c>
      <c r="Q186" s="59">
        <f t="shared" si="62"/>
        <v>4.8160087937161788E-3</v>
      </c>
      <c r="R186" s="59">
        <f t="shared" si="53"/>
        <v>0.99099999999999999</v>
      </c>
      <c r="S186" s="28">
        <v>0.09</v>
      </c>
      <c r="T186" s="28">
        <v>0.1</v>
      </c>
      <c r="U186" s="59">
        <f t="shared" si="54"/>
        <v>0.99999999999999989</v>
      </c>
      <c r="V186" s="59">
        <f>D186/U186</f>
        <v>0.80404766408170991</v>
      </c>
      <c r="W186" s="131">
        <f t="shared" si="55"/>
        <v>-0.32020897646387314</v>
      </c>
      <c r="X186" s="28">
        <v>0.16981691425632764</v>
      </c>
      <c r="Y186" s="28">
        <v>0.85842456438198189</v>
      </c>
      <c r="Z186" s="62">
        <f>B186*10/P186</f>
        <v>0.54558025302870827</v>
      </c>
      <c r="AA186" s="59">
        <f t="shared" si="56"/>
        <v>0.92205996385304168</v>
      </c>
      <c r="AB186" s="131">
        <f t="shared" si="57"/>
        <v>0.62489611747676144</v>
      </c>
      <c r="AC186" s="28">
        <v>0.10042458892158135</v>
      </c>
      <c r="AD186" s="28">
        <v>0.8593050281367457</v>
      </c>
      <c r="AE186">
        <v>48.08</v>
      </c>
      <c r="AF186" s="59">
        <f t="shared" si="58"/>
        <v>0.86045950684931505</v>
      </c>
      <c r="AG186" s="131">
        <f t="shared" si="59"/>
        <v>0.23388489515914551</v>
      </c>
      <c r="AH186">
        <v>3.422812385002514E-2</v>
      </c>
      <c r="AI186" s="28">
        <v>0.85245406569115767</v>
      </c>
      <c r="AJ186" s="62">
        <f t="shared" si="67"/>
        <v>0.17952401205734461</v>
      </c>
      <c r="AK186" s="59">
        <f t="shared" si="63"/>
        <v>0.54488100301433617</v>
      </c>
    </row>
    <row r="187" spans="1:37" x14ac:dyDescent="0.25">
      <c r="A187" s="4" t="s">
        <v>386</v>
      </c>
      <c r="B187" s="58">
        <v>25241</v>
      </c>
      <c r="C187" s="58">
        <v>15587</v>
      </c>
      <c r="D187" s="9">
        <f t="shared" si="64"/>
        <v>0.61752703934075515</v>
      </c>
      <c r="E187" s="81">
        <v>24</v>
      </c>
      <c r="F187" s="16">
        <v>24</v>
      </c>
      <c r="G187" s="58">
        <v>1051.7080000000001</v>
      </c>
      <c r="H187" s="30">
        <f t="shared" si="65"/>
        <v>24</v>
      </c>
      <c r="I187" s="58">
        <v>1051.7080000000001</v>
      </c>
      <c r="J187">
        <f t="shared" si="66"/>
        <v>25240.992000000002</v>
      </c>
      <c r="L187" s="28">
        <f t="shared" si="60"/>
        <v>0.89917229877494509</v>
      </c>
      <c r="M187">
        <f t="shared" si="51"/>
        <v>1009.6396800000001</v>
      </c>
      <c r="N187" s="28">
        <f t="shared" si="61"/>
        <v>0.93663781122390111</v>
      </c>
      <c r="O187" s="28">
        <f t="shared" si="52"/>
        <v>3.7465512448956018E-2</v>
      </c>
      <c r="P187" s="46">
        <v>173773</v>
      </c>
      <c r="Q187" s="59">
        <f t="shared" si="62"/>
        <v>8.636124658023667E-3</v>
      </c>
      <c r="R187" s="59">
        <f t="shared" si="53"/>
        <v>0.99099999999999999</v>
      </c>
      <c r="S187" s="28">
        <v>0.09</v>
      </c>
      <c r="T187" s="28">
        <v>0.1</v>
      </c>
      <c r="U187" s="59">
        <f t="shared" si="54"/>
        <v>1</v>
      </c>
      <c r="V187" s="59">
        <f>D187/U187</f>
        <v>0.61752703934075515</v>
      </c>
      <c r="W187" s="131">
        <f t="shared" si="55"/>
        <v>-1.4185720315092261</v>
      </c>
      <c r="X187" s="28">
        <v>0.16981691425632764</v>
      </c>
      <c r="Y187" s="28">
        <v>0.85842456438198189</v>
      </c>
      <c r="Z187" s="62">
        <f>B187*10/P187</f>
        <v>1.4525271474855128</v>
      </c>
      <c r="AA187" s="59">
        <f t="shared" si="56"/>
        <v>0.93947803552143694</v>
      </c>
      <c r="AB187" s="131">
        <f t="shared" si="57"/>
        <v>0.7983404089141557</v>
      </c>
      <c r="AC187" s="28">
        <v>0.10042458892158135</v>
      </c>
      <c r="AD187" s="28">
        <v>0.8593050281367457</v>
      </c>
      <c r="AE187">
        <v>57.26</v>
      </c>
      <c r="AF187" s="59">
        <f t="shared" si="58"/>
        <v>0.8355351780821918</v>
      </c>
      <c r="AG187" s="131">
        <f t="shared" si="59"/>
        <v>-0.49429783774004443</v>
      </c>
      <c r="AH187">
        <v>3.422812385002514E-2</v>
      </c>
      <c r="AI187" s="28">
        <v>0.85245406569115767</v>
      </c>
      <c r="AJ187" s="62">
        <f t="shared" si="67"/>
        <v>-0.37150982011170491</v>
      </c>
      <c r="AK187" s="59">
        <f t="shared" si="63"/>
        <v>0.40712254497207379</v>
      </c>
    </row>
    <row r="188" spans="1:37" x14ac:dyDescent="0.25">
      <c r="A188" s="4" t="s">
        <v>388</v>
      </c>
      <c r="B188" s="58">
        <v>5014</v>
      </c>
      <c r="C188" s="58">
        <v>4196</v>
      </c>
      <c r="D188" s="9">
        <f t="shared" si="64"/>
        <v>0.83685680095731951</v>
      </c>
      <c r="E188" s="81">
        <v>6</v>
      </c>
      <c r="F188" s="16">
        <v>7</v>
      </c>
      <c r="G188" s="58">
        <v>716.28570000000002</v>
      </c>
      <c r="H188" s="30">
        <f t="shared" si="65"/>
        <v>5.9999996410051999</v>
      </c>
      <c r="I188" s="58">
        <v>835.66669999999999</v>
      </c>
      <c r="J188">
        <f t="shared" si="66"/>
        <v>5013.9998999999998</v>
      </c>
      <c r="L188" s="28">
        <f t="shared" si="60"/>
        <v>1.1316314267398713</v>
      </c>
      <c r="M188">
        <f t="shared" si="51"/>
        <v>716.2857367346935</v>
      </c>
      <c r="N188" s="28">
        <f t="shared" si="61"/>
        <v>1.3202366758145672</v>
      </c>
      <c r="O188" s="28">
        <f t="shared" si="52"/>
        <v>0.18860524907469589</v>
      </c>
      <c r="P188" s="46">
        <v>96968</v>
      </c>
      <c r="Q188" s="59">
        <f t="shared" si="62"/>
        <v>4.819090053341077E-3</v>
      </c>
      <c r="R188" s="59">
        <f t="shared" si="53"/>
        <v>0.99099999999999999</v>
      </c>
      <c r="S188" s="28">
        <v>0.09</v>
      </c>
      <c r="T188" s="28">
        <v>0.1</v>
      </c>
      <c r="U188" s="59">
        <f t="shared" si="54"/>
        <v>0.85714280585788571</v>
      </c>
      <c r="V188" s="59">
        <f>D188/U188</f>
        <v>0.97633299286661734</v>
      </c>
      <c r="W188" s="131">
        <f t="shared" si="55"/>
        <v>0.6943267636265037</v>
      </c>
      <c r="X188" s="28">
        <v>0.16981691425632764</v>
      </c>
      <c r="Y188" s="28">
        <v>0.85842456438198189</v>
      </c>
      <c r="Z188" s="62">
        <f>B188*10/P188</f>
        <v>0.51707779886148009</v>
      </c>
      <c r="AA188" s="59">
        <f t="shared" si="56"/>
        <v>0.91382036170007963</v>
      </c>
      <c r="AB188" s="131">
        <f t="shared" si="57"/>
        <v>0.54284846120608354</v>
      </c>
      <c r="AC188" s="28">
        <v>0.10042458892158135</v>
      </c>
      <c r="AD188" s="28">
        <v>0.8593050281367457</v>
      </c>
      <c r="AE188">
        <v>39.46</v>
      </c>
      <c r="AF188" s="59">
        <f t="shared" si="58"/>
        <v>0.88386339726027396</v>
      </c>
      <c r="AG188" s="131">
        <f t="shared" si="59"/>
        <v>0.91764689489673057</v>
      </c>
      <c r="AH188">
        <v>3.422812385002514E-2</v>
      </c>
      <c r="AI188" s="28">
        <v>0.85245406569115767</v>
      </c>
      <c r="AJ188" s="62">
        <f t="shared" si="67"/>
        <v>0.71827403990977257</v>
      </c>
      <c r="AK188" s="59">
        <f t="shared" si="63"/>
        <v>0.67956850997744311</v>
      </c>
    </row>
    <row r="189" spans="1:37" x14ac:dyDescent="0.25">
      <c r="A189" s="4" t="s">
        <v>390</v>
      </c>
      <c r="B189" s="58">
        <v>10442</v>
      </c>
      <c r="C189" s="58">
        <v>7187</v>
      </c>
      <c r="D189" s="9">
        <f t="shared" si="64"/>
        <v>0.68827810764221409</v>
      </c>
      <c r="E189" s="81">
        <v>9</v>
      </c>
      <c r="F189" s="16">
        <v>11</v>
      </c>
      <c r="G189" s="58">
        <v>949.27269999999999</v>
      </c>
      <c r="H189" s="30">
        <f t="shared" si="65"/>
        <v>9.0000014652368261</v>
      </c>
      <c r="I189" s="58">
        <v>1160.222</v>
      </c>
      <c r="J189">
        <f t="shared" si="66"/>
        <v>10441.9997</v>
      </c>
      <c r="L189" s="28">
        <f t="shared" si="60"/>
        <v>0.8150739255073598</v>
      </c>
      <c r="M189">
        <f t="shared" si="51"/>
        <v>1044.1998169999974</v>
      </c>
      <c r="N189" s="28">
        <f t="shared" si="61"/>
        <v>0.9056376802640278</v>
      </c>
      <c r="O189" s="28">
        <f t="shared" si="52"/>
        <v>9.0563754756668002E-2</v>
      </c>
      <c r="P189" s="46">
        <v>116961</v>
      </c>
      <c r="Q189" s="59">
        <f t="shared" si="62"/>
        <v>5.812696886899036E-3</v>
      </c>
      <c r="R189" s="59">
        <f t="shared" si="53"/>
        <v>0.99099999999999999</v>
      </c>
      <c r="S189" s="28">
        <v>0.09</v>
      </c>
      <c r="T189" s="28">
        <v>0.1</v>
      </c>
      <c r="U189" s="59">
        <f t="shared" si="54"/>
        <v>0.81818195138516603</v>
      </c>
      <c r="V189" s="59">
        <f>D189/U189</f>
        <v>0.84122866127390461</v>
      </c>
      <c r="W189" s="131">
        <f t="shared" si="55"/>
        <v>-0.10126142724582299</v>
      </c>
      <c r="X189" s="28">
        <v>0.16981691425632764</v>
      </c>
      <c r="Y189" s="28">
        <v>0.85842456438198189</v>
      </c>
      <c r="Z189" s="62">
        <f>B189*10/P189</f>
        <v>0.8927762245534836</v>
      </c>
      <c r="AA189" s="59">
        <f t="shared" si="56"/>
        <v>0.90080265786601277</v>
      </c>
      <c r="AB189" s="131">
        <f t="shared" si="57"/>
        <v>0.41322180329432434</v>
      </c>
      <c r="AC189" s="28">
        <v>0.10042458892158135</v>
      </c>
      <c r="AD189" s="28">
        <v>0.8593050281367457</v>
      </c>
      <c r="AE189">
        <v>50.06</v>
      </c>
      <c r="AF189" s="59">
        <f t="shared" si="58"/>
        <v>0.85508367123287676</v>
      </c>
      <c r="AG189" s="131">
        <f t="shared" si="59"/>
        <v>7.6825874337753453E-2</v>
      </c>
      <c r="AH189">
        <v>3.422812385002514E-2</v>
      </c>
      <c r="AI189" s="28">
        <v>0.85245406569115767</v>
      </c>
      <c r="AJ189" s="62">
        <f t="shared" si="67"/>
        <v>0.12959541679541828</v>
      </c>
      <c r="AK189" s="59">
        <f t="shared" si="63"/>
        <v>0.53239885419885458</v>
      </c>
    </row>
    <row r="190" spans="1:37" x14ac:dyDescent="0.25">
      <c r="A190" s="4" t="s">
        <v>392</v>
      </c>
      <c r="B190" s="58">
        <v>9188</v>
      </c>
      <c r="C190" s="58">
        <v>5469</v>
      </c>
      <c r="D190" s="9">
        <f t="shared" si="64"/>
        <v>0.59523291249455812</v>
      </c>
      <c r="E190" s="81">
        <v>11</v>
      </c>
      <c r="F190" s="16">
        <v>13</v>
      </c>
      <c r="G190" s="58">
        <v>706.76919999999996</v>
      </c>
      <c r="H190" s="30">
        <f t="shared" si="65"/>
        <v>10.999999880278619</v>
      </c>
      <c r="I190" s="58">
        <v>835.27269999999999</v>
      </c>
      <c r="J190">
        <f t="shared" si="66"/>
        <v>9187.9995999999992</v>
      </c>
      <c r="L190" s="28">
        <f t="shared" si="60"/>
        <v>1.1321652198138406</v>
      </c>
      <c r="M190">
        <f t="shared" si="51"/>
        <v>765.66664097222224</v>
      </c>
      <c r="N190" s="28">
        <f t="shared" si="61"/>
        <v>1.2350893318262093</v>
      </c>
      <c r="O190" s="28">
        <f t="shared" si="52"/>
        <v>0.10292411201236873</v>
      </c>
      <c r="P190" s="46">
        <v>153713</v>
      </c>
      <c r="Q190" s="59">
        <f t="shared" si="62"/>
        <v>7.6391880761613826E-3</v>
      </c>
      <c r="R190" s="59">
        <f t="shared" si="53"/>
        <v>0.99099999999999999</v>
      </c>
      <c r="S190" s="28">
        <v>0.09</v>
      </c>
      <c r="T190" s="28">
        <v>0.1</v>
      </c>
      <c r="U190" s="59">
        <f t="shared" si="54"/>
        <v>0.84615383694450919</v>
      </c>
      <c r="V190" s="59">
        <f>D190/U190</f>
        <v>0.70345708605891899</v>
      </c>
      <c r="W190" s="131">
        <f t="shared" si="55"/>
        <v>-0.91255620208214083</v>
      </c>
      <c r="X190" s="28">
        <v>0.16981691425632764</v>
      </c>
      <c r="Y190" s="28">
        <v>0.85842456438198189</v>
      </c>
      <c r="Z190" s="62">
        <f>B190*10/P190</f>
        <v>0.59773734166921466</v>
      </c>
      <c r="AA190" s="59">
        <f t="shared" si="56"/>
        <v>0.94566024107501401</v>
      </c>
      <c r="AB190" s="131">
        <f t="shared" si="57"/>
        <v>0.85990108464074066</v>
      </c>
      <c r="AC190" s="28">
        <v>0.10042458892158135</v>
      </c>
      <c r="AD190" s="28">
        <v>0.8593050281367457</v>
      </c>
      <c r="AE190">
        <v>54.01</v>
      </c>
      <c r="AF190" s="59">
        <f t="shared" si="58"/>
        <v>0.8443591506849315</v>
      </c>
      <c r="AG190" s="131">
        <f t="shared" si="59"/>
        <v>-0.2364989399271506</v>
      </c>
      <c r="AH190">
        <v>3.422812385002514E-2</v>
      </c>
      <c r="AI190" s="28">
        <v>0.85245406569115767</v>
      </c>
      <c r="AJ190" s="62">
        <f t="shared" si="67"/>
        <v>-9.6384685789516922E-2</v>
      </c>
      <c r="AK190" s="59">
        <f t="shared" si="63"/>
        <v>0.47590382855262076</v>
      </c>
    </row>
    <row r="191" spans="1:37" x14ac:dyDescent="0.25">
      <c r="A191" s="4" t="s">
        <v>394</v>
      </c>
      <c r="B191" s="58">
        <v>5924</v>
      </c>
      <c r="C191" s="58">
        <v>4733</v>
      </c>
      <c r="D191" s="9">
        <f t="shared" si="64"/>
        <v>0.79895340985820396</v>
      </c>
      <c r="E191" s="81">
        <v>8</v>
      </c>
      <c r="F191" s="16">
        <v>8</v>
      </c>
      <c r="G191" s="58">
        <v>740.5</v>
      </c>
      <c r="H191" s="30">
        <f t="shared" si="65"/>
        <v>8</v>
      </c>
      <c r="I191" s="58">
        <v>740.5</v>
      </c>
      <c r="J191">
        <f t="shared" si="66"/>
        <v>5924</v>
      </c>
      <c r="L191" s="28">
        <f t="shared" si="60"/>
        <v>1.2770650911546253</v>
      </c>
      <c r="M191">
        <f t="shared" si="51"/>
        <v>658.22222222222217</v>
      </c>
      <c r="N191" s="28">
        <f t="shared" si="61"/>
        <v>1.4366982275489535</v>
      </c>
      <c r="O191" s="28">
        <f t="shared" si="52"/>
        <v>0.15963313639432819</v>
      </c>
      <c r="P191" s="46">
        <v>87881</v>
      </c>
      <c r="Q191" s="59">
        <f t="shared" si="62"/>
        <v>4.367486727349921E-3</v>
      </c>
      <c r="R191" s="59">
        <f t="shared" si="53"/>
        <v>0.99099999999999999</v>
      </c>
      <c r="S191" s="28">
        <v>0.09</v>
      </c>
      <c r="T191" s="28">
        <v>0.1</v>
      </c>
      <c r="U191" s="59">
        <f t="shared" si="54"/>
        <v>1</v>
      </c>
      <c r="V191" s="59">
        <f>D191/U191</f>
        <v>0.79895340985820396</v>
      </c>
      <c r="W191" s="131">
        <f t="shared" si="55"/>
        <v>-0.35020748542168229</v>
      </c>
      <c r="X191" s="28">
        <v>0.16981691425632764</v>
      </c>
      <c r="Y191" s="28">
        <v>0.85842456438198189</v>
      </c>
      <c r="Z191" s="62">
        <f>B191*10/P191</f>
        <v>0.67409337627018351</v>
      </c>
      <c r="AA191" s="59">
        <f t="shared" si="56"/>
        <v>0.91573832796622701</v>
      </c>
      <c r="AB191" s="131">
        <f t="shared" si="57"/>
        <v>0.56194703344564789</v>
      </c>
      <c r="AC191" s="28">
        <v>0.10042458892158135</v>
      </c>
      <c r="AD191" s="28">
        <v>0.8593050281367457</v>
      </c>
      <c r="AE191">
        <v>60.99</v>
      </c>
      <c r="AF191" s="59">
        <f t="shared" si="58"/>
        <v>0.82540797260273968</v>
      </c>
      <c r="AG191" s="131">
        <f t="shared" si="59"/>
        <v>-0.79017164969146048</v>
      </c>
      <c r="AH191">
        <v>3.422812385002514E-2</v>
      </c>
      <c r="AI191" s="28">
        <v>0.85245406569115767</v>
      </c>
      <c r="AJ191" s="62">
        <f t="shared" si="67"/>
        <v>-0.19281070055583163</v>
      </c>
      <c r="AK191" s="59">
        <f t="shared" si="63"/>
        <v>0.45179732486104207</v>
      </c>
    </row>
    <row r="192" spans="1:37" x14ac:dyDescent="0.25">
      <c r="A192" s="4" t="s">
        <v>396</v>
      </c>
      <c r="B192" s="58">
        <v>2382</v>
      </c>
      <c r="C192" s="58">
        <v>1565</v>
      </c>
      <c r="D192" s="9">
        <f t="shared" si="64"/>
        <v>0.65701091519731314</v>
      </c>
      <c r="E192" s="81">
        <v>3</v>
      </c>
      <c r="F192" s="16">
        <v>3</v>
      </c>
      <c r="G192" s="58">
        <v>794</v>
      </c>
      <c r="H192" s="30">
        <f t="shared" si="65"/>
        <v>3</v>
      </c>
      <c r="I192" s="58">
        <v>794</v>
      </c>
      <c r="J192">
        <f t="shared" si="66"/>
        <v>2382</v>
      </c>
      <c r="L192" s="28">
        <f t="shared" si="60"/>
        <v>1.1910159949622166</v>
      </c>
      <c r="M192">
        <f t="shared" si="51"/>
        <v>595.5</v>
      </c>
      <c r="N192" s="28">
        <f t="shared" si="61"/>
        <v>1.5880213266162888</v>
      </c>
      <c r="O192" s="28">
        <f t="shared" si="52"/>
        <v>0.39700533165407226</v>
      </c>
      <c r="P192" s="46">
        <v>37504</v>
      </c>
      <c r="Q192" s="59">
        <f t="shared" si="62"/>
        <v>1.8638638866482113E-3</v>
      </c>
      <c r="R192" s="59">
        <f t="shared" si="53"/>
        <v>0.99099999999999999</v>
      </c>
      <c r="S192" s="28">
        <v>0.09</v>
      </c>
      <c r="T192" s="28">
        <v>0.1</v>
      </c>
      <c r="U192" s="59">
        <f t="shared" si="54"/>
        <v>1</v>
      </c>
      <c r="V192" s="59">
        <f>D192/U192</f>
        <v>0.65701091519731314</v>
      </c>
      <c r="W192" s="131">
        <f t="shared" si="55"/>
        <v>-1.186063532403185</v>
      </c>
      <c r="X192" s="28">
        <v>0.16981691425632764</v>
      </c>
      <c r="Y192" s="28">
        <v>0.85842456438198189</v>
      </c>
      <c r="Z192" s="62">
        <f>B192*10/P192</f>
        <v>0.63513225255972694</v>
      </c>
      <c r="AA192" s="59">
        <f t="shared" si="56"/>
        <v>0.78828924914675769</v>
      </c>
      <c r="AB192" s="131">
        <f t="shared" si="57"/>
        <v>-0.70715528689335416</v>
      </c>
      <c r="AC192" s="28">
        <v>0.10042458892158135</v>
      </c>
      <c r="AD192" s="28">
        <v>0.8593050281367457</v>
      </c>
      <c r="AE192">
        <v>62.35</v>
      </c>
      <c r="AF192" s="59">
        <f t="shared" si="58"/>
        <v>0.82171547945205481</v>
      </c>
      <c r="AG192" s="131">
        <f t="shared" si="59"/>
        <v>-0.89805057308393155</v>
      </c>
      <c r="AH192">
        <v>3.422812385002514E-2</v>
      </c>
      <c r="AI192" s="28">
        <v>0.85245406569115767</v>
      </c>
      <c r="AJ192" s="62">
        <f t="shared" si="67"/>
        <v>-0.93042313079349015</v>
      </c>
      <c r="AK192" s="59">
        <f t="shared" si="63"/>
        <v>0.26739421730162749</v>
      </c>
    </row>
    <row r="193" spans="1:37" x14ac:dyDescent="0.25">
      <c r="A193" s="4" t="s">
        <v>398</v>
      </c>
      <c r="B193" s="58">
        <v>1708</v>
      </c>
      <c r="C193" s="58">
        <v>1218</v>
      </c>
      <c r="D193" s="9">
        <f t="shared" si="64"/>
        <v>0.71311475409836067</v>
      </c>
      <c r="E193" s="81">
        <v>4</v>
      </c>
      <c r="F193" s="16">
        <v>4</v>
      </c>
      <c r="G193" s="58">
        <v>427</v>
      </c>
      <c r="H193" s="30">
        <f t="shared" si="65"/>
        <v>4</v>
      </c>
      <c r="I193" s="58">
        <v>427</v>
      </c>
      <c r="J193">
        <f t="shared" si="66"/>
        <v>1708</v>
      </c>
      <c r="L193" s="28">
        <f t="shared" si="60"/>
        <v>2.2146761124121781</v>
      </c>
      <c r="M193">
        <f t="shared" si="51"/>
        <v>341.6</v>
      </c>
      <c r="N193" s="28">
        <f t="shared" si="61"/>
        <v>2.7683451405152222</v>
      </c>
      <c r="O193" s="28">
        <f t="shared" si="52"/>
        <v>0.55366902810304408</v>
      </c>
      <c r="P193" s="46">
        <v>26125</v>
      </c>
      <c r="Q193" s="59">
        <f t="shared" si="62"/>
        <v>1.2983533500075864E-3</v>
      </c>
      <c r="R193" s="59">
        <f t="shared" si="53"/>
        <v>0.99099999999999999</v>
      </c>
      <c r="S193" s="28">
        <v>0.09</v>
      </c>
      <c r="T193" s="28">
        <v>0.1</v>
      </c>
      <c r="U193" s="59">
        <f t="shared" si="54"/>
        <v>1</v>
      </c>
      <c r="V193" s="59">
        <f>D193/U193</f>
        <v>0.71311475409836067</v>
      </c>
      <c r="W193" s="131">
        <f t="shared" si="55"/>
        <v>-0.85568514137693885</v>
      </c>
      <c r="X193" s="28">
        <v>0.16981691425632764</v>
      </c>
      <c r="Y193" s="28">
        <v>0.85842456438198189</v>
      </c>
      <c r="Z193" s="62">
        <f>B193*10/P193</f>
        <v>0.65377990430622013</v>
      </c>
      <c r="AA193" s="59">
        <f t="shared" si="56"/>
        <v>0.83655502392344494</v>
      </c>
      <c r="AB193" s="131">
        <f t="shared" si="57"/>
        <v>-0.22653818609171081</v>
      </c>
      <c r="AC193" s="28">
        <v>0.10042458892158135</v>
      </c>
      <c r="AD193" s="28">
        <v>0.8593050281367457</v>
      </c>
      <c r="AE193">
        <v>55.83</v>
      </c>
      <c r="AF193" s="59">
        <f t="shared" si="58"/>
        <v>0.83941772602739728</v>
      </c>
      <c r="AG193" s="131">
        <f t="shared" si="59"/>
        <v>-0.38086632270237075</v>
      </c>
      <c r="AH193">
        <v>3.422812385002514E-2</v>
      </c>
      <c r="AI193" s="28">
        <v>0.85245406569115767</v>
      </c>
      <c r="AJ193" s="62">
        <f t="shared" si="67"/>
        <v>-0.48769655005700679</v>
      </c>
      <c r="AK193" s="59">
        <f t="shared" si="63"/>
        <v>0.37807586248574832</v>
      </c>
    </row>
    <row r="194" spans="1:37" x14ac:dyDescent="0.25">
      <c r="A194" s="4" t="s">
        <v>400</v>
      </c>
      <c r="B194" s="58">
        <v>2452</v>
      </c>
      <c r="C194" s="58">
        <v>1689</v>
      </c>
      <c r="D194" s="9">
        <f t="shared" si="64"/>
        <v>0.6888254486133768</v>
      </c>
      <c r="E194" s="81">
        <v>4</v>
      </c>
      <c r="F194" s="16">
        <v>5</v>
      </c>
      <c r="G194" s="58">
        <v>613</v>
      </c>
      <c r="H194" s="30">
        <f t="shared" si="65"/>
        <v>5</v>
      </c>
      <c r="I194" s="58">
        <v>613</v>
      </c>
      <c r="J194">
        <f t="shared" si="66"/>
        <v>3065</v>
      </c>
      <c r="L194" s="28">
        <f t="shared" si="60"/>
        <v>1.5426862969004893</v>
      </c>
      <c r="M194">
        <f t="shared" ref="M194:M241" si="68">J194/(H194+1)</f>
        <v>510.83333333333331</v>
      </c>
      <c r="N194" s="28">
        <f t="shared" si="61"/>
        <v>1.8512235562805874</v>
      </c>
      <c r="O194" s="28">
        <f t="shared" ref="O194:O241" si="69">N194-L194</f>
        <v>0.30853725938009813</v>
      </c>
      <c r="P194" s="46">
        <v>53302</v>
      </c>
      <c r="Q194" s="59">
        <f t="shared" si="62"/>
        <v>2.6489887181666743E-3</v>
      </c>
      <c r="R194" s="59">
        <f t="shared" ref="R194:R241" si="70">1-S194*T194</f>
        <v>0.99099999999999999</v>
      </c>
      <c r="S194" s="28">
        <v>0.09</v>
      </c>
      <c r="T194" s="28">
        <v>0.1</v>
      </c>
      <c r="U194" s="59">
        <f t="shared" ref="U194:U241" si="71">H194/F194</f>
        <v>1</v>
      </c>
      <c r="V194" s="59">
        <f>D194/U194</f>
        <v>0.6888254486133768</v>
      </c>
      <c r="W194" s="131">
        <f t="shared" ref="W194:W241" si="72">(V194-Y194)/X194</f>
        <v>-0.99871745115216382</v>
      </c>
      <c r="X194" s="28">
        <v>0.16981691425632764</v>
      </c>
      <c r="Y194" s="28">
        <v>0.85842456438198189</v>
      </c>
      <c r="Z194" s="62">
        <f>B194*10/P194</f>
        <v>0.46002026190386852</v>
      </c>
      <c r="AA194" s="59">
        <f t="shared" ref="AA194:AA241" si="73">(1-Z194/H194)</f>
        <v>0.90799594761922631</v>
      </c>
      <c r="AB194" s="131">
        <f t="shared" ref="AB194:AB241" si="74">(AA194-AD194)/AC194</f>
        <v>0.48485057300560064</v>
      </c>
      <c r="AC194" s="28">
        <v>0.10042458892158135</v>
      </c>
      <c r="AD194" s="28">
        <v>0.8593050281367457</v>
      </c>
      <c r="AE194">
        <v>65.83</v>
      </c>
      <c r="AF194" s="59">
        <f t="shared" ref="AF194:AF241" si="75">(1-AE194/365)*R194</f>
        <v>0.81226704109589043</v>
      </c>
      <c r="AG194" s="131">
        <f t="shared" ref="AG194:AG241" si="76">(AF194-AI194)/AH194</f>
        <v>-1.1740937005882</v>
      </c>
      <c r="AH194">
        <v>3.422812385002514E-2</v>
      </c>
      <c r="AI194" s="28">
        <v>0.85245406569115767</v>
      </c>
      <c r="AJ194" s="62">
        <f t="shared" si="67"/>
        <v>-0.56265352624492104</v>
      </c>
      <c r="AK194" s="59">
        <f t="shared" si="63"/>
        <v>0.35933661843876974</v>
      </c>
    </row>
    <row r="195" spans="1:37" x14ac:dyDescent="0.25">
      <c r="A195" s="4" t="s">
        <v>402</v>
      </c>
      <c r="B195" s="58">
        <v>2913</v>
      </c>
      <c r="C195" s="58">
        <v>2118</v>
      </c>
      <c r="D195" s="9">
        <f t="shared" si="64"/>
        <v>0.72708547888774455</v>
      </c>
      <c r="E195" s="81">
        <v>4</v>
      </c>
      <c r="F195" s="16">
        <v>4</v>
      </c>
      <c r="G195" s="58">
        <v>728.25</v>
      </c>
      <c r="H195" s="30">
        <f t="shared" si="65"/>
        <v>4</v>
      </c>
      <c r="I195" s="58">
        <v>728.25</v>
      </c>
      <c r="J195">
        <f t="shared" si="66"/>
        <v>2913</v>
      </c>
      <c r="L195" s="28">
        <f t="shared" ref="L195:L241" si="77">$G$241/I195</f>
        <v>1.2985467902506007</v>
      </c>
      <c r="M195">
        <f t="shared" si="68"/>
        <v>582.6</v>
      </c>
      <c r="N195" s="28">
        <f t="shared" ref="N195:N241" si="78">$G$241/M195</f>
        <v>1.6231834878132509</v>
      </c>
      <c r="O195" s="28">
        <f t="shared" si="69"/>
        <v>0.32463669756265023</v>
      </c>
      <c r="P195" s="46">
        <v>63834</v>
      </c>
      <c r="Q195" s="59">
        <f t="shared" ref="Q195:Q241" si="79">P195/20121641</f>
        <v>3.1724052725123166E-3</v>
      </c>
      <c r="R195" s="59">
        <f t="shared" si="70"/>
        <v>0.99099999999999999</v>
      </c>
      <c r="S195" s="28">
        <v>0.09</v>
      </c>
      <c r="T195" s="28">
        <v>0.1</v>
      </c>
      <c r="U195" s="59">
        <f t="shared" si="71"/>
        <v>1</v>
      </c>
      <c r="V195" s="59">
        <f>D195/U195</f>
        <v>0.72708547888774455</v>
      </c>
      <c r="W195" s="131">
        <f t="shared" si="72"/>
        <v>-0.77341580530658738</v>
      </c>
      <c r="X195" s="28">
        <v>0.16981691425632764</v>
      </c>
      <c r="Y195" s="28">
        <v>0.85842456438198189</v>
      </c>
      <c r="Z195" s="62">
        <f>B195*10/P195</f>
        <v>0.45633988156781652</v>
      </c>
      <c r="AA195" s="59">
        <f t="shared" si="73"/>
        <v>0.88591502960804591</v>
      </c>
      <c r="AB195" s="131">
        <f t="shared" si="74"/>
        <v>0.26497496038623763</v>
      </c>
      <c r="AC195" s="28">
        <v>0.10042458892158135</v>
      </c>
      <c r="AD195" s="28">
        <v>0.8593050281367457</v>
      </c>
      <c r="AE195">
        <v>45.27</v>
      </c>
      <c r="AF195" s="59">
        <f t="shared" si="75"/>
        <v>0.86808884931506847</v>
      </c>
      <c r="AG195" s="131">
        <f t="shared" si="76"/>
        <v>0.45678178834506333</v>
      </c>
      <c r="AH195">
        <v>3.422812385002514E-2</v>
      </c>
      <c r="AI195" s="28">
        <v>0.85245406569115767</v>
      </c>
      <c r="AJ195" s="62">
        <f t="shared" si="67"/>
        <v>-1.7219685525095452E-2</v>
      </c>
      <c r="AK195" s="59">
        <f t="shared" si="63"/>
        <v>0.49569507861872614</v>
      </c>
    </row>
    <row r="196" spans="1:37" x14ac:dyDescent="0.25">
      <c r="A196" s="4" t="s">
        <v>404</v>
      </c>
      <c r="B196" s="58">
        <v>17278</v>
      </c>
      <c r="C196" s="58">
        <v>13562</v>
      </c>
      <c r="D196" s="9">
        <f t="shared" si="64"/>
        <v>0.78492881120500058</v>
      </c>
      <c r="E196" s="81">
        <v>20</v>
      </c>
      <c r="F196" s="16">
        <v>22</v>
      </c>
      <c r="G196" s="58">
        <v>785.36360000000002</v>
      </c>
      <c r="H196" s="30">
        <f t="shared" si="65"/>
        <v>19.999999073966897</v>
      </c>
      <c r="I196" s="58">
        <v>863.9</v>
      </c>
      <c r="J196">
        <f t="shared" si="66"/>
        <v>17277.999200000002</v>
      </c>
      <c r="L196" s="28">
        <f t="shared" si="77"/>
        <v>1.0946483389281167</v>
      </c>
      <c r="M196">
        <f t="shared" si="68"/>
        <v>822.76190294784567</v>
      </c>
      <c r="N196" s="28">
        <f t="shared" si="78"/>
        <v>1.1493807584087241</v>
      </c>
      <c r="O196" s="28">
        <f t="shared" si="69"/>
        <v>5.4732419480607364E-2</v>
      </c>
      <c r="P196" s="46">
        <v>198049</v>
      </c>
      <c r="Q196" s="59">
        <f t="shared" si="79"/>
        <v>9.8425868943790417E-3</v>
      </c>
      <c r="R196" s="59">
        <f t="shared" si="70"/>
        <v>0.99099999999999999</v>
      </c>
      <c r="S196" s="28">
        <v>0.09</v>
      </c>
      <c r="T196" s="28">
        <v>0.1</v>
      </c>
      <c r="U196" s="59">
        <f t="shared" si="71"/>
        <v>0.90909086699849528</v>
      </c>
      <c r="V196" s="59">
        <f>D196/U196</f>
        <v>0.86342173230335595</v>
      </c>
      <c r="W196" s="131">
        <f t="shared" si="72"/>
        <v>2.9426797343821452E-2</v>
      </c>
      <c r="X196" s="28">
        <v>0.16981691425632764</v>
      </c>
      <c r="Y196" s="28">
        <v>0.85842456438198189</v>
      </c>
      <c r="Z196" s="62">
        <f>B196*10/P196</f>
        <v>0.87241036309196207</v>
      </c>
      <c r="AA196" s="59">
        <f t="shared" si="73"/>
        <v>0.9563794798256996</v>
      </c>
      <c r="AB196" s="131">
        <f t="shared" si="74"/>
        <v>0.96664026939414738</v>
      </c>
      <c r="AC196" s="28">
        <v>0.10042458892158135</v>
      </c>
      <c r="AD196" s="28">
        <v>0.8593050281367457</v>
      </c>
      <c r="AE196">
        <v>44.64</v>
      </c>
      <c r="AF196" s="59">
        <f t="shared" si="75"/>
        <v>0.86979934246575341</v>
      </c>
      <c r="AG196" s="131">
        <f t="shared" si="76"/>
        <v>0.50675511315187094</v>
      </c>
      <c r="AH196">
        <v>3.422812385002514E-2</v>
      </c>
      <c r="AI196" s="28">
        <v>0.85245406569115767</v>
      </c>
      <c r="AJ196" s="62">
        <f t="shared" si="67"/>
        <v>0.5009407266299466</v>
      </c>
      <c r="AK196" s="59">
        <f t="shared" ref="AK196:AK241" si="80">(AJ196+2)/4</f>
        <v>0.62523518165748659</v>
      </c>
    </row>
    <row r="197" spans="1:37" x14ac:dyDescent="0.25">
      <c r="A197" s="4" t="s">
        <v>406</v>
      </c>
      <c r="B197" s="58">
        <v>4180</v>
      </c>
      <c r="C197" s="58">
        <v>2259</v>
      </c>
      <c r="D197" s="9">
        <f t="shared" ref="D197:D241" si="81">C197/B197</f>
        <v>0.54043062200956937</v>
      </c>
      <c r="E197" s="81">
        <v>3</v>
      </c>
      <c r="F197" s="16">
        <v>4</v>
      </c>
      <c r="G197" s="58">
        <v>1045</v>
      </c>
      <c r="H197" s="30">
        <f t="shared" ref="H197:H241" si="82">J197/I197</f>
        <v>3.0000007177035206</v>
      </c>
      <c r="I197" s="58">
        <v>1393.3330000000001</v>
      </c>
      <c r="J197">
        <f t="shared" ref="J197:J241" si="83">G197*F197</f>
        <v>4180</v>
      </c>
      <c r="L197" s="28">
        <f t="shared" si="77"/>
        <v>0.67870832026514838</v>
      </c>
      <c r="M197">
        <f t="shared" si="68"/>
        <v>1044.9998124999888</v>
      </c>
      <c r="N197" s="28">
        <f t="shared" si="78"/>
        <v>0.90494437289672724</v>
      </c>
      <c r="O197" s="28">
        <f t="shared" si="69"/>
        <v>0.22623605263157887</v>
      </c>
      <c r="P197" s="46">
        <v>57513</v>
      </c>
      <c r="Q197" s="59">
        <f t="shared" si="79"/>
        <v>2.8582658839803373E-3</v>
      </c>
      <c r="R197" s="59">
        <f t="shared" si="70"/>
        <v>0.99099999999999999</v>
      </c>
      <c r="S197" s="28">
        <v>0.09</v>
      </c>
      <c r="T197" s="28">
        <v>0.1</v>
      </c>
      <c r="U197" s="59">
        <f t="shared" si="71"/>
        <v>0.75000017942588015</v>
      </c>
      <c r="V197" s="59">
        <f>D197/U197</f>
        <v>0.72057399029326263</v>
      </c>
      <c r="W197" s="131">
        <f t="shared" si="72"/>
        <v>-0.811759975102614</v>
      </c>
      <c r="X197" s="28">
        <v>0.16981691425632764</v>
      </c>
      <c r="Y197" s="28">
        <v>0.85842456438198189</v>
      </c>
      <c r="Z197" s="62">
        <f>B197*10/P197</f>
        <v>0.72679220350181695</v>
      </c>
      <c r="AA197" s="59">
        <f t="shared" si="73"/>
        <v>0.75773599012397197</v>
      </c>
      <c r="AB197" s="131">
        <f t="shared" si="74"/>
        <v>-1.0113961043155082</v>
      </c>
      <c r="AC197" s="28">
        <v>0.10042458892158135</v>
      </c>
      <c r="AD197" s="28">
        <v>0.8593050281367457</v>
      </c>
      <c r="AE197">
        <v>73.88</v>
      </c>
      <c r="AF197" s="59">
        <f t="shared" si="75"/>
        <v>0.79041073972602749</v>
      </c>
      <c r="AG197" s="131">
        <f t="shared" si="76"/>
        <v>-1.8126417397862902</v>
      </c>
      <c r="AH197">
        <v>3.422812385002514E-2</v>
      </c>
      <c r="AI197" s="28">
        <v>0.85245406569115767</v>
      </c>
      <c r="AJ197" s="62">
        <f t="shared" si="67"/>
        <v>-1.2119326064014708</v>
      </c>
      <c r="AK197" s="59">
        <f t="shared" si="80"/>
        <v>0.19701684839963229</v>
      </c>
    </row>
    <row r="198" spans="1:37" x14ac:dyDescent="0.25">
      <c r="A198" s="4" t="s">
        <v>408</v>
      </c>
      <c r="B198" s="58">
        <v>3239</v>
      </c>
      <c r="C198" s="58">
        <v>2529</v>
      </c>
      <c r="D198" s="9">
        <f t="shared" si="81"/>
        <v>0.78079654214263661</v>
      </c>
      <c r="E198" s="81">
        <v>3</v>
      </c>
      <c r="F198" s="16">
        <v>4</v>
      </c>
      <c r="G198" s="58">
        <v>809.75</v>
      </c>
      <c r="H198" s="30">
        <f t="shared" si="82"/>
        <v>2.9999990737884925</v>
      </c>
      <c r="I198" s="58">
        <v>1079.6669999999999</v>
      </c>
      <c r="J198">
        <f t="shared" si="83"/>
        <v>3239</v>
      </c>
      <c r="L198" s="28">
        <f t="shared" si="77"/>
        <v>0.87588738009034273</v>
      </c>
      <c r="M198">
        <f t="shared" si="68"/>
        <v>809.75018749998549</v>
      </c>
      <c r="N198" s="28">
        <f t="shared" si="78"/>
        <v>1.1678499302601482</v>
      </c>
      <c r="O198" s="28">
        <f t="shared" si="69"/>
        <v>0.29196255016980543</v>
      </c>
      <c r="P198" s="48">
        <v>50296</v>
      </c>
      <c r="Q198" s="59">
        <f t="shared" si="79"/>
        <v>2.4995973240949879E-3</v>
      </c>
      <c r="R198" s="59">
        <f t="shared" si="70"/>
        <v>0.99099999999999999</v>
      </c>
      <c r="S198" s="28">
        <v>0.09</v>
      </c>
      <c r="T198" s="28">
        <v>0.1</v>
      </c>
      <c r="U198" s="59">
        <f t="shared" si="71"/>
        <v>0.74999976844712313</v>
      </c>
      <c r="V198" s="59">
        <f>D198/U198</f>
        <v>1.0410623776048336</v>
      </c>
      <c r="W198" s="131">
        <f t="shared" si="72"/>
        <v>1.0754983625904997</v>
      </c>
      <c r="X198" s="28">
        <v>0.16981691425632764</v>
      </c>
      <c r="Y198" s="28">
        <v>0.85842456438198189</v>
      </c>
      <c r="Z198" s="62">
        <f>B198*10/P198</f>
        <v>0.64398759344679501</v>
      </c>
      <c r="AA198" s="59">
        <f t="shared" si="73"/>
        <v>0.78533740257674567</v>
      </c>
      <c r="AB198" s="131">
        <f t="shared" si="74"/>
        <v>-0.73654895035477019</v>
      </c>
      <c r="AC198" s="28">
        <v>0.10042458892158135</v>
      </c>
      <c r="AD198" s="28">
        <v>0.8593050281367457</v>
      </c>
      <c r="AE198">
        <v>37.049999999999997</v>
      </c>
      <c r="AF198" s="59">
        <f t="shared" si="75"/>
        <v>0.89040671232876711</v>
      </c>
      <c r="AG198" s="131">
        <f t="shared" si="76"/>
        <v>1.1088146929672154</v>
      </c>
      <c r="AH198">
        <v>3.422812385002514E-2</v>
      </c>
      <c r="AI198" s="28">
        <v>0.85245406569115767</v>
      </c>
      <c r="AJ198" s="62">
        <f t="shared" si="67"/>
        <v>0.4825880350676483</v>
      </c>
      <c r="AK198" s="59">
        <f t="shared" si="80"/>
        <v>0.62064700876691203</v>
      </c>
    </row>
    <row r="199" spans="1:37" x14ac:dyDescent="0.25">
      <c r="A199" s="4" t="s">
        <v>410</v>
      </c>
      <c r="B199" s="58">
        <v>93104</v>
      </c>
      <c r="C199" s="58">
        <v>69337</v>
      </c>
      <c r="D199" s="9">
        <f t="shared" si="81"/>
        <v>0.74472632754768864</v>
      </c>
      <c r="E199" s="81">
        <v>53</v>
      </c>
      <c r="F199" s="16">
        <v>62</v>
      </c>
      <c r="G199" s="58">
        <v>1477.8409999999999</v>
      </c>
      <c r="H199" s="30">
        <f t="shared" si="82"/>
        <v>52.158727917849525</v>
      </c>
      <c r="I199" s="58">
        <v>1756.6790000000001</v>
      </c>
      <c r="J199">
        <f t="shared" si="83"/>
        <v>91626.141999999993</v>
      </c>
      <c r="L199" s="28">
        <f t="shared" si="77"/>
        <v>0.53832641023203442</v>
      </c>
      <c r="M199">
        <f t="shared" si="68"/>
        <v>1723.6330813182224</v>
      </c>
      <c r="N199" s="28">
        <f t="shared" si="78"/>
        <v>0.54864733698239354</v>
      </c>
      <c r="O199" s="28">
        <f t="shared" si="69"/>
        <v>1.0320926750359116E-2</v>
      </c>
      <c r="P199" s="44">
        <v>225453</v>
      </c>
      <c r="Q199" s="59">
        <f t="shared" si="79"/>
        <v>1.1204503648584128E-2</v>
      </c>
      <c r="R199" s="59">
        <f t="shared" si="70"/>
        <v>0.99099999999999999</v>
      </c>
      <c r="S199" s="28">
        <v>0.09</v>
      </c>
      <c r="T199" s="28">
        <v>0.1</v>
      </c>
      <c r="U199" s="59">
        <f t="shared" si="71"/>
        <v>0.84126980512660521</v>
      </c>
      <c r="V199" s="59">
        <f>D199/U199</f>
        <v>0.88524076700412724</v>
      </c>
      <c r="W199" s="131">
        <f t="shared" si="72"/>
        <v>0.15791243610555791</v>
      </c>
      <c r="X199" s="28">
        <v>0.16981691425632764</v>
      </c>
      <c r="Y199" s="28">
        <v>0.85842456438198189</v>
      </c>
      <c r="Z199" s="62">
        <f>B199*10/P199</f>
        <v>4.1296412112502381</v>
      </c>
      <c r="AA199" s="59">
        <f t="shared" si="73"/>
        <v>0.92082549985201978</v>
      </c>
      <c r="AB199" s="131">
        <f t="shared" si="74"/>
        <v>0.61260366983741044</v>
      </c>
      <c r="AC199" s="28">
        <v>0.10042458892158135</v>
      </c>
      <c r="AD199" s="28">
        <v>0.8593050281367457</v>
      </c>
      <c r="AE199">
        <v>40.090000000000003</v>
      </c>
      <c r="AF199" s="59">
        <f t="shared" si="75"/>
        <v>0.88215290410958902</v>
      </c>
      <c r="AG199" s="131">
        <f t="shared" si="76"/>
        <v>0.86767357008992296</v>
      </c>
      <c r="AH199">
        <v>3.422812385002514E-2</v>
      </c>
      <c r="AI199" s="28">
        <v>0.85245406569115767</v>
      </c>
      <c r="AJ199" s="62">
        <f t="shared" si="67"/>
        <v>0.54606322534429708</v>
      </c>
      <c r="AK199" s="59">
        <f t="shared" si="80"/>
        <v>0.6365158063360743</v>
      </c>
    </row>
    <row r="200" spans="1:37" x14ac:dyDescent="0.25">
      <c r="A200" s="4" t="s">
        <v>412</v>
      </c>
      <c r="B200" s="58">
        <v>100784</v>
      </c>
      <c r="C200" s="58">
        <v>75315</v>
      </c>
      <c r="D200" s="9">
        <f t="shared" si="81"/>
        <v>0.7472912367042388</v>
      </c>
      <c r="E200" s="81">
        <v>37</v>
      </c>
      <c r="F200" s="16">
        <v>44</v>
      </c>
      <c r="G200" s="58">
        <v>2290.5450000000001</v>
      </c>
      <c r="H200" s="30">
        <f t="shared" si="82"/>
        <v>36.999991189077988</v>
      </c>
      <c r="I200" s="58">
        <v>2723.8919999999998</v>
      </c>
      <c r="J200">
        <f t="shared" si="83"/>
        <v>100783.98000000001</v>
      </c>
      <c r="L200" s="28">
        <f t="shared" si="77"/>
        <v>0.34717481456680371</v>
      </c>
      <c r="M200">
        <f t="shared" si="68"/>
        <v>2652.2106149584447</v>
      </c>
      <c r="N200" s="28">
        <f t="shared" si="78"/>
        <v>0.35655791989763108</v>
      </c>
      <c r="O200" s="28">
        <f t="shared" si="69"/>
        <v>9.3831053308273682E-3</v>
      </c>
      <c r="P200" s="44">
        <v>345370</v>
      </c>
      <c r="Q200" s="59">
        <f t="shared" si="79"/>
        <v>1.7164107042760578E-2</v>
      </c>
      <c r="R200" s="59">
        <f t="shared" si="70"/>
        <v>0.99099999999999999</v>
      </c>
      <c r="S200" s="28">
        <v>0.09</v>
      </c>
      <c r="T200" s="28">
        <v>0.1</v>
      </c>
      <c r="U200" s="59">
        <f t="shared" si="71"/>
        <v>0.84090889066086338</v>
      </c>
      <c r="V200" s="59">
        <f>D200/U200</f>
        <v>0.88867087148638513</v>
      </c>
      <c r="W200" s="131">
        <f t="shared" si="72"/>
        <v>0.17811127493901105</v>
      </c>
      <c r="X200" s="28">
        <v>0.16981691425632764</v>
      </c>
      <c r="Y200" s="28">
        <v>0.85842456438198189</v>
      </c>
      <c r="Z200" s="62">
        <f>B200*10/P200</f>
        <v>2.9181457567246722</v>
      </c>
      <c r="AA200" s="59">
        <f t="shared" si="73"/>
        <v>0.92113117698292646</v>
      </c>
      <c r="AB200" s="131">
        <f t="shared" si="74"/>
        <v>0.61564751730733003</v>
      </c>
      <c r="AC200" s="28">
        <v>0.10042458892158135</v>
      </c>
      <c r="AD200" s="28">
        <v>0.8593050281367457</v>
      </c>
      <c r="AE200">
        <v>37.42</v>
      </c>
      <c r="AF200" s="59">
        <f t="shared" si="75"/>
        <v>0.88940213698630133</v>
      </c>
      <c r="AG200" s="131">
        <f t="shared" si="76"/>
        <v>1.0794652799854387</v>
      </c>
      <c r="AH200">
        <v>3.422812385002514E-2</v>
      </c>
      <c r="AI200" s="28">
        <v>0.85245406569115767</v>
      </c>
      <c r="AJ200" s="62">
        <f t="shared" si="67"/>
        <v>0.62440802407725993</v>
      </c>
      <c r="AK200" s="59">
        <f t="shared" si="80"/>
        <v>0.65610200601931501</v>
      </c>
    </row>
    <row r="201" spans="1:37" x14ac:dyDescent="0.25">
      <c r="A201" s="4" t="s">
        <v>414</v>
      </c>
      <c r="B201" s="58">
        <v>112848</v>
      </c>
      <c r="C201" s="58">
        <v>89511</v>
      </c>
      <c r="D201" s="9">
        <f t="shared" si="81"/>
        <v>0.79319970225435987</v>
      </c>
      <c r="E201" s="81">
        <v>42</v>
      </c>
      <c r="F201" s="16">
        <v>51</v>
      </c>
      <c r="G201" s="58">
        <v>2170.154</v>
      </c>
      <c r="H201" s="30">
        <f t="shared" si="82"/>
        <v>41.192312802653809</v>
      </c>
      <c r="I201" s="58">
        <v>2686.857</v>
      </c>
      <c r="J201">
        <f t="shared" si="83"/>
        <v>110677.85400000001</v>
      </c>
      <c r="L201" s="28">
        <f t="shared" si="77"/>
        <v>0.35196018991706668</v>
      </c>
      <c r="M201">
        <f t="shared" si="68"/>
        <v>2623.1758026082562</v>
      </c>
      <c r="N201" s="28">
        <f t="shared" si="78"/>
        <v>0.36050450719304133</v>
      </c>
      <c r="O201" s="28">
        <f t="shared" si="69"/>
        <v>8.5443172759746555E-3</v>
      </c>
      <c r="P201" s="44">
        <v>385439</v>
      </c>
      <c r="Q201" s="59">
        <f t="shared" si="79"/>
        <v>1.9155445621954988E-2</v>
      </c>
      <c r="R201" s="59">
        <f t="shared" si="70"/>
        <v>0.99099999999999999</v>
      </c>
      <c r="S201" s="28">
        <v>0.09</v>
      </c>
      <c r="T201" s="28">
        <v>0.1</v>
      </c>
      <c r="U201" s="59">
        <f t="shared" si="71"/>
        <v>0.80769240789517271</v>
      </c>
      <c r="V201" s="59">
        <f>D201/U201</f>
        <v>0.98205665238505768</v>
      </c>
      <c r="W201" s="131">
        <f t="shared" si="72"/>
        <v>0.72803164834606027</v>
      </c>
      <c r="X201" s="28">
        <v>0.16981691425632764</v>
      </c>
      <c r="Y201" s="28">
        <v>0.85842456438198189</v>
      </c>
      <c r="Z201" s="62">
        <f>B201*10/P201</f>
        <v>2.9277784552160004</v>
      </c>
      <c r="AA201" s="59">
        <f t="shared" si="73"/>
        <v>0.9289241546294682</v>
      </c>
      <c r="AB201" s="131">
        <f t="shared" si="74"/>
        <v>0.69324781152040427</v>
      </c>
      <c r="AC201" s="28">
        <v>0.10042458892158135</v>
      </c>
      <c r="AD201" s="28">
        <v>0.8593050281367457</v>
      </c>
      <c r="AE201">
        <v>43.35</v>
      </c>
      <c r="AF201" s="59">
        <f t="shared" si="75"/>
        <v>0.87330178082191778</v>
      </c>
      <c r="AG201" s="131">
        <f t="shared" si="76"/>
        <v>0.60908144489914251</v>
      </c>
      <c r="AH201">
        <v>3.422812385002514E-2</v>
      </c>
      <c r="AI201" s="28">
        <v>0.85245406569115767</v>
      </c>
      <c r="AJ201" s="62">
        <f t="shared" si="67"/>
        <v>0.67678696825520246</v>
      </c>
      <c r="AK201" s="59">
        <f t="shared" si="80"/>
        <v>0.66919674206380064</v>
      </c>
    </row>
    <row r="202" spans="1:37" x14ac:dyDescent="0.25">
      <c r="A202" s="4" t="s">
        <v>416</v>
      </c>
      <c r="B202" s="58">
        <v>55689</v>
      </c>
      <c r="C202" s="58">
        <v>42116</v>
      </c>
      <c r="D202" s="9">
        <f t="shared" si="81"/>
        <v>0.75627143601070235</v>
      </c>
      <c r="E202" s="81">
        <v>31</v>
      </c>
      <c r="F202" s="16">
        <v>35</v>
      </c>
      <c r="G202" s="58">
        <v>1546.9169999999999</v>
      </c>
      <c r="H202" s="30">
        <f t="shared" si="82"/>
        <v>30.138901336492204</v>
      </c>
      <c r="I202" s="58">
        <v>1796.4190000000001</v>
      </c>
      <c r="J202">
        <f t="shared" si="83"/>
        <v>54142.094999999994</v>
      </c>
      <c r="L202" s="28">
        <f t="shared" si="77"/>
        <v>0.52641766759313946</v>
      </c>
      <c r="M202">
        <f t="shared" si="68"/>
        <v>1738.7284931774377</v>
      </c>
      <c r="N202" s="28">
        <f t="shared" si="78"/>
        <v>0.54388405303685006</v>
      </c>
      <c r="O202" s="28">
        <f t="shared" si="69"/>
        <v>1.7466385443710597E-2</v>
      </c>
      <c r="P202" s="44">
        <v>287828</v>
      </c>
      <c r="Q202" s="59">
        <f t="shared" si="79"/>
        <v>1.4304399924439562E-2</v>
      </c>
      <c r="R202" s="59">
        <f t="shared" si="70"/>
        <v>0.99099999999999999</v>
      </c>
      <c r="S202" s="28">
        <v>0.09</v>
      </c>
      <c r="T202" s="28">
        <v>0.1</v>
      </c>
      <c r="U202" s="59">
        <f t="shared" si="71"/>
        <v>0.86111146675692007</v>
      </c>
      <c r="V202" s="59">
        <f>D202/U202</f>
        <v>0.87825033715894918</v>
      </c>
      <c r="W202" s="131">
        <f t="shared" si="72"/>
        <v>0.11674792740045652</v>
      </c>
      <c r="X202" s="28">
        <v>0.16981691425632764</v>
      </c>
      <c r="Y202" s="28">
        <v>0.85842456438198189</v>
      </c>
      <c r="Z202" s="62">
        <f>B202*10/P202</f>
        <v>1.9348013396889809</v>
      </c>
      <c r="AA202" s="59">
        <f t="shared" si="73"/>
        <v>0.93580385303075653</v>
      </c>
      <c r="AB202" s="131">
        <f t="shared" si="74"/>
        <v>0.76175392615992232</v>
      </c>
      <c r="AC202" s="28">
        <v>0.10042458892158135</v>
      </c>
      <c r="AD202" s="28">
        <v>0.8593050281367457</v>
      </c>
      <c r="AE202">
        <v>39.380000000000003</v>
      </c>
      <c r="AF202" s="59">
        <f t="shared" si="75"/>
        <v>0.88408060273972611</v>
      </c>
      <c r="AG202" s="131">
        <f t="shared" si="76"/>
        <v>0.92399271391981974</v>
      </c>
      <c r="AH202">
        <v>3.422812385002514E-2</v>
      </c>
      <c r="AI202" s="28">
        <v>0.85245406569115767</v>
      </c>
      <c r="AJ202" s="62">
        <f t="shared" si="67"/>
        <v>0.60083152249339955</v>
      </c>
      <c r="AK202" s="59">
        <f t="shared" si="80"/>
        <v>0.65020788062334989</v>
      </c>
    </row>
    <row r="203" spans="1:37" x14ac:dyDescent="0.25">
      <c r="A203" s="4" t="s">
        <v>418</v>
      </c>
      <c r="B203" s="58">
        <v>47852</v>
      </c>
      <c r="C203" s="58">
        <v>37998</v>
      </c>
      <c r="D203" s="9">
        <f t="shared" si="81"/>
        <v>0.79407339296163171</v>
      </c>
      <c r="E203" s="81">
        <v>26</v>
      </c>
      <c r="F203" s="16">
        <v>35</v>
      </c>
      <c r="G203" s="58">
        <v>1329.222</v>
      </c>
      <c r="H203" s="30">
        <f t="shared" si="82"/>
        <v>25.277767212797656</v>
      </c>
      <c r="I203" s="58">
        <v>1840.462</v>
      </c>
      <c r="J203">
        <f t="shared" si="83"/>
        <v>46522.77</v>
      </c>
      <c r="L203" s="28">
        <f t="shared" si="77"/>
        <v>0.51382027990797963</v>
      </c>
      <c r="M203">
        <f t="shared" si="68"/>
        <v>1770.4232487965237</v>
      </c>
      <c r="N203" s="28">
        <f t="shared" si="78"/>
        <v>0.53414724453196916</v>
      </c>
      <c r="O203" s="28">
        <f t="shared" si="69"/>
        <v>2.032696462398953E-2</v>
      </c>
      <c r="P203" s="44">
        <v>271575</v>
      </c>
      <c r="Q203" s="59">
        <f t="shared" si="79"/>
        <v>1.3496662623093215E-2</v>
      </c>
      <c r="R203" s="59">
        <f t="shared" si="70"/>
        <v>0.99099999999999999</v>
      </c>
      <c r="S203" s="28">
        <v>0.09</v>
      </c>
      <c r="T203" s="28">
        <v>0.1</v>
      </c>
      <c r="U203" s="59">
        <f t="shared" si="71"/>
        <v>0.72222192036564736</v>
      </c>
      <c r="V203" s="59">
        <f>D203/U203</f>
        <v>1.0994866959446583</v>
      </c>
      <c r="W203" s="131">
        <f t="shared" si="72"/>
        <v>1.4195413490955837</v>
      </c>
      <c r="X203" s="28">
        <v>0.16981691425632764</v>
      </c>
      <c r="Y203" s="28">
        <v>0.85842456438198189</v>
      </c>
      <c r="Z203" s="62">
        <f>B203*10/P203</f>
        <v>1.7620178587867072</v>
      </c>
      <c r="AA203" s="59">
        <f t="shared" si="73"/>
        <v>0.93029376985896794</v>
      </c>
      <c r="AB203" s="131">
        <f t="shared" si="74"/>
        <v>0.70688605733457666</v>
      </c>
      <c r="AC203" s="28">
        <v>0.10042458892158135</v>
      </c>
      <c r="AD203" s="28">
        <v>0.8593050281367457</v>
      </c>
      <c r="AE203">
        <v>31.31</v>
      </c>
      <c r="AF203" s="59">
        <f t="shared" si="75"/>
        <v>0.905991205479452</v>
      </c>
      <c r="AG203" s="131">
        <f t="shared" si="76"/>
        <v>1.5641272078736799</v>
      </c>
      <c r="AH203">
        <v>3.422812385002514E-2</v>
      </c>
      <c r="AI203" s="28">
        <v>0.85245406569115767</v>
      </c>
      <c r="AJ203" s="62">
        <f t="shared" si="67"/>
        <v>1.2301848714346135</v>
      </c>
      <c r="AK203" s="59">
        <f t="shared" si="80"/>
        <v>0.80754621785865344</v>
      </c>
    </row>
    <row r="204" spans="1:37" x14ac:dyDescent="0.25">
      <c r="A204" s="4" t="s">
        <v>420</v>
      </c>
      <c r="B204" s="58">
        <v>32080</v>
      </c>
      <c r="C204" s="58">
        <v>25998</v>
      </c>
      <c r="D204" s="9">
        <f t="shared" si="81"/>
        <v>0.81041147132169578</v>
      </c>
      <c r="E204" s="81">
        <v>31</v>
      </c>
      <c r="F204" s="16">
        <v>31</v>
      </c>
      <c r="G204" s="58">
        <v>1002.5</v>
      </c>
      <c r="H204" s="30">
        <f t="shared" si="82"/>
        <v>30.031241574776367</v>
      </c>
      <c r="I204" s="58">
        <v>1034.8389999999999</v>
      </c>
      <c r="J204">
        <f t="shared" si="83"/>
        <v>31077.5</v>
      </c>
      <c r="L204" s="28">
        <f t="shared" si="77"/>
        <v>0.91382978414999827</v>
      </c>
      <c r="M204">
        <f t="shared" si="68"/>
        <v>1001.4907049436666</v>
      </c>
      <c r="N204" s="28">
        <f t="shared" si="78"/>
        <v>0.94425908830895566</v>
      </c>
      <c r="O204" s="28">
        <f t="shared" si="69"/>
        <v>3.0429304158957393E-2</v>
      </c>
      <c r="P204" s="44">
        <v>367760</v>
      </c>
      <c r="Q204" s="59">
        <f t="shared" si="79"/>
        <v>1.827683934923598E-2</v>
      </c>
      <c r="R204" s="59">
        <f t="shared" si="70"/>
        <v>0.99099999999999999</v>
      </c>
      <c r="S204" s="28">
        <v>0.09</v>
      </c>
      <c r="T204" s="28">
        <v>0.1</v>
      </c>
      <c r="U204" s="59">
        <f t="shared" si="71"/>
        <v>0.96874972821859251</v>
      </c>
      <c r="V204" s="59">
        <f>D204/U204</f>
        <v>0.83655401154221676</v>
      </c>
      <c r="W204" s="131">
        <f t="shared" si="72"/>
        <v>-0.12878901336502294</v>
      </c>
      <c r="X204" s="28">
        <v>0.16981691425632764</v>
      </c>
      <c r="Y204" s="28">
        <v>0.85842456438198189</v>
      </c>
      <c r="Z204" s="62">
        <f>B204*10/P204</f>
        <v>0.87230802697411358</v>
      </c>
      <c r="AA204" s="59">
        <f t="shared" si="73"/>
        <v>0.9709533145740209</v>
      </c>
      <c r="AB204" s="131">
        <f t="shared" si="74"/>
        <v>1.1117624442003753</v>
      </c>
      <c r="AC204" s="28">
        <v>0.10042458892158135</v>
      </c>
      <c r="AD204" s="28">
        <v>0.8593050281367457</v>
      </c>
      <c r="AE204">
        <v>36.46</v>
      </c>
      <c r="AF204" s="59">
        <f t="shared" si="75"/>
        <v>0.89200860273972604</v>
      </c>
      <c r="AG204" s="131">
        <f t="shared" si="76"/>
        <v>1.1556151082624799</v>
      </c>
      <c r="AH204">
        <v>3.422812385002514E-2</v>
      </c>
      <c r="AI204" s="28">
        <v>0.85245406569115767</v>
      </c>
      <c r="AJ204" s="62">
        <f t="shared" si="67"/>
        <v>0.71286284636594421</v>
      </c>
      <c r="AK204" s="59">
        <f t="shared" si="80"/>
        <v>0.67821571159148608</v>
      </c>
    </row>
    <row r="205" spans="1:37" x14ac:dyDescent="0.25">
      <c r="A205" s="4" t="s">
        <v>422</v>
      </c>
      <c r="B205" s="58">
        <v>3968</v>
      </c>
      <c r="C205" s="58">
        <v>2408</v>
      </c>
      <c r="D205" s="9">
        <f t="shared" si="81"/>
        <v>0.60685483870967738</v>
      </c>
      <c r="E205" s="81">
        <v>3</v>
      </c>
      <c r="F205" s="16">
        <v>4</v>
      </c>
      <c r="G205" s="58">
        <v>992</v>
      </c>
      <c r="H205" s="30">
        <f t="shared" si="82"/>
        <v>2.9999992439518035</v>
      </c>
      <c r="I205" s="58">
        <v>1322.6669999999999</v>
      </c>
      <c r="J205">
        <f t="shared" si="83"/>
        <v>3968</v>
      </c>
      <c r="L205" s="28">
        <f t="shared" si="77"/>
        <v>0.71496960308225732</v>
      </c>
      <c r="M205">
        <f t="shared" si="68"/>
        <v>992.00018749998821</v>
      </c>
      <c r="N205" s="28">
        <f t="shared" si="78"/>
        <v>0.95329286417096692</v>
      </c>
      <c r="O205" s="28">
        <f t="shared" si="69"/>
        <v>0.2383232610887096</v>
      </c>
      <c r="P205" s="46">
        <v>44210</v>
      </c>
      <c r="Q205" s="59">
        <f t="shared" si="79"/>
        <v>2.1971369034960915E-3</v>
      </c>
      <c r="R205" s="59">
        <f t="shared" si="70"/>
        <v>0.99099999999999999</v>
      </c>
      <c r="S205" s="28">
        <v>0.09</v>
      </c>
      <c r="T205" s="28">
        <v>0.1</v>
      </c>
      <c r="U205" s="59">
        <f t="shared" si="71"/>
        <v>0.74999981098795088</v>
      </c>
      <c r="V205" s="59">
        <f>D205/U205</f>
        <v>0.80913998886251293</v>
      </c>
      <c r="W205" s="131">
        <f t="shared" si="72"/>
        <v>-0.29022182940550367</v>
      </c>
      <c r="X205" s="28">
        <v>0.16981691425632764</v>
      </c>
      <c r="Y205" s="28">
        <v>0.85842456438198189</v>
      </c>
      <c r="Z205" s="62">
        <f>B205*10/P205</f>
        <v>0.89753449445826738</v>
      </c>
      <c r="AA205" s="59">
        <f t="shared" si="73"/>
        <v>0.70082175978285455</v>
      </c>
      <c r="AB205" s="131">
        <f t="shared" si="74"/>
        <v>-1.5781321094343352</v>
      </c>
      <c r="AC205" s="28">
        <v>0.10042458892158135</v>
      </c>
      <c r="AD205" s="28">
        <v>0.8593050281367457</v>
      </c>
      <c r="AE205">
        <v>112.3</v>
      </c>
      <c r="AF205" s="59">
        <f t="shared" si="75"/>
        <v>0.68609780821917798</v>
      </c>
      <c r="AG205" s="131">
        <f t="shared" si="76"/>
        <v>-4.8602213256236508</v>
      </c>
      <c r="AH205">
        <v>3.422812385002514E-2</v>
      </c>
      <c r="AI205" s="28">
        <v>0.85245406569115767</v>
      </c>
      <c r="AJ205" s="62">
        <f t="shared" si="67"/>
        <v>-2.24285842148783</v>
      </c>
      <c r="AK205" s="59">
        <f t="shared" si="80"/>
        <v>-6.0714605371957497E-2</v>
      </c>
    </row>
    <row r="206" spans="1:37" x14ac:dyDescent="0.25">
      <c r="A206" s="4" t="s">
        <v>424</v>
      </c>
      <c r="B206" s="58">
        <v>8273</v>
      </c>
      <c r="C206" s="58">
        <v>6481</v>
      </c>
      <c r="D206" s="9">
        <f t="shared" si="81"/>
        <v>0.78339175631572588</v>
      </c>
      <c r="E206" s="81">
        <v>10</v>
      </c>
      <c r="F206" s="16">
        <v>10</v>
      </c>
      <c r="G206" s="58">
        <v>827.3</v>
      </c>
      <c r="H206" s="30">
        <f t="shared" si="82"/>
        <v>10</v>
      </c>
      <c r="I206" s="58">
        <v>827.3</v>
      </c>
      <c r="J206">
        <f t="shared" si="83"/>
        <v>8273</v>
      </c>
      <c r="L206" s="28">
        <f t="shared" si="77"/>
        <v>1.1430759095853984</v>
      </c>
      <c r="M206">
        <f t="shared" si="68"/>
        <v>752.09090909090912</v>
      </c>
      <c r="N206" s="28">
        <f t="shared" si="78"/>
        <v>1.257383500543938</v>
      </c>
      <c r="O206" s="28">
        <f t="shared" si="69"/>
        <v>0.1143075909585396</v>
      </c>
      <c r="P206" s="46">
        <v>113954</v>
      </c>
      <c r="Q206" s="59">
        <f t="shared" si="79"/>
        <v>5.6632557950914639E-3</v>
      </c>
      <c r="R206" s="59">
        <f t="shared" si="70"/>
        <v>0.99099999999999999</v>
      </c>
      <c r="S206" s="28">
        <v>0.09</v>
      </c>
      <c r="T206" s="28">
        <v>0.1</v>
      </c>
      <c r="U206" s="59">
        <f t="shared" si="71"/>
        <v>1</v>
      </c>
      <c r="V206" s="59">
        <f>D206/U206</f>
        <v>0.78339175631572588</v>
      </c>
      <c r="W206" s="131">
        <f t="shared" si="72"/>
        <v>-0.44184531555554496</v>
      </c>
      <c r="X206" s="28">
        <v>0.16981691425632764</v>
      </c>
      <c r="Y206" s="28">
        <v>0.85842456438198189</v>
      </c>
      <c r="Z206" s="62">
        <f>B206*10/P206</f>
        <v>0.72599469961563434</v>
      </c>
      <c r="AA206" s="59">
        <f t="shared" si="73"/>
        <v>0.92740053003843659</v>
      </c>
      <c r="AB206" s="131">
        <f t="shared" si="74"/>
        <v>0.67807598351101739</v>
      </c>
      <c r="AC206" s="28">
        <v>0.10042458892158135</v>
      </c>
      <c r="AD206" s="28">
        <v>0.8593050281367457</v>
      </c>
      <c r="AE206">
        <v>54.84</v>
      </c>
      <c r="AF206" s="59">
        <f t="shared" si="75"/>
        <v>0.84210564383561637</v>
      </c>
      <c r="AG206" s="131">
        <f t="shared" si="76"/>
        <v>-0.30233681229167636</v>
      </c>
      <c r="AH206">
        <v>3.422812385002514E-2</v>
      </c>
      <c r="AI206" s="28">
        <v>0.85245406569115767</v>
      </c>
      <c r="AJ206" s="62">
        <f t="shared" si="67"/>
        <v>-2.2035381445401309E-2</v>
      </c>
      <c r="AK206" s="59">
        <f t="shared" si="80"/>
        <v>0.49449115463864968</v>
      </c>
    </row>
    <row r="207" spans="1:37" x14ac:dyDescent="0.25">
      <c r="A207" s="4" t="s">
        <v>426</v>
      </c>
      <c r="B207" s="58">
        <v>28388</v>
      </c>
      <c r="C207" s="58">
        <v>22473</v>
      </c>
      <c r="D207" s="9">
        <f t="shared" si="81"/>
        <v>0.79163731154008732</v>
      </c>
      <c r="E207" s="81">
        <v>22</v>
      </c>
      <c r="F207" s="16">
        <v>24</v>
      </c>
      <c r="G207" s="58">
        <v>1135.52</v>
      </c>
      <c r="H207" s="30">
        <f t="shared" si="82"/>
        <v>21.119994048191053</v>
      </c>
      <c r="I207" s="58">
        <v>1290.364</v>
      </c>
      <c r="J207">
        <f t="shared" si="83"/>
        <v>27252.48</v>
      </c>
      <c r="L207" s="28">
        <f t="shared" si="77"/>
        <v>0.73286816743182537</v>
      </c>
      <c r="M207">
        <f t="shared" si="68"/>
        <v>1232.029264593255</v>
      </c>
      <c r="N207" s="28">
        <f t="shared" si="78"/>
        <v>0.76756837453224347</v>
      </c>
      <c r="O207" s="28">
        <f t="shared" si="69"/>
        <v>3.4700207100418101E-2</v>
      </c>
      <c r="P207" s="46">
        <v>208616</v>
      </c>
      <c r="Q207" s="59">
        <f t="shared" si="79"/>
        <v>1.0367742869480674E-2</v>
      </c>
      <c r="R207" s="59">
        <f t="shared" si="70"/>
        <v>0.99099999999999999</v>
      </c>
      <c r="S207" s="28">
        <v>0.09</v>
      </c>
      <c r="T207" s="28">
        <v>0.1</v>
      </c>
      <c r="U207" s="59">
        <f t="shared" si="71"/>
        <v>0.87999975200796055</v>
      </c>
      <c r="V207" s="59">
        <f>D207/U207</f>
        <v>0.89958810753497365</v>
      </c>
      <c r="W207" s="131">
        <f t="shared" si="72"/>
        <v>0.2423995473787614</v>
      </c>
      <c r="X207" s="28">
        <v>0.16981691425632764</v>
      </c>
      <c r="Y207" s="28">
        <v>0.85842456438198189</v>
      </c>
      <c r="Z207" s="62">
        <f>B207*10/P207</f>
        <v>1.3607776968209533</v>
      </c>
      <c r="AA207" s="59">
        <f t="shared" si="73"/>
        <v>0.93556921968273443</v>
      </c>
      <c r="AB207" s="131">
        <f t="shared" si="74"/>
        <v>0.75941751283185466</v>
      </c>
      <c r="AC207" s="28">
        <v>0.10042458892158135</v>
      </c>
      <c r="AD207" s="28">
        <v>0.8593050281367457</v>
      </c>
      <c r="AE207">
        <v>45.23</v>
      </c>
      <c r="AF207" s="59">
        <f t="shared" si="75"/>
        <v>0.86819745205479448</v>
      </c>
      <c r="AG207" s="131">
        <f t="shared" si="76"/>
        <v>0.45995469785660631</v>
      </c>
      <c r="AH207">
        <v>3.422812385002514E-2</v>
      </c>
      <c r="AI207" s="28">
        <v>0.85245406569115767</v>
      </c>
      <c r="AJ207" s="62">
        <f t="shared" si="67"/>
        <v>0.48725725268907411</v>
      </c>
      <c r="AK207" s="59">
        <f t="shared" si="80"/>
        <v>0.62181431317226854</v>
      </c>
    </row>
    <row r="208" spans="1:37" x14ac:dyDescent="0.25">
      <c r="A208" s="4" t="s">
        <v>428</v>
      </c>
      <c r="B208" s="58">
        <v>6002</v>
      </c>
      <c r="C208" s="58">
        <v>4311</v>
      </c>
      <c r="D208" s="9">
        <f t="shared" si="81"/>
        <v>0.71826057980673108</v>
      </c>
      <c r="E208" s="81">
        <v>6</v>
      </c>
      <c r="F208" s="16">
        <v>7</v>
      </c>
      <c r="G208" s="58">
        <v>1000.333</v>
      </c>
      <c r="H208" s="30">
        <f t="shared" si="82"/>
        <v>7</v>
      </c>
      <c r="I208" s="58">
        <v>1000.333</v>
      </c>
      <c r="J208">
        <f t="shared" si="83"/>
        <v>7002.3310000000001</v>
      </c>
      <c r="L208" s="28">
        <f t="shared" si="77"/>
        <v>0.94535189781802664</v>
      </c>
      <c r="M208">
        <f t="shared" si="68"/>
        <v>875.29137500000002</v>
      </c>
      <c r="N208" s="28">
        <f t="shared" si="78"/>
        <v>1.0804021689348875</v>
      </c>
      <c r="O208" s="28">
        <f t="shared" si="69"/>
        <v>0.13505027111686085</v>
      </c>
      <c r="P208" s="46">
        <v>81977</v>
      </c>
      <c r="Q208" s="59">
        <f t="shared" si="79"/>
        <v>4.0740712946821783E-3</v>
      </c>
      <c r="R208" s="59">
        <f t="shared" si="70"/>
        <v>0.99099999999999999</v>
      </c>
      <c r="S208" s="28">
        <v>0.09</v>
      </c>
      <c r="T208" s="28">
        <v>0.1</v>
      </c>
      <c r="U208" s="59">
        <f t="shared" si="71"/>
        <v>1</v>
      </c>
      <c r="V208" s="59">
        <f>D208/U208</f>
        <v>0.71826057980673108</v>
      </c>
      <c r="W208" s="131">
        <f t="shared" si="72"/>
        <v>-0.82538294367828602</v>
      </c>
      <c r="X208" s="28">
        <v>0.16981691425632764</v>
      </c>
      <c r="Y208" s="28">
        <v>0.85842456438198189</v>
      </c>
      <c r="Z208" s="62">
        <f>B208*10/P208</f>
        <v>0.73215658050428778</v>
      </c>
      <c r="AA208" s="59">
        <f t="shared" si="73"/>
        <v>0.89540620278510175</v>
      </c>
      <c r="AB208" s="131">
        <f t="shared" si="74"/>
        <v>0.35948541125268046</v>
      </c>
      <c r="AC208" s="28">
        <v>0.10042458892158135</v>
      </c>
      <c r="AD208" s="28">
        <v>0.8593050281367457</v>
      </c>
      <c r="AE208">
        <v>53.59</v>
      </c>
      <c r="AF208" s="59">
        <f t="shared" si="75"/>
        <v>0.84549947945205484</v>
      </c>
      <c r="AG208" s="131">
        <f t="shared" si="76"/>
        <v>-0.20318339005594446</v>
      </c>
      <c r="AH208">
        <v>3.422812385002514E-2</v>
      </c>
      <c r="AI208" s="28">
        <v>0.85245406569115767</v>
      </c>
      <c r="AJ208" s="62">
        <f t="shared" si="67"/>
        <v>-0.22302697416051667</v>
      </c>
      <c r="AK208" s="59">
        <f t="shared" si="80"/>
        <v>0.44424325645987084</v>
      </c>
    </row>
    <row r="209" spans="1:37" x14ac:dyDescent="0.25">
      <c r="A209" s="4" t="s">
        <v>430</v>
      </c>
      <c r="B209" s="58">
        <v>5240</v>
      </c>
      <c r="C209" s="58">
        <v>4237</v>
      </c>
      <c r="D209" s="9">
        <f t="shared" si="81"/>
        <v>0.80858778625954197</v>
      </c>
      <c r="E209" s="81">
        <v>6</v>
      </c>
      <c r="F209" s="16">
        <v>6</v>
      </c>
      <c r="G209" s="58">
        <v>873.33330000000001</v>
      </c>
      <c r="H209" s="30">
        <f t="shared" si="82"/>
        <v>5.9999999999999991</v>
      </c>
      <c r="I209" s="58">
        <v>873.33330000000001</v>
      </c>
      <c r="J209">
        <f t="shared" si="83"/>
        <v>5239.9997999999996</v>
      </c>
      <c r="L209" s="28">
        <f t="shared" si="77"/>
        <v>1.0828245069780347</v>
      </c>
      <c r="M209">
        <f t="shared" si="68"/>
        <v>748.57140000000004</v>
      </c>
      <c r="N209" s="28">
        <f t="shared" si="78"/>
        <v>1.2632952581410404</v>
      </c>
      <c r="O209" s="28">
        <f t="shared" si="69"/>
        <v>0.1804707511630057</v>
      </c>
      <c r="P209" s="46">
        <v>85236</v>
      </c>
      <c r="Q209" s="59">
        <f t="shared" si="79"/>
        <v>4.2360362159328856E-3</v>
      </c>
      <c r="R209" s="59">
        <f t="shared" si="70"/>
        <v>0.99099999999999999</v>
      </c>
      <c r="S209" s="28">
        <v>0.09</v>
      </c>
      <c r="T209" s="28">
        <v>0.1</v>
      </c>
      <c r="U209" s="59">
        <f t="shared" si="71"/>
        <v>0.99999999999999989</v>
      </c>
      <c r="V209" s="59">
        <f>D209/U209</f>
        <v>0.80858778625954209</v>
      </c>
      <c r="W209" s="131">
        <f t="shared" si="72"/>
        <v>-0.29347358206741653</v>
      </c>
      <c r="X209" s="28">
        <v>0.16981691425632764</v>
      </c>
      <c r="Y209" s="28">
        <v>0.85842456438198189</v>
      </c>
      <c r="Z209" s="62">
        <f>B209*10/P209</f>
        <v>0.61476371486226478</v>
      </c>
      <c r="AA209" s="59">
        <f t="shared" si="73"/>
        <v>0.89753938085628915</v>
      </c>
      <c r="AB209" s="131">
        <f t="shared" si="74"/>
        <v>0.38072700252126052</v>
      </c>
      <c r="AC209" s="28">
        <v>0.10042458892158135</v>
      </c>
      <c r="AD209" s="28">
        <v>0.8593050281367457</v>
      </c>
      <c r="AE209">
        <v>57.65</v>
      </c>
      <c r="AF209" s="59">
        <f t="shared" si="75"/>
        <v>0.83447630136986306</v>
      </c>
      <c r="AG209" s="131">
        <f t="shared" si="76"/>
        <v>-0.52523370547759096</v>
      </c>
      <c r="AH209">
        <v>3.422812385002514E-2</v>
      </c>
      <c r="AI209" s="28">
        <v>0.85245406569115767</v>
      </c>
      <c r="AJ209" s="62">
        <f t="shared" ref="AJ209:AJ241" si="84">(W209+AB209+AG209)/3</f>
        <v>-0.14599342834124898</v>
      </c>
      <c r="AK209" s="59">
        <f t="shared" si="80"/>
        <v>0.46350164291468776</v>
      </c>
    </row>
    <row r="210" spans="1:37" x14ac:dyDescent="0.25">
      <c r="A210" s="4" t="s">
        <v>432</v>
      </c>
      <c r="B210" s="58">
        <v>2886</v>
      </c>
      <c r="C210" s="58">
        <v>1957</v>
      </c>
      <c r="D210" s="9">
        <f t="shared" si="81"/>
        <v>0.67810117810117809</v>
      </c>
      <c r="E210" s="81">
        <v>3</v>
      </c>
      <c r="F210" s="16">
        <v>4</v>
      </c>
      <c r="G210" s="58">
        <v>721.5</v>
      </c>
      <c r="H210" s="30">
        <f t="shared" si="82"/>
        <v>3</v>
      </c>
      <c r="I210" s="58">
        <v>962</v>
      </c>
      <c r="J210">
        <f t="shared" si="83"/>
        <v>2886</v>
      </c>
      <c r="L210" s="28">
        <f t="shared" si="77"/>
        <v>0.98302151767151769</v>
      </c>
      <c r="M210">
        <f t="shared" si="68"/>
        <v>721.5</v>
      </c>
      <c r="N210" s="28">
        <f t="shared" si="78"/>
        <v>1.310695356895357</v>
      </c>
      <c r="O210" s="28">
        <f t="shared" si="69"/>
        <v>0.3276738392238393</v>
      </c>
      <c r="P210" s="46">
        <v>74363</v>
      </c>
      <c r="Q210" s="59">
        <f t="shared" si="79"/>
        <v>3.6956727336503021E-3</v>
      </c>
      <c r="R210" s="59">
        <f t="shared" si="70"/>
        <v>0.99099999999999999</v>
      </c>
      <c r="S210" s="28">
        <v>0.09</v>
      </c>
      <c r="T210" s="28">
        <v>0.1</v>
      </c>
      <c r="U210" s="59">
        <f t="shared" si="71"/>
        <v>0.75</v>
      </c>
      <c r="V210" s="59">
        <f>D210/U210</f>
        <v>0.90413490413490416</v>
      </c>
      <c r="W210" s="131">
        <f t="shared" si="72"/>
        <v>0.26917424541071022</v>
      </c>
      <c r="X210" s="28">
        <v>0.16981691425632764</v>
      </c>
      <c r="Y210" s="28">
        <v>0.85842456438198189</v>
      </c>
      <c r="Z210" s="62">
        <f>B210*10/P210</f>
        <v>0.38809623065234056</v>
      </c>
      <c r="AA210" s="59">
        <f t="shared" si="73"/>
        <v>0.87063458978255315</v>
      </c>
      <c r="AB210" s="131">
        <f t="shared" si="74"/>
        <v>0.1128166096318739</v>
      </c>
      <c r="AC210" s="28">
        <v>0.10042458892158135</v>
      </c>
      <c r="AD210" s="28">
        <v>0.8593050281367457</v>
      </c>
      <c r="AE210">
        <v>74.64</v>
      </c>
      <c r="AF210" s="59">
        <f t="shared" si="75"/>
        <v>0.78834728767123297</v>
      </c>
      <c r="AG210" s="131">
        <f t="shared" si="76"/>
        <v>-1.8729270205056132</v>
      </c>
      <c r="AH210">
        <v>3.422812385002514E-2</v>
      </c>
      <c r="AI210" s="28">
        <v>0.85245406569115767</v>
      </c>
      <c r="AJ210" s="62">
        <f t="shared" si="84"/>
        <v>-0.49697872182100972</v>
      </c>
      <c r="AK210" s="59">
        <f t="shared" si="80"/>
        <v>0.37575531954474756</v>
      </c>
    </row>
    <row r="211" spans="1:37" x14ac:dyDescent="0.25">
      <c r="A211" s="4" t="s">
        <v>434</v>
      </c>
      <c r="B211" s="58">
        <v>3856</v>
      </c>
      <c r="C211" s="58">
        <v>3263</v>
      </c>
      <c r="D211" s="9">
        <f t="shared" si="81"/>
        <v>0.84621369294605808</v>
      </c>
      <c r="E211" s="81">
        <v>4</v>
      </c>
      <c r="F211" s="16">
        <v>5</v>
      </c>
      <c r="G211" s="58">
        <v>771.2</v>
      </c>
      <c r="H211" s="30">
        <f t="shared" si="82"/>
        <v>4</v>
      </c>
      <c r="I211" s="58">
        <v>964</v>
      </c>
      <c r="J211">
        <f t="shared" si="83"/>
        <v>3856</v>
      </c>
      <c r="L211" s="28">
        <f t="shared" si="77"/>
        <v>0.98098205394190874</v>
      </c>
      <c r="M211">
        <f t="shared" si="68"/>
        <v>771.2</v>
      </c>
      <c r="N211" s="28">
        <f t="shared" si="78"/>
        <v>1.2262275674273857</v>
      </c>
      <c r="O211" s="28">
        <f t="shared" si="69"/>
        <v>0.24524551348547696</v>
      </c>
      <c r="P211" s="46">
        <v>38031</v>
      </c>
      <c r="Q211" s="59">
        <f t="shared" si="79"/>
        <v>1.8900545934598476E-3</v>
      </c>
      <c r="R211" s="59">
        <f t="shared" si="70"/>
        <v>0.99099999999999999</v>
      </c>
      <c r="S211" s="28">
        <v>0.09</v>
      </c>
      <c r="T211" s="28">
        <v>0.1</v>
      </c>
      <c r="U211" s="59">
        <f t="shared" si="71"/>
        <v>0.8</v>
      </c>
      <c r="V211" s="59">
        <f>D211/U211</f>
        <v>1.0577671161825726</v>
      </c>
      <c r="W211" s="131">
        <f t="shared" si="72"/>
        <v>1.1738674717625359</v>
      </c>
      <c r="X211" s="28">
        <v>0.16981691425632764</v>
      </c>
      <c r="Y211" s="28">
        <v>0.85842456438198189</v>
      </c>
      <c r="Z211" s="62">
        <f>B211*10/P211</f>
        <v>1.0139097052404618</v>
      </c>
      <c r="AA211" s="59">
        <f t="shared" si="73"/>
        <v>0.74652257368988462</v>
      </c>
      <c r="AB211" s="131">
        <f t="shared" si="74"/>
        <v>-1.1230561723775601</v>
      </c>
      <c r="AC211" s="28">
        <v>0.10042458892158135</v>
      </c>
      <c r="AD211" s="28">
        <v>0.8593050281367457</v>
      </c>
      <c r="AE211">
        <v>43.02</v>
      </c>
      <c r="AF211" s="59">
        <f t="shared" si="75"/>
        <v>0.87419775342465744</v>
      </c>
      <c r="AG211" s="131">
        <f t="shared" si="76"/>
        <v>0.63525794836937288</v>
      </c>
      <c r="AH211">
        <v>3.422812385002514E-2</v>
      </c>
      <c r="AI211" s="28">
        <v>0.85245406569115767</v>
      </c>
      <c r="AJ211" s="62">
        <f t="shared" si="84"/>
        <v>0.22868974925144958</v>
      </c>
      <c r="AK211" s="59">
        <f t="shared" si="80"/>
        <v>0.55717243731286237</v>
      </c>
    </row>
    <row r="212" spans="1:37" x14ac:dyDescent="0.25">
      <c r="A212" s="4" t="s">
        <v>436</v>
      </c>
      <c r="B212" s="58">
        <v>19752</v>
      </c>
      <c r="C212" s="58">
        <v>14339</v>
      </c>
      <c r="D212" s="9">
        <f t="shared" si="81"/>
        <v>0.72595180234912915</v>
      </c>
      <c r="E212" s="81">
        <v>18</v>
      </c>
      <c r="F212" s="16">
        <v>22</v>
      </c>
      <c r="G212" s="58">
        <v>897.81820000000005</v>
      </c>
      <c r="H212" s="30">
        <f t="shared" si="82"/>
        <v>18.00000583232255</v>
      </c>
      <c r="I212" s="58">
        <v>1097.3330000000001</v>
      </c>
      <c r="J212">
        <f t="shared" si="83"/>
        <v>19752.000400000001</v>
      </c>
      <c r="L212" s="28">
        <f t="shared" si="77"/>
        <v>0.86178644039685304</v>
      </c>
      <c r="M212">
        <f t="shared" si="68"/>
        <v>1039.5786493074738</v>
      </c>
      <c r="N212" s="28">
        <f t="shared" si="78"/>
        <v>0.90966344935033605</v>
      </c>
      <c r="O212" s="28">
        <f t="shared" si="69"/>
        <v>4.7877008953483013E-2</v>
      </c>
      <c r="P212" s="46">
        <v>202647</v>
      </c>
      <c r="Q212" s="59">
        <f t="shared" si="79"/>
        <v>1.0071097083980378E-2</v>
      </c>
      <c r="R212" s="59">
        <f t="shared" si="70"/>
        <v>0.99099999999999999</v>
      </c>
      <c r="S212" s="28">
        <v>0.09</v>
      </c>
      <c r="T212" s="28">
        <v>0.1</v>
      </c>
      <c r="U212" s="59">
        <f t="shared" si="71"/>
        <v>0.81818208328738862</v>
      </c>
      <c r="V212" s="59">
        <f>D212/U212</f>
        <v>0.8872741376006601</v>
      </c>
      <c r="W212" s="131">
        <f t="shared" si="72"/>
        <v>0.1698863352041107</v>
      </c>
      <c r="X212" s="28">
        <v>0.16981691425632764</v>
      </c>
      <c r="Y212" s="28">
        <v>0.85842456438198189</v>
      </c>
      <c r="Z212" s="62">
        <f>B212*10/P212</f>
        <v>0.97469984751809802</v>
      </c>
      <c r="AA212" s="59">
        <f t="shared" si="73"/>
        <v>0.9458500260167787</v>
      </c>
      <c r="AB212" s="131">
        <f t="shared" si="74"/>
        <v>0.86179091006898201</v>
      </c>
      <c r="AC212" s="28">
        <v>0.10042458892158135</v>
      </c>
      <c r="AD212" s="28">
        <v>0.8593050281367457</v>
      </c>
      <c r="AE212">
        <v>47.16</v>
      </c>
      <c r="AF212" s="59">
        <f t="shared" si="75"/>
        <v>0.86295736986301375</v>
      </c>
      <c r="AG212" s="131">
        <f t="shared" si="76"/>
        <v>0.30686181392464379</v>
      </c>
      <c r="AH212">
        <v>3.422812385002514E-2</v>
      </c>
      <c r="AI212" s="28">
        <v>0.85245406569115767</v>
      </c>
      <c r="AJ212" s="62">
        <f t="shared" si="84"/>
        <v>0.44617968639924549</v>
      </c>
      <c r="AK212" s="59">
        <f t="shared" si="80"/>
        <v>0.61154492159981133</v>
      </c>
    </row>
    <row r="213" spans="1:37" x14ac:dyDescent="0.25">
      <c r="A213" s="4" t="s">
        <v>438</v>
      </c>
      <c r="B213" s="58">
        <v>10716</v>
      </c>
      <c r="C213" s="58">
        <v>7726</v>
      </c>
      <c r="D213" s="9">
        <f t="shared" si="81"/>
        <v>0.72097797685703624</v>
      </c>
      <c r="E213" s="81">
        <v>9</v>
      </c>
      <c r="F213" s="16">
        <v>12</v>
      </c>
      <c r="G213" s="58">
        <v>893</v>
      </c>
      <c r="H213" s="30">
        <f t="shared" si="82"/>
        <v>8.9999974804038416</v>
      </c>
      <c r="I213" s="58">
        <v>1190.6669999999999</v>
      </c>
      <c r="J213">
        <f t="shared" si="83"/>
        <v>10716</v>
      </c>
      <c r="L213" s="28">
        <f t="shared" si="77"/>
        <v>0.79423272837829562</v>
      </c>
      <c r="M213">
        <f t="shared" si="68"/>
        <v>1071.6002699999924</v>
      </c>
      <c r="N213" s="28">
        <f t="shared" si="78"/>
        <v>0.8824808340147271</v>
      </c>
      <c r="O213" s="28">
        <f t="shared" si="69"/>
        <v>8.8248105636431484E-2</v>
      </c>
      <c r="P213" s="46">
        <v>108160</v>
      </c>
      <c r="Q213" s="59">
        <f t="shared" si="79"/>
        <v>5.3753071133711208E-3</v>
      </c>
      <c r="R213" s="59">
        <f t="shared" si="70"/>
        <v>0.99099999999999999</v>
      </c>
      <c r="S213" s="28">
        <v>0.09</v>
      </c>
      <c r="T213" s="28">
        <v>0.1</v>
      </c>
      <c r="U213" s="59">
        <f t="shared" si="71"/>
        <v>0.74999979003365347</v>
      </c>
      <c r="V213" s="59">
        <f>D213/U213</f>
        <v>0.96130423826476674</v>
      </c>
      <c r="W213" s="131">
        <f t="shared" si="72"/>
        <v>0.60582701277621054</v>
      </c>
      <c r="X213" s="28">
        <v>0.16981691425632764</v>
      </c>
      <c r="Y213" s="28">
        <v>0.85842456438198189</v>
      </c>
      <c r="Z213" s="62">
        <f>B213*10/P213</f>
        <v>0.99075443786982254</v>
      </c>
      <c r="AA213" s="59">
        <f t="shared" si="73"/>
        <v>0.88991614275147923</v>
      </c>
      <c r="AB213" s="131">
        <f t="shared" si="74"/>
        <v>0.30481692724315623</v>
      </c>
      <c r="AC213" s="28">
        <v>0.10042458892158135</v>
      </c>
      <c r="AD213" s="28">
        <v>0.8593050281367457</v>
      </c>
      <c r="AE213">
        <v>56.1</v>
      </c>
      <c r="AF213" s="59">
        <f t="shared" si="75"/>
        <v>0.83868465753424659</v>
      </c>
      <c r="AG213" s="131">
        <f t="shared" si="76"/>
        <v>-0.4022834619052883</v>
      </c>
      <c r="AH213">
        <v>3.422812385002514E-2</v>
      </c>
      <c r="AI213" s="28">
        <v>0.85245406569115767</v>
      </c>
      <c r="AJ213" s="62">
        <f t="shared" si="84"/>
        <v>0.16945349270469282</v>
      </c>
      <c r="AK213" s="59">
        <f t="shared" si="80"/>
        <v>0.54236337317617322</v>
      </c>
    </row>
    <row r="214" spans="1:37" x14ac:dyDescent="0.25">
      <c r="A214" s="4" t="s">
        <v>440</v>
      </c>
      <c r="B214" s="58">
        <v>3660</v>
      </c>
      <c r="C214" s="58">
        <v>2897</v>
      </c>
      <c r="D214" s="9">
        <f t="shared" si="81"/>
        <v>0.79153005464480874</v>
      </c>
      <c r="E214" s="81">
        <v>5</v>
      </c>
      <c r="F214" s="16">
        <v>7</v>
      </c>
      <c r="G214" s="58">
        <v>610</v>
      </c>
      <c r="H214" s="30">
        <f t="shared" si="82"/>
        <v>5.833333333333333</v>
      </c>
      <c r="I214" s="58">
        <v>732</v>
      </c>
      <c r="J214">
        <f t="shared" si="83"/>
        <v>4270</v>
      </c>
      <c r="L214" s="28">
        <f t="shared" si="77"/>
        <v>1.2918943989071039</v>
      </c>
      <c r="M214">
        <f t="shared" si="68"/>
        <v>624.8780487804878</v>
      </c>
      <c r="N214" s="28">
        <f t="shared" si="78"/>
        <v>1.5133620101483216</v>
      </c>
      <c r="O214" s="28">
        <f t="shared" si="69"/>
        <v>0.22146761124121772</v>
      </c>
      <c r="P214" s="46">
        <v>39516</v>
      </c>
      <c r="Q214" s="59">
        <f t="shared" si="79"/>
        <v>1.9638557312497526E-3</v>
      </c>
      <c r="R214" s="59">
        <f t="shared" si="70"/>
        <v>0.99099999999999999</v>
      </c>
      <c r="S214" s="28">
        <v>0.09</v>
      </c>
      <c r="T214" s="28">
        <v>0.1</v>
      </c>
      <c r="U214" s="59">
        <f t="shared" si="71"/>
        <v>0.83333333333333326</v>
      </c>
      <c r="V214" s="59">
        <f>D214/U214</f>
        <v>0.94983606557377054</v>
      </c>
      <c r="W214" s="131">
        <f t="shared" si="72"/>
        <v>0.53829444253008218</v>
      </c>
      <c r="X214" s="28">
        <v>0.16981691425632764</v>
      </c>
      <c r="Y214" s="28">
        <v>0.85842456438198189</v>
      </c>
      <c r="Z214" s="62">
        <f>B214*10/P214</f>
        <v>0.92620710598238687</v>
      </c>
      <c r="AA214" s="59">
        <f t="shared" si="73"/>
        <v>0.84122163897444802</v>
      </c>
      <c r="AB214" s="131">
        <f t="shared" si="74"/>
        <v>-0.18006933716620413</v>
      </c>
      <c r="AC214" s="28">
        <v>0.10042458892158135</v>
      </c>
      <c r="AD214" s="28">
        <v>0.8593050281367457</v>
      </c>
      <c r="AE214">
        <v>52.87</v>
      </c>
      <c r="AF214" s="59">
        <f t="shared" si="75"/>
        <v>0.84745432876712334</v>
      </c>
      <c r="AG214" s="131">
        <f t="shared" si="76"/>
        <v>-0.14607101884816434</v>
      </c>
      <c r="AH214">
        <v>3.422812385002514E-2</v>
      </c>
      <c r="AI214" s="28">
        <v>0.85245406569115767</v>
      </c>
      <c r="AJ214" s="62">
        <f t="shared" si="84"/>
        <v>7.0718028838571242E-2</v>
      </c>
      <c r="AK214" s="59">
        <f t="shared" si="80"/>
        <v>0.51767950720964284</v>
      </c>
    </row>
    <row r="215" spans="1:37" x14ac:dyDescent="0.25">
      <c r="A215" s="4" t="s">
        <v>442</v>
      </c>
      <c r="B215" s="58">
        <v>19744</v>
      </c>
      <c r="C215" s="58">
        <v>14830</v>
      </c>
      <c r="D215" s="9">
        <f t="shared" si="81"/>
        <v>0.75111426256077796</v>
      </c>
      <c r="E215" s="81">
        <v>20</v>
      </c>
      <c r="F215" s="16">
        <v>21</v>
      </c>
      <c r="G215" s="58">
        <v>940.19050000000004</v>
      </c>
      <c r="H215" s="30">
        <f t="shared" si="82"/>
        <v>20.000000506482984</v>
      </c>
      <c r="I215" s="58">
        <v>987.2</v>
      </c>
      <c r="J215">
        <f t="shared" si="83"/>
        <v>19744.000500000002</v>
      </c>
      <c r="L215" s="28">
        <f t="shared" si="77"/>
        <v>0.95792818071312802</v>
      </c>
      <c r="M215">
        <f t="shared" si="68"/>
        <v>940.19047732426304</v>
      </c>
      <c r="N215" s="28">
        <f t="shared" si="78"/>
        <v>1.0058245885358486</v>
      </c>
      <c r="O215" s="28">
        <f t="shared" si="69"/>
        <v>4.7896407822720533E-2</v>
      </c>
      <c r="P215" s="46">
        <v>212402</v>
      </c>
      <c r="Q215" s="59">
        <f t="shared" si="79"/>
        <v>1.0555898497543018E-2</v>
      </c>
      <c r="R215" s="59">
        <f t="shared" si="70"/>
        <v>0.99099999999999999</v>
      </c>
      <c r="S215" s="28">
        <v>0.09</v>
      </c>
      <c r="T215" s="28">
        <v>0.1</v>
      </c>
      <c r="U215" s="59">
        <f t="shared" si="71"/>
        <v>0.95238097649918974</v>
      </c>
      <c r="V215" s="59">
        <f>D215/U215</f>
        <v>0.78866995571642118</v>
      </c>
      <c r="W215" s="131">
        <f t="shared" si="72"/>
        <v>-0.41076360956759966</v>
      </c>
      <c r="X215" s="28">
        <v>0.16981691425632764</v>
      </c>
      <c r="Y215" s="28">
        <v>0.85842456438198189</v>
      </c>
      <c r="Z215" s="62">
        <f>B215*10/P215</f>
        <v>0.92955810208943424</v>
      </c>
      <c r="AA215" s="59">
        <f t="shared" si="73"/>
        <v>0.95352209607254168</v>
      </c>
      <c r="AB215" s="131">
        <f t="shared" si="74"/>
        <v>0.93818724027207478</v>
      </c>
      <c r="AC215" s="28">
        <v>0.10042458892158135</v>
      </c>
      <c r="AD215" s="28">
        <v>0.8593050281367457</v>
      </c>
      <c r="AE215">
        <v>49.42</v>
      </c>
      <c r="AF215" s="59">
        <f t="shared" si="75"/>
        <v>0.85682131506849313</v>
      </c>
      <c r="AG215" s="131">
        <f t="shared" si="76"/>
        <v>0.12759242652244437</v>
      </c>
      <c r="AH215">
        <v>3.422812385002514E-2</v>
      </c>
      <c r="AI215" s="28">
        <v>0.85245406569115767</v>
      </c>
      <c r="AJ215" s="62">
        <f t="shared" si="84"/>
        <v>0.2183386857423065</v>
      </c>
      <c r="AK215" s="59">
        <f t="shared" si="80"/>
        <v>0.55458467143557666</v>
      </c>
    </row>
    <row r="216" spans="1:37" x14ac:dyDescent="0.25">
      <c r="A216" s="4" t="s">
        <v>444</v>
      </c>
      <c r="B216" s="58">
        <v>27276</v>
      </c>
      <c r="C216" s="58">
        <v>15162</v>
      </c>
      <c r="D216" s="9">
        <f t="shared" si="81"/>
        <v>0.5558732952045754</v>
      </c>
      <c r="E216" s="81">
        <v>19</v>
      </c>
      <c r="F216" s="16">
        <v>22</v>
      </c>
      <c r="G216" s="58">
        <v>1239.818</v>
      </c>
      <c r="H216" s="30">
        <f t="shared" si="82"/>
        <v>18.999996517084746</v>
      </c>
      <c r="I216" s="58">
        <v>1435.579</v>
      </c>
      <c r="J216">
        <f t="shared" si="83"/>
        <v>27275.995999999999</v>
      </c>
      <c r="L216" s="28">
        <f t="shared" si="77"/>
        <v>0.65873539526560365</v>
      </c>
      <c r="M216">
        <f t="shared" si="68"/>
        <v>1363.8000374999976</v>
      </c>
      <c r="N216" s="28">
        <f t="shared" si="78"/>
        <v>0.69340568558240834</v>
      </c>
      <c r="O216" s="28">
        <f t="shared" si="69"/>
        <v>3.4670290316804686E-2</v>
      </c>
      <c r="P216" s="46">
        <v>224294</v>
      </c>
      <c r="Q216" s="59">
        <f t="shared" si="79"/>
        <v>1.1146903972692883E-2</v>
      </c>
      <c r="R216" s="59">
        <f t="shared" si="70"/>
        <v>0.99099999999999999</v>
      </c>
      <c r="S216" s="28">
        <v>0.09</v>
      </c>
      <c r="T216" s="28">
        <v>0.1</v>
      </c>
      <c r="U216" s="59">
        <f t="shared" si="71"/>
        <v>0.86363620532203389</v>
      </c>
      <c r="V216" s="59">
        <f>D216/U216</f>
        <v>0.64364288085548771</v>
      </c>
      <c r="W216" s="131">
        <f t="shared" si="72"/>
        <v>-1.2647838082977714</v>
      </c>
      <c r="X216" s="28">
        <v>0.16981691425632764</v>
      </c>
      <c r="Y216" s="28">
        <v>0.85842456438198189</v>
      </c>
      <c r="Z216" s="62">
        <f>B216*10/P216</f>
        <v>1.2160824631956271</v>
      </c>
      <c r="AA216" s="59">
        <f t="shared" si="73"/>
        <v>0.93599564809908631</v>
      </c>
      <c r="AB216" s="131">
        <f t="shared" si="74"/>
        <v>0.76366376786691248</v>
      </c>
      <c r="AC216" s="28">
        <v>0.10042458892158135</v>
      </c>
      <c r="AD216" s="28">
        <v>0.8593050281367457</v>
      </c>
      <c r="AE216">
        <v>44.58</v>
      </c>
      <c r="AF216" s="59">
        <f t="shared" si="75"/>
        <v>0.86996224657534249</v>
      </c>
      <c r="AG216" s="131">
        <f t="shared" si="76"/>
        <v>0.51151447741918699</v>
      </c>
      <c r="AH216">
        <v>3.422812385002514E-2</v>
      </c>
      <c r="AI216" s="28">
        <v>0.85245406569115767</v>
      </c>
      <c r="AJ216" s="62">
        <f t="shared" si="84"/>
        <v>3.4648123294426978E-3</v>
      </c>
      <c r="AK216" s="59">
        <f t="shared" si="80"/>
        <v>0.50086620308236063</v>
      </c>
    </row>
    <row r="217" spans="1:37" x14ac:dyDescent="0.25">
      <c r="A217" s="4" t="s">
        <v>446</v>
      </c>
      <c r="B217" s="58">
        <v>2864</v>
      </c>
      <c r="C217" s="58">
        <v>2298</v>
      </c>
      <c r="D217" s="9">
        <f t="shared" si="81"/>
        <v>0.80237430167597767</v>
      </c>
      <c r="E217" s="81">
        <v>3</v>
      </c>
      <c r="F217" s="16">
        <v>4</v>
      </c>
      <c r="G217" s="58">
        <v>716</v>
      </c>
      <c r="H217" s="30">
        <f t="shared" si="82"/>
        <v>2.9999998952514004</v>
      </c>
      <c r="I217" s="58">
        <v>954.66669999999999</v>
      </c>
      <c r="J217">
        <f t="shared" si="83"/>
        <v>2864</v>
      </c>
      <c r="L217" s="28">
        <f t="shared" si="77"/>
        <v>0.99057262602749208</v>
      </c>
      <c r="M217">
        <f t="shared" si="68"/>
        <v>716.00001874999987</v>
      </c>
      <c r="N217" s="28">
        <f t="shared" si="78"/>
        <v>1.3207635128990005</v>
      </c>
      <c r="O217" s="28">
        <f t="shared" si="69"/>
        <v>0.33019088687150844</v>
      </c>
      <c r="P217" s="46">
        <v>58454</v>
      </c>
      <c r="Q217" s="59">
        <f t="shared" si="79"/>
        <v>2.9050314534485532E-3</v>
      </c>
      <c r="R217" s="59">
        <f t="shared" si="70"/>
        <v>0.99099999999999999</v>
      </c>
      <c r="S217" s="28">
        <v>0.09</v>
      </c>
      <c r="T217" s="28">
        <v>0.1</v>
      </c>
      <c r="U217" s="59">
        <f t="shared" si="71"/>
        <v>0.74999997381285011</v>
      </c>
      <c r="V217" s="59">
        <f>D217/U217</f>
        <v>1.0698324395891201</v>
      </c>
      <c r="W217" s="131">
        <f t="shared" si="72"/>
        <v>1.2449164803927111</v>
      </c>
      <c r="X217" s="28">
        <v>0.16981691425632764</v>
      </c>
      <c r="Y217" s="28">
        <v>0.85842456438198189</v>
      </c>
      <c r="Z217" s="62">
        <f>B217*10/P217</f>
        <v>0.4899579156259623</v>
      </c>
      <c r="AA217" s="59">
        <f t="shared" si="73"/>
        <v>0.83668068908885618</v>
      </c>
      <c r="AB217" s="131">
        <f t="shared" si="74"/>
        <v>-0.22528684748270375</v>
      </c>
      <c r="AC217" s="28">
        <v>0.10042458892158135</v>
      </c>
      <c r="AD217" s="28">
        <v>0.8593050281367457</v>
      </c>
      <c r="AE217">
        <v>55.37</v>
      </c>
      <c r="AF217" s="59">
        <f t="shared" si="75"/>
        <v>0.84066665753424663</v>
      </c>
      <c r="AG217" s="131">
        <f t="shared" si="76"/>
        <v>-0.34437786331962161</v>
      </c>
      <c r="AH217">
        <v>3.422812385002514E-2</v>
      </c>
      <c r="AI217" s="28">
        <v>0.85245406569115767</v>
      </c>
      <c r="AJ217" s="62">
        <f t="shared" si="84"/>
        <v>0.22508392319679527</v>
      </c>
      <c r="AK217" s="59">
        <f t="shared" si="80"/>
        <v>0.55627098079919879</v>
      </c>
    </row>
    <row r="218" spans="1:37" x14ac:dyDescent="0.25">
      <c r="A218" s="4" t="s">
        <v>448</v>
      </c>
      <c r="B218" s="58">
        <v>24139</v>
      </c>
      <c r="C218" s="58">
        <v>19524</v>
      </c>
      <c r="D218" s="9">
        <f t="shared" si="81"/>
        <v>0.80881560959443222</v>
      </c>
      <c r="E218" s="81">
        <v>34</v>
      </c>
      <c r="F218" s="16">
        <v>36</v>
      </c>
      <c r="G218" s="58">
        <v>670.52779999999996</v>
      </c>
      <c r="H218" s="30">
        <f t="shared" si="82"/>
        <v>34.00000056340361</v>
      </c>
      <c r="I218" s="58">
        <v>709.97059999999999</v>
      </c>
      <c r="J218">
        <f t="shared" si="83"/>
        <v>24139.000799999998</v>
      </c>
      <c r="L218" s="28">
        <f t="shared" si="77"/>
        <v>1.3319800848091456</v>
      </c>
      <c r="M218">
        <f t="shared" si="68"/>
        <v>689.68572604081623</v>
      </c>
      <c r="N218" s="28">
        <f t="shared" si="78"/>
        <v>1.3711559690073021</v>
      </c>
      <c r="O218" s="28">
        <f t="shared" si="69"/>
        <v>3.917588419815643E-2</v>
      </c>
      <c r="P218" s="46">
        <v>73407</v>
      </c>
      <c r="Q218" s="59">
        <f t="shared" si="79"/>
        <v>3.6481616981438045E-3</v>
      </c>
      <c r="R218" s="59">
        <f t="shared" si="70"/>
        <v>0.99099999999999999</v>
      </c>
      <c r="S218" s="28">
        <v>0.09</v>
      </c>
      <c r="T218" s="28">
        <v>0.1</v>
      </c>
      <c r="U218" s="59">
        <f t="shared" si="71"/>
        <v>0.94444446009454475</v>
      </c>
      <c r="V218" s="59">
        <f>D218/U218</f>
        <v>0.85639298420307819</v>
      </c>
      <c r="W218" s="131">
        <f t="shared" si="72"/>
        <v>-1.1963355875358586E-2</v>
      </c>
      <c r="X218" s="28">
        <v>0.16981691425632764</v>
      </c>
      <c r="Y218" s="28">
        <v>0.85842456438198189</v>
      </c>
      <c r="Z218" s="62">
        <f>B218*10/P218</f>
        <v>3.288378492514338</v>
      </c>
      <c r="AA218" s="59">
        <f t="shared" si="73"/>
        <v>0.90328298711695221</v>
      </c>
      <c r="AB218" s="131">
        <f t="shared" si="74"/>
        <v>0.43792022902426442</v>
      </c>
      <c r="AC218" s="28">
        <v>0.10042458892158135</v>
      </c>
      <c r="AD218" s="28">
        <v>0.8593050281367457</v>
      </c>
      <c r="AE218">
        <v>54.94</v>
      </c>
      <c r="AF218" s="59">
        <f t="shared" si="75"/>
        <v>0.84183413698630138</v>
      </c>
      <c r="AG218" s="131">
        <f t="shared" si="76"/>
        <v>-0.31026908607053216</v>
      </c>
      <c r="AH218">
        <v>3.422812385002514E-2</v>
      </c>
      <c r="AI218" s="28">
        <v>0.85245406569115767</v>
      </c>
      <c r="AJ218" s="62">
        <f t="shared" si="84"/>
        <v>3.8562595692791225E-2</v>
      </c>
      <c r="AK218" s="59">
        <f t="shared" si="80"/>
        <v>0.50964064892319783</v>
      </c>
    </row>
    <row r="219" spans="1:37" x14ac:dyDescent="0.25">
      <c r="A219" s="4" t="s">
        <v>450</v>
      </c>
      <c r="B219" s="58">
        <v>1058</v>
      </c>
      <c r="C219" s="58">
        <v>748</v>
      </c>
      <c r="D219" s="9">
        <f t="shared" si="81"/>
        <v>0.70699432892249525</v>
      </c>
      <c r="E219" s="81">
        <v>2</v>
      </c>
      <c r="F219" s="16">
        <v>3</v>
      </c>
      <c r="G219" s="58">
        <v>352.66669999999999</v>
      </c>
      <c r="H219" s="30">
        <f t="shared" si="82"/>
        <v>2.0000001890359167</v>
      </c>
      <c r="I219" s="58">
        <v>529</v>
      </c>
      <c r="J219">
        <f t="shared" si="83"/>
        <v>1058.0001</v>
      </c>
      <c r="L219" s="28">
        <f t="shared" si="77"/>
        <v>1.7876497164461247</v>
      </c>
      <c r="M219">
        <f t="shared" si="68"/>
        <v>352.66667777777707</v>
      </c>
      <c r="N219" s="28">
        <f t="shared" si="78"/>
        <v>2.6814744901866945</v>
      </c>
      <c r="O219" s="28">
        <f t="shared" si="69"/>
        <v>0.89382477374056979</v>
      </c>
      <c r="P219" s="46">
        <v>190812</v>
      </c>
      <c r="Q219" s="59">
        <f t="shared" si="79"/>
        <v>9.4829243797759834E-3</v>
      </c>
      <c r="R219" s="59">
        <f t="shared" si="70"/>
        <v>0.99099999999999999</v>
      </c>
      <c r="S219" s="28">
        <v>0.09</v>
      </c>
      <c r="T219" s="28">
        <v>0.1</v>
      </c>
      <c r="U219" s="59">
        <f t="shared" si="71"/>
        <v>0.66666672967863894</v>
      </c>
      <c r="V219" s="59">
        <f>D219/U219</f>
        <v>1.0604913931482616</v>
      </c>
      <c r="W219" s="131">
        <f t="shared" si="72"/>
        <v>1.1899099076860675</v>
      </c>
      <c r="X219" s="28">
        <v>0.16981691425632764</v>
      </c>
      <c r="Y219" s="28">
        <v>0.85842456438198189</v>
      </c>
      <c r="Z219" s="62">
        <f>B219*10/P219</f>
        <v>5.5447246504412719E-2</v>
      </c>
      <c r="AA219" s="59">
        <f t="shared" si="73"/>
        <v>0.97227637936817368</v>
      </c>
      <c r="AB219" s="131">
        <f t="shared" si="74"/>
        <v>1.1249371537845581</v>
      </c>
      <c r="AC219" s="28">
        <v>0.10042458892158135</v>
      </c>
      <c r="AD219" s="28">
        <v>0.8593050281367457</v>
      </c>
      <c r="AE219">
        <v>44.33</v>
      </c>
      <c r="AF219" s="59">
        <f t="shared" si="75"/>
        <v>0.87064101369863012</v>
      </c>
      <c r="AG219" s="131">
        <f t="shared" si="76"/>
        <v>0.53134516186633141</v>
      </c>
      <c r="AH219">
        <v>3.422812385002514E-2</v>
      </c>
      <c r="AI219" s="28">
        <v>0.85245406569115767</v>
      </c>
      <c r="AJ219" s="62">
        <f t="shared" si="84"/>
        <v>0.94873074111231892</v>
      </c>
      <c r="AK219" s="59">
        <f t="shared" si="80"/>
        <v>0.73718268527807973</v>
      </c>
    </row>
    <row r="220" spans="1:37" x14ac:dyDescent="0.25">
      <c r="A220" s="4" t="s">
        <v>452</v>
      </c>
      <c r="B220" s="58">
        <v>25213</v>
      </c>
      <c r="C220" s="58">
        <v>17820</v>
      </c>
      <c r="D220" s="9">
        <f t="shared" si="81"/>
        <v>0.70677824931582911</v>
      </c>
      <c r="E220" s="81">
        <v>27</v>
      </c>
      <c r="F220" s="16">
        <v>29</v>
      </c>
      <c r="G220" s="58">
        <v>869.41380000000004</v>
      </c>
      <c r="H220" s="30">
        <f t="shared" si="82"/>
        <v>27.000000642525695</v>
      </c>
      <c r="I220" s="58">
        <v>933.81479999999999</v>
      </c>
      <c r="J220">
        <f t="shared" si="83"/>
        <v>25213.000200000002</v>
      </c>
      <c r="L220" s="28">
        <f t="shared" si="77"/>
        <v>1.0126919170696373</v>
      </c>
      <c r="M220">
        <f t="shared" si="68"/>
        <v>900.46427219387749</v>
      </c>
      <c r="N220" s="28">
        <f t="shared" si="78"/>
        <v>1.0501990242166876</v>
      </c>
      <c r="O220" s="28">
        <f t="shared" si="69"/>
        <v>3.75071071470503E-2</v>
      </c>
      <c r="P220" s="46">
        <v>40418</v>
      </c>
      <c r="Q220" s="59">
        <f t="shared" si="79"/>
        <v>2.0086830890184352E-3</v>
      </c>
      <c r="R220" s="59">
        <f t="shared" si="70"/>
        <v>0.99099999999999999</v>
      </c>
      <c r="S220" s="28">
        <v>0.09</v>
      </c>
      <c r="T220" s="28">
        <v>0.1</v>
      </c>
      <c r="U220" s="59">
        <f t="shared" si="71"/>
        <v>0.9310345049146791</v>
      </c>
      <c r="V220" s="59">
        <f>D220/U220</f>
        <v>0.75913217564433766</v>
      </c>
      <c r="W220" s="131">
        <f t="shared" si="72"/>
        <v>-0.58470258497200578</v>
      </c>
      <c r="X220" s="28">
        <v>0.16981691425632764</v>
      </c>
      <c r="Y220" s="28">
        <v>0.85842456438198189</v>
      </c>
      <c r="Z220" s="62">
        <f>B220*10/P220</f>
        <v>6.2380622494928</v>
      </c>
      <c r="AA220" s="59">
        <f t="shared" si="73"/>
        <v>0.76896066292429299</v>
      </c>
      <c r="AB220" s="131">
        <f t="shared" si="74"/>
        <v>-0.89962394850328942</v>
      </c>
      <c r="AC220" s="28">
        <v>0.10042458892158135</v>
      </c>
      <c r="AD220" s="28">
        <v>0.8593050281367457</v>
      </c>
      <c r="AE220">
        <v>51.99</v>
      </c>
      <c r="AF220" s="59">
        <f t="shared" si="75"/>
        <v>0.8498435890410958</v>
      </c>
      <c r="AG220" s="131">
        <f t="shared" si="76"/>
        <v>-7.6267009594215562E-2</v>
      </c>
      <c r="AH220">
        <v>3.422812385002514E-2</v>
      </c>
      <c r="AI220" s="28">
        <v>0.85245406569115767</v>
      </c>
      <c r="AJ220" s="62">
        <f t="shared" si="84"/>
        <v>-0.5201978476898369</v>
      </c>
      <c r="AK220" s="59">
        <f t="shared" si="80"/>
        <v>0.36995053807754075</v>
      </c>
    </row>
    <row r="221" spans="1:37" x14ac:dyDescent="0.25">
      <c r="A221" s="4" t="s">
        <v>454</v>
      </c>
      <c r="B221" s="58">
        <v>5385</v>
      </c>
      <c r="C221" s="58">
        <v>3606</v>
      </c>
      <c r="D221" s="9">
        <f t="shared" si="81"/>
        <v>0.66963788300835658</v>
      </c>
      <c r="E221" s="81">
        <v>7</v>
      </c>
      <c r="F221" s="16">
        <v>8</v>
      </c>
      <c r="G221" s="58">
        <v>673.125</v>
      </c>
      <c r="H221" s="30">
        <f t="shared" si="82"/>
        <v>7.0000001299907169</v>
      </c>
      <c r="I221" s="58">
        <v>769.28570000000002</v>
      </c>
      <c r="J221">
        <f t="shared" si="83"/>
        <v>5385</v>
      </c>
      <c r="L221" s="28">
        <f t="shared" si="77"/>
        <v>1.2292789271918092</v>
      </c>
      <c r="M221">
        <f t="shared" si="68"/>
        <v>673.12498906250005</v>
      </c>
      <c r="N221" s="28">
        <f t="shared" si="78"/>
        <v>1.4048901992438054</v>
      </c>
      <c r="O221" s="28">
        <f t="shared" si="69"/>
        <v>0.17561127205199623</v>
      </c>
      <c r="P221" s="46">
        <v>265563</v>
      </c>
      <c r="Q221" s="59">
        <f t="shared" si="79"/>
        <v>1.3197879834949843E-2</v>
      </c>
      <c r="R221" s="59">
        <f t="shared" si="70"/>
        <v>0.99099999999999999</v>
      </c>
      <c r="S221" s="28">
        <v>0.09</v>
      </c>
      <c r="T221" s="28">
        <v>0.1</v>
      </c>
      <c r="U221" s="59">
        <f t="shared" si="71"/>
        <v>0.87500001624883961</v>
      </c>
      <c r="V221" s="59">
        <f>D221/U221</f>
        <v>0.7653004235121289</v>
      </c>
      <c r="W221" s="131">
        <f t="shared" si="72"/>
        <v>-0.54837965509895048</v>
      </c>
      <c r="X221" s="28">
        <v>0.16981691425632764</v>
      </c>
      <c r="Y221" s="28">
        <v>0.85842456438198189</v>
      </c>
      <c r="Z221" s="62">
        <f>B221*10/P221</f>
        <v>0.20277674224195388</v>
      </c>
      <c r="AA221" s="59">
        <f t="shared" si="73"/>
        <v>0.97103189450337579</v>
      </c>
      <c r="AB221" s="131">
        <f t="shared" si="74"/>
        <v>1.1125449211833405</v>
      </c>
      <c r="AC221" s="28">
        <v>0.10042458892158135</v>
      </c>
      <c r="AD221" s="28">
        <v>0.8593050281367457</v>
      </c>
      <c r="AE221">
        <v>44.73</v>
      </c>
      <c r="AF221" s="59">
        <f t="shared" si="75"/>
        <v>0.86955498630136996</v>
      </c>
      <c r="AG221" s="131">
        <f t="shared" si="76"/>
        <v>0.49961606675090164</v>
      </c>
      <c r="AH221">
        <v>3.422812385002514E-2</v>
      </c>
      <c r="AI221" s="28">
        <v>0.85245406569115767</v>
      </c>
      <c r="AJ221" s="62">
        <f t="shared" si="84"/>
        <v>0.35459377761176386</v>
      </c>
      <c r="AK221" s="59">
        <f t="shared" si="80"/>
        <v>0.58864844440294095</v>
      </c>
    </row>
    <row r="222" spans="1:37" x14ac:dyDescent="0.25">
      <c r="A222" s="4" t="s">
        <v>456</v>
      </c>
      <c r="B222" s="58">
        <v>3381</v>
      </c>
      <c r="C222" s="58">
        <v>2354</v>
      </c>
      <c r="D222" s="9">
        <f t="shared" si="81"/>
        <v>0.69624371487725523</v>
      </c>
      <c r="E222" s="81">
        <v>4</v>
      </c>
      <c r="F222" s="16">
        <v>4</v>
      </c>
      <c r="G222" s="58">
        <v>845.25</v>
      </c>
      <c r="H222" s="30">
        <f t="shared" si="82"/>
        <v>4</v>
      </c>
      <c r="I222" s="58">
        <v>845.25</v>
      </c>
      <c r="J222">
        <f t="shared" si="83"/>
        <v>3381</v>
      </c>
      <c r="L222" s="28">
        <f t="shared" si="77"/>
        <v>1.1188011830819284</v>
      </c>
      <c r="M222">
        <f t="shared" si="68"/>
        <v>676.2</v>
      </c>
      <c r="N222" s="28">
        <f t="shared" si="78"/>
        <v>1.3985014788524104</v>
      </c>
      <c r="O222" s="28">
        <f t="shared" si="69"/>
        <v>0.27970029577048194</v>
      </c>
      <c r="P222" s="46">
        <v>89261</v>
      </c>
      <c r="Q222" s="59">
        <f t="shared" si="79"/>
        <v>4.4360696028718531E-3</v>
      </c>
      <c r="R222" s="59">
        <f t="shared" si="70"/>
        <v>0.99099999999999999</v>
      </c>
      <c r="S222" s="28">
        <v>0.09</v>
      </c>
      <c r="T222" s="28">
        <v>0.1</v>
      </c>
      <c r="U222" s="59">
        <f t="shared" si="71"/>
        <v>1</v>
      </c>
      <c r="V222" s="59">
        <f>D222/U222</f>
        <v>0.69624371487725523</v>
      </c>
      <c r="W222" s="131">
        <f t="shared" si="72"/>
        <v>-0.95503354430245491</v>
      </c>
      <c r="X222" s="28">
        <v>0.16981691425632764</v>
      </c>
      <c r="Y222" s="28">
        <v>0.85842456438198189</v>
      </c>
      <c r="Z222" s="62">
        <f>B222*10/P222</f>
        <v>0.37877684543081525</v>
      </c>
      <c r="AA222" s="59">
        <f t="shared" si="73"/>
        <v>0.90530578864229616</v>
      </c>
      <c r="AB222" s="131">
        <f t="shared" si="74"/>
        <v>0.45806272148618027</v>
      </c>
      <c r="AC222" s="28">
        <v>0.10042458892158135</v>
      </c>
      <c r="AD222" s="28">
        <v>0.8593050281367457</v>
      </c>
      <c r="AE222">
        <v>59.59</v>
      </c>
      <c r="AF222" s="59">
        <f t="shared" si="75"/>
        <v>0.82920906849315068</v>
      </c>
      <c r="AG222" s="131">
        <f t="shared" si="76"/>
        <v>-0.67911981678744326</v>
      </c>
      <c r="AH222">
        <v>3.422812385002514E-2</v>
      </c>
      <c r="AI222" s="28">
        <v>0.85245406569115767</v>
      </c>
      <c r="AJ222" s="62">
        <f t="shared" si="84"/>
        <v>-0.39203021320123926</v>
      </c>
      <c r="AK222" s="59">
        <f t="shared" si="80"/>
        <v>0.4019924466996902</v>
      </c>
    </row>
    <row r="223" spans="1:37" x14ac:dyDescent="0.25">
      <c r="A223" s="4" t="s">
        <v>458</v>
      </c>
      <c r="B223" s="58">
        <v>5998</v>
      </c>
      <c r="C223" s="58">
        <v>4522</v>
      </c>
      <c r="D223" s="9">
        <f t="shared" si="81"/>
        <v>0.75391797265755256</v>
      </c>
      <c r="E223" s="81">
        <v>8</v>
      </c>
      <c r="F223" s="16">
        <v>10</v>
      </c>
      <c r="G223" s="58">
        <v>666.44439999999997</v>
      </c>
      <c r="H223" s="30">
        <f t="shared" si="82"/>
        <v>8.888888296098699</v>
      </c>
      <c r="I223" s="58">
        <v>749.75</v>
      </c>
      <c r="J223">
        <f t="shared" si="83"/>
        <v>6664.4439999999995</v>
      </c>
      <c r="L223" s="28">
        <f t="shared" si="77"/>
        <v>1.26130936978993</v>
      </c>
      <c r="M223">
        <f t="shared" si="68"/>
        <v>673.93257972478193</v>
      </c>
      <c r="N223" s="28">
        <f t="shared" si="78"/>
        <v>1.4032066833542725</v>
      </c>
      <c r="O223" s="28">
        <f t="shared" si="69"/>
        <v>0.14189731356434243</v>
      </c>
      <c r="P223" s="46">
        <v>77237</v>
      </c>
      <c r="Q223" s="59">
        <f t="shared" si="79"/>
        <v>3.8385040265851082E-3</v>
      </c>
      <c r="R223" s="59">
        <f t="shared" si="70"/>
        <v>0.99099999999999999</v>
      </c>
      <c r="S223" s="28">
        <v>0.09</v>
      </c>
      <c r="T223" s="28">
        <v>0.1</v>
      </c>
      <c r="U223" s="59">
        <f t="shared" si="71"/>
        <v>0.88888882960986992</v>
      </c>
      <c r="V223" s="59">
        <f>D223/U223</f>
        <v>0.84815777580245266</v>
      </c>
      <c r="W223" s="131">
        <f t="shared" si="72"/>
        <v>-6.0457985734166483E-2</v>
      </c>
      <c r="X223" s="28">
        <v>0.16981691425632764</v>
      </c>
      <c r="Y223" s="28">
        <v>0.85842456438198189</v>
      </c>
      <c r="Z223" s="62">
        <f>B223*10/P223</f>
        <v>0.77657081450600096</v>
      </c>
      <c r="AA223" s="59">
        <f t="shared" si="73"/>
        <v>0.91263577754185132</v>
      </c>
      <c r="AB223" s="131">
        <f t="shared" si="74"/>
        <v>0.53105270310591024</v>
      </c>
      <c r="AC223" s="28">
        <v>0.10042458892158135</v>
      </c>
      <c r="AD223" s="28">
        <v>0.8593050281367457</v>
      </c>
      <c r="AE223">
        <v>54.2</v>
      </c>
      <c r="AF223" s="59">
        <f t="shared" si="75"/>
        <v>0.84384328767123284</v>
      </c>
      <c r="AG223" s="131">
        <f t="shared" si="76"/>
        <v>-0.25157026010698219</v>
      </c>
      <c r="AH223">
        <v>3.422812385002514E-2</v>
      </c>
      <c r="AI223" s="28">
        <v>0.85245406569115767</v>
      </c>
      <c r="AJ223" s="62">
        <f t="shared" si="84"/>
        <v>7.3008152421587189E-2</v>
      </c>
      <c r="AK223" s="59">
        <f t="shared" si="80"/>
        <v>0.51825203810539677</v>
      </c>
    </row>
    <row r="224" spans="1:37" x14ac:dyDescent="0.25">
      <c r="A224" s="4" t="s">
        <v>460</v>
      </c>
      <c r="B224" s="58">
        <v>3416</v>
      </c>
      <c r="C224" s="58">
        <v>2669</v>
      </c>
      <c r="D224" s="9">
        <f t="shared" si="81"/>
        <v>0.78132318501170961</v>
      </c>
      <c r="E224" s="81">
        <v>4</v>
      </c>
      <c r="F224" s="16">
        <v>4</v>
      </c>
      <c r="G224" s="58">
        <v>854</v>
      </c>
      <c r="H224" s="30">
        <f t="shared" si="82"/>
        <v>4</v>
      </c>
      <c r="I224" s="58">
        <v>854</v>
      </c>
      <c r="J224">
        <f t="shared" si="83"/>
        <v>3416</v>
      </c>
      <c r="L224" s="28">
        <f t="shared" si="77"/>
        <v>1.107338056206089</v>
      </c>
      <c r="M224">
        <f t="shared" si="68"/>
        <v>683.2</v>
      </c>
      <c r="N224" s="28">
        <f t="shared" si="78"/>
        <v>1.3841725702576111</v>
      </c>
      <c r="O224" s="28">
        <f t="shared" si="69"/>
        <v>0.27683451405152204</v>
      </c>
      <c r="P224" s="46">
        <v>47960</v>
      </c>
      <c r="Q224" s="59">
        <f t="shared" si="79"/>
        <v>2.3835034130665587E-3</v>
      </c>
      <c r="R224" s="59">
        <f t="shared" si="70"/>
        <v>0.99099999999999999</v>
      </c>
      <c r="S224" s="28">
        <v>0.09</v>
      </c>
      <c r="T224" s="28">
        <v>0.1</v>
      </c>
      <c r="U224" s="59">
        <f t="shared" si="71"/>
        <v>1</v>
      </c>
      <c r="V224" s="59">
        <f>D224/U224</f>
        <v>0.78132318501170961</v>
      </c>
      <c r="W224" s="131">
        <f t="shared" si="72"/>
        <v>-0.45402650088137125</v>
      </c>
      <c r="X224" s="28">
        <v>0.16981691425632764</v>
      </c>
      <c r="Y224" s="28">
        <v>0.85842456438198189</v>
      </c>
      <c r="Z224" s="62">
        <f>B224*10/P224</f>
        <v>0.71226021684737284</v>
      </c>
      <c r="AA224" s="59">
        <f t="shared" si="73"/>
        <v>0.82193494578815685</v>
      </c>
      <c r="AB224" s="131">
        <f t="shared" si="74"/>
        <v>-0.37212083962594128</v>
      </c>
      <c r="AC224" s="28">
        <v>0.10042458892158135</v>
      </c>
      <c r="AD224" s="28">
        <v>0.8593050281367457</v>
      </c>
      <c r="AE224">
        <v>48.18</v>
      </c>
      <c r="AF224" s="59">
        <f t="shared" si="75"/>
        <v>0.86018799999999995</v>
      </c>
      <c r="AG224" s="131">
        <f t="shared" si="76"/>
        <v>0.22595262138028646</v>
      </c>
      <c r="AH224">
        <v>3.422812385002514E-2</v>
      </c>
      <c r="AI224" s="28">
        <v>0.85245406569115767</v>
      </c>
      <c r="AJ224" s="62">
        <f t="shared" si="84"/>
        <v>-0.20006490637567534</v>
      </c>
      <c r="AK224" s="59">
        <f t="shared" si="80"/>
        <v>0.44998377340608114</v>
      </c>
    </row>
    <row r="225" spans="1:37" x14ac:dyDescent="0.25">
      <c r="A225" s="4" t="s">
        <v>462</v>
      </c>
      <c r="B225" s="58">
        <v>6418</v>
      </c>
      <c r="C225" s="58">
        <v>4943</v>
      </c>
      <c r="D225" s="9">
        <f t="shared" si="81"/>
        <v>0.77017762542848245</v>
      </c>
      <c r="E225" s="81">
        <v>8</v>
      </c>
      <c r="F225" s="16">
        <v>9</v>
      </c>
      <c r="G225" s="58">
        <v>713.11109999999996</v>
      </c>
      <c r="H225" s="30">
        <f t="shared" si="82"/>
        <v>7.9999998753505759</v>
      </c>
      <c r="I225" s="58">
        <v>802.25</v>
      </c>
      <c r="J225">
        <f t="shared" si="83"/>
        <v>6417.9998999999998</v>
      </c>
      <c r="L225" s="28">
        <f t="shared" si="77"/>
        <v>1.178768089747585</v>
      </c>
      <c r="M225">
        <f t="shared" si="68"/>
        <v>713.11110987654331</v>
      </c>
      <c r="N225" s="28">
        <f t="shared" si="78"/>
        <v>1.3261141032618573</v>
      </c>
      <c r="O225" s="28">
        <f t="shared" si="69"/>
        <v>0.14734601351427234</v>
      </c>
      <c r="P225" s="46">
        <v>118842</v>
      </c>
      <c r="Q225" s="59">
        <f t="shared" si="79"/>
        <v>5.906178328099582E-3</v>
      </c>
      <c r="R225" s="59">
        <f t="shared" si="70"/>
        <v>0.99099999999999999</v>
      </c>
      <c r="S225" s="28">
        <v>0.09</v>
      </c>
      <c r="T225" s="28">
        <v>0.1</v>
      </c>
      <c r="U225" s="59">
        <f t="shared" si="71"/>
        <v>0.88888887503895286</v>
      </c>
      <c r="V225" s="59">
        <f>D225/U225</f>
        <v>0.86644984210735199</v>
      </c>
      <c r="W225" s="131">
        <f t="shared" si="72"/>
        <v>4.7258412158263916E-2</v>
      </c>
      <c r="X225" s="28">
        <v>0.16981691425632764</v>
      </c>
      <c r="Y225" s="28">
        <v>0.85842456438198189</v>
      </c>
      <c r="Z225" s="62">
        <f>B225*10/P225</f>
        <v>0.54004476531865842</v>
      </c>
      <c r="AA225" s="59">
        <f t="shared" si="73"/>
        <v>0.93249440328335098</v>
      </c>
      <c r="AB225" s="131">
        <f t="shared" si="74"/>
        <v>0.72879935016469666</v>
      </c>
      <c r="AC225" s="28">
        <v>0.10042458892158135</v>
      </c>
      <c r="AD225" s="28">
        <v>0.8593050281367457</v>
      </c>
      <c r="AE225">
        <v>43.22</v>
      </c>
      <c r="AF225" s="59">
        <f t="shared" si="75"/>
        <v>0.87365473972602736</v>
      </c>
      <c r="AG225" s="131">
        <f t="shared" si="76"/>
        <v>0.61939340081165806</v>
      </c>
      <c r="AH225">
        <v>3.422812385002514E-2</v>
      </c>
      <c r="AI225" s="28">
        <v>0.85245406569115767</v>
      </c>
      <c r="AJ225" s="62">
        <f t="shared" si="84"/>
        <v>0.46515038771153955</v>
      </c>
      <c r="AK225" s="59">
        <f t="shared" si="80"/>
        <v>0.61628759692788493</v>
      </c>
    </row>
    <row r="226" spans="1:37" x14ac:dyDescent="0.25">
      <c r="A226" s="4" t="s">
        <v>464</v>
      </c>
      <c r="B226" s="58">
        <v>51894</v>
      </c>
      <c r="C226" s="58">
        <v>40264</v>
      </c>
      <c r="D226" s="9">
        <f t="shared" si="81"/>
        <v>0.77588931282999962</v>
      </c>
      <c r="E226" s="81">
        <v>52</v>
      </c>
      <c r="F226" s="16">
        <v>53</v>
      </c>
      <c r="G226" s="58">
        <v>979.13210000000004</v>
      </c>
      <c r="H226" s="30">
        <f t="shared" si="82"/>
        <v>52.000003306740794</v>
      </c>
      <c r="I226" s="58">
        <v>997.9615</v>
      </c>
      <c r="J226">
        <f t="shared" si="83"/>
        <v>51894.001300000004</v>
      </c>
      <c r="L226" s="28">
        <f t="shared" si="77"/>
        <v>0.94759837929619528</v>
      </c>
      <c r="M226">
        <f t="shared" si="68"/>
        <v>979.13203891064427</v>
      </c>
      <c r="N226" s="28">
        <f t="shared" si="78"/>
        <v>0.96582142389306669</v>
      </c>
      <c r="O226" s="28">
        <f t="shared" si="69"/>
        <v>1.8223044596871407E-2</v>
      </c>
      <c r="P226" s="46">
        <v>460432</v>
      </c>
      <c r="Q226" s="59">
        <f t="shared" si="79"/>
        <v>2.288242792921313E-2</v>
      </c>
      <c r="R226" s="59">
        <f t="shared" si="70"/>
        <v>0.99099999999999999</v>
      </c>
      <c r="S226" s="28">
        <v>0.09</v>
      </c>
      <c r="T226" s="28">
        <v>0.1</v>
      </c>
      <c r="U226" s="59">
        <f t="shared" si="71"/>
        <v>0.98113213786303388</v>
      </c>
      <c r="V226" s="59">
        <f>D226/U226</f>
        <v>0.79081021086510761</v>
      </c>
      <c r="W226" s="131">
        <f t="shared" si="72"/>
        <v>-0.39816029994994956</v>
      </c>
      <c r="X226" s="28">
        <v>0.16981691425632764</v>
      </c>
      <c r="Y226" s="28">
        <v>0.85842456438198189</v>
      </c>
      <c r="Z226" s="62">
        <f>B226*10/P226</f>
        <v>1.1270719671960245</v>
      </c>
      <c r="AA226" s="59">
        <f t="shared" si="73"/>
        <v>0.97832554047068832</v>
      </c>
      <c r="AB226" s="131">
        <f t="shared" si="74"/>
        <v>1.185173010037236</v>
      </c>
      <c r="AC226" s="28">
        <v>0.10042458892158135</v>
      </c>
      <c r="AD226" s="28">
        <v>0.8593050281367457</v>
      </c>
      <c r="AE226">
        <v>40.15</v>
      </c>
      <c r="AF226" s="59">
        <f t="shared" si="75"/>
        <v>0.88199000000000005</v>
      </c>
      <c r="AG226" s="131">
        <f t="shared" si="76"/>
        <v>0.86291420582261003</v>
      </c>
      <c r="AH226">
        <v>3.422812385002514E-2</v>
      </c>
      <c r="AI226" s="28">
        <v>0.85245406569115767</v>
      </c>
      <c r="AJ226" s="62">
        <f t="shared" si="84"/>
        <v>0.54997563863663212</v>
      </c>
      <c r="AK226" s="59">
        <f t="shared" si="80"/>
        <v>0.63749390965915809</v>
      </c>
    </row>
    <row r="227" spans="1:37" x14ac:dyDescent="0.25">
      <c r="A227" s="4" t="s">
        <v>466</v>
      </c>
      <c r="B227" s="58">
        <v>3226</v>
      </c>
      <c r="C227" s="58">
        <v>2436</v>
      </c>
      <c r="D227" s="9">
        <f t="shared" si="81"/>
        <v>0.75511469311841295</v>
      </c>
      <c r="E227" s="81">
        <v>2</v>
      </c>
      <c r="F227" s="16">
        <v>3</v>
      </c>
      <c r="G227" s="58">
        <v>1075.3330000000001</v>
      </c>
      <c r="H227" s="30">
        <f t="shared" si="82"/>
        <v>1.999999380037198</v>
      </c>
      <c r="I227" s="58">
        <v>1613</v>
      </c>
      <c r="J227">
        <f t="shared" si="83"/>
        <v>3225.9990000000003</v>
      </c>
      <c r="L227" s="28">
        <f t="shared" si="77"/>
        <v>0.58627817730936138</v>
      </c>
      <c r="M227">
        <f t="shared" si="68"/>
        <v>1075.3332222221993</v>
      </c>
      <c r="N227" s="28">
        <f t="shared" si="78"/>
        <v>0.87941735683173572</v>
      </c>
      <c r="O227" s="28">
        <f t="shared" si="69"/>
        <v>0.29313917952237434</v>
      </c>
      <c r="P227" s="46">
        <v>32085</v>
      </c>
      <c r="Q227" s="59">
        <f t="shared" si="79"/>
        <v>1.5945518558849151E-3</v>
      </c>
      <c r="R227" s="59">
        <f t="shared" si="70"/>
        <v>0.99099999999999999</v>
      </c>
      <c r="S227" s="28">
        <v>0.09</v>
      </c>
      <c r="T227" s="28">
        <v>0.1</v>
      </c>
      <c r="U227" s="59">
        <f t="shared" si="71"/>
        <v>0.66666646001239938</v>
      </c>
      <c r="V227" s="59">
        <f>D227/U227</f>
        <v>1.1326723907849938</v>
      </c>
      <c r="W227" s="131">
        <f t="shared" si="72"/>
        <v>1.6149617816577011</v>
      </c>
      <c r="X227" s="28">
        <v>0.16981691425632764</v>
      </c>
      <c r="Y227" s="28">
        <v>0.85842456438198189</v>
      </c>
      <c r="Z227" s="62">
        <f>B227*10/P227</f>
        <v>1.0054542621162537</v>
      </c>
      <c r="AA227" s="59">
        <f t="shared" si="73"/>
        <v>0.49727271310576449</v>
      </c>
      <c r="AB227" s="131">
        <f t="shared" si="74"/>
        <v>-3.6050166489970077</v>
      </c>
      <c r="AC227" s="28">
        <v>0.10042458892158135</v>
      </c>
      <c r="AD227" s="28">
        <v>0.8593050281367457</v>
      </c>
      <c r="AE227">
        <v>55.29</v>
      </c>
      <c r="AF227" s="59">
        <f t="shared" si="75"/>
        <v>0.84088386301369866</v>
      </c>
      <c r="AG227" s="131">
        <f t="shared" si="76"/>
        <v>-0.33803204429653566</v>
      </c>
      <c r="AH227">
        <v>3.422812385002514E-2</v>
      </c>
      <c r="AI227" s="28">
        <v>0.85245406569115767</v>
      </c>
      <c r="AJ227" s="62">
        <f t="shared" si="84"/>
        <v>-0.77602897054528075</v>
      </c>
      <c r="AK227" s="59">
        <f t="shared" si="80"/>
        <v>0.30599275736367981</v>
      </c>
    </row>
    <row r="228" spans="1:37" x14ac:dyDescent="0.25">
      <c r="A228" s="4" t="s">
        <v>468</v>
      </c>
      <c r="B228" s="58">
        <v>3857</v>
      </c>
      <c r="C228" s="58">
        <v>2784</v>
      </c>
      <c r="D228" s="9">
        <f t="shared" si="81"/>
        <v>0.72180451127819545</v>
      </c>
      <c r="E228" s="81">
        <v>4</v>
      </c>
      <c r="F228" s="16">
        <v>4</v>
      </c>
      <c r="G228" s="58">
        <v>964.25</v>
      </c>
      <c r="H228" s="30">
        <f t="shared" si="82"/>
        <v>4</v>
      </c>
      <c r="I228" s="58">
        <v>964.25</v>
      </c>
      <c r="J228">
        <f t="shared" si="83"/>
        <v>3857</v>
      </c>
      <c r="L228" s="28">
        <f t="shared" si="77"/>
        <v>0.98072771584132745</v>
      </c>
      <c r="M228">
        <f t="shared" si="68"/>
        <v>771.4</v>
      </c>
      <c r="N228" s="28">
        <f t="shared" si="78"/>
        <v>1.2259096448016593</v>
      </c>
      <c r="O228" s="28">
        <f t="shared" si="69"/>
        <v>0.24518192896033186</v>
      </c>
      <c r="P228" s="46">
        <v>48992</v>
      </c>
      <c r="Q228" s="59">
        <f t="shared" si="79"/>
        <v>2.4347914765003508E-3</v>
      </c>
      <c r="R228" s="59">
        <f t="shared" si="70"/>
        <v>0.99099999999999999</v>
      </c>
      <c r="S228" s="28">
        <v>0.09</v>
      </c>
      <c r="T228" s="28">
        <v>0.1</v>
      </c>
      <c r="U228" s="59">
        <f t="shared" si="71"/>
        <v>1</v>
      </c>
      <c r="V228" s="59">
        <f>D228/U228</f>
        <v>0.72180451127819545</v>
      </c>
      <c r="W228" s="131">
        <f t="shared" si="72"/>
        <v>-0.80451381243194253</v>
      </c>
      <c r="X228" s="28">
        <v>0.16981691425632764</v>
      </c>
      <c r="Y228" s="28">
        <v>0.85842456438198189</v>
      </c>
      <c r="Z228" s="62">
        <f>B228*10/P228</f>
        <v>0.78727139124755063</v>
      </c>
      <c r="AA228" s="59">
        <f t="shared" si="73"/>
        <v>0.8031821521881124</v>
      </c>
      <c r="AB228" s="131">
        <f t="shared" si="74"/>
        <v>-0.55885591916595279</v>
      </c>
      <c r="AC228" s="28">
        <v>0.10042458892158135</v>
      </c>
      <c r="AD228" s="28">
        <v>0.8593050281367457</v>
      </c>
      <c r="AE228">
        <v>50.95</v>
      </c>
      <c r="AF228" s="59">
        <f t="shared" si="75"/>
        <v>0.85266726027397255</v>
      </c>
      <c r="AG228" s="131">
        <f t="shared" si="76"/>
        <v>6.2286377059116256E-3</v>
      </c>
      <c r="AH228">
        <v>3.422812385002514E-2</v>
      </c>
      <c r="AI228" s="28">
        <v>0.85245406569115767</v>
      </c>
      <c r="AJ228" s="62">
        <f t="shared" si="84"/>
        <v>-0.45238036463066122</v>
      </c>
      <c r="AK228" s="59">
        <f t="shared" si="80"/>
        <v>0.38690490884233469</v>
      </c>
    </row>
    <row r="229" spans="1:37" x14ac:dyDescent="0.25">
      <c r="A229" s="4" t="s">
        <v>470</v>
      </c>
      <c r="B229" s="58">
        <v>14316</v>
      </c>
      <c r="C229" s="58">
        <v>10641</v>
      </c>
      <c r="D229" s="9">
        <f t="shared" si="81"/>
        <v>0.74329421626152559</v>
      </c>
      <c r="E229" s="81">
        <v>10</v>
      </c>
      <c r="F229" s="16">
        <v>14</v>
      </c>
      <c r="G229" s="58">
        <v>1022.571</v>
      </c>
      <c r="H229" s="30">
        <f t="shared" si="82"/>
        <v>9.9999958088851653</v>
      </c>
      <c r="I229" s="58">
        <v>1431.6</v>
      </c>
      <c r="J229">
        <f t="shared" si="83"/>
        <v>14315.994000000001</v>
      </c>
      <c r="L229" s="28">
        <f t="shared" si="77"/>
        <v>0.66056628946633145</v>
      </c>
      <c r="M229">
        <f t="shared" si="68"/>
        <v>1301.4544958677495</v>
      </c>
      <c r="N229" s="28">
        <f t="shared" si="78"/>
        <v>0.72662294609806799</v>
      </c>
      <c r="O229" s="28">
        <f t="shared" si="69"/>
        <v>6.6056656631736543E-2</v>
      </c>
      <c r="P229" s="46">
        <v>125350</v>
      </c>
      <c r="Q229" s="59">
        <f t="shared" si="79"/>
        <v>6.2296111932421414E-3</v>
      </c>
      <c r="R229" s="59">
        <f t="shared" si="70"/>
        <v>0.99099999999999999</v>
      </c>
      <c r="S229" s="28">
        <v>0.09</v>
      </c>
      <c r="T229" s="28">
        <v>0.1</v>
      </c>
      <c r="U229" s="59">
        <f t="shared" si="71"/>
        <v>0.7142854149203689</v>
      </c>
      <c r="V229" s="59">
        <f>D229/U229</f>
        <v>1.040612338898717</v>
      </c>
      <c r="W229" s="131">
        <f t="shared" si="72"/>
        <v>1.0728482219488125</v>
      </c>
      <c r="X229" s="28">
        <v>0.16981691425632764</v>
      </c>
      <c r="Y229" s="28">
        <v>0.85842456438198189</v>
      </c>
      <c r="Z229" s="62">
        <f>B229*10/P229</f>
        <v>1.1420821699242123</v>
      </c>
      <c r="AA229" s="59">
        <f t="shared" si="73"/>
        <v>0.88579173514158349</v>
      </c>
      <c r="AB229" s="131">
        <f t="shared" si="74"/>
        <v>0.26374722853504035</v>
      </c>
      <c r="AC229" s="28">
        <v>0.10042458892158135</v>
      </c>
      <c r="AD229" s="28">
        <v>0.8593050281367457</v>
      </c>
      <c r="AE229">
        <v>55.56</v>
      </c>
      <c r="AF229" s="59">
        <f t="shared" si="75"/>
        <v>0.84015079452054797</v>
      </c>
      <c r="AG229" s="131">
        <f t="shared" si="76"/>
        <v>-0.35944918349945321</v>
      </c>
      <c r="AH229">
        <v>3.422812385002514E-2</v>
      </c>
      <c r="AI229" s="28">
        <v>0.85245406569115767</v>
      </c>
      <c r="AJ229" s="62">
        <f t="shared" si="84"/>
        <v>0.32571542232813322</v>
      </c>
      <c r="AK229" s="59">
        <f t="shared" si="80"/>
        <v>0.58142885558203328</v>
      </c>
    </row>
    <row r="230" spans="1:37" x14ac:dyDescent="0.25">
      <c r="A230" s="4" t="s">
        <v>472</v>
      </c>
      <c r="B230" s="58">
        <v>10146</v>
      </c>
      <c r="C230" s="58">
        <v>7105</v>
      </c>
      <c r="D230" s="9">
        <f t="shared" si="81"/>
        <v>0.70027597082594129</v>
      </c>
      <c r="E230" s="81">
        <v>14</v>
      </c>
      <c r="F230" s="16">
        <v>13</v>
      </c>
      <c r="G230" s="58">
        <v>724.71429999999998</v>
      </c>
      <c r="H230" s="30">
        <f t="shared" si="82"/>
        <v>12.999999999999998</v>
      </c>
      <c r="I230" s="58">
        <v>724.71429999999998</v>
      </c>
      <c r="J230">
        <f t="shared" si="83"/>
        <v>9421.2858999999989</v>
      </c>
      <c r="L230" s="28">
        <f t="shared" si="77"/>
        <v>1.3048820755986186</v>
      </c>
      <c r="M230">
        <f t="shared" si="68"/>
        <v>672.94899285714291</v>
      </c>
      <c r="N230" s="28">
        <f t="shared" si="78"/>
        <v>1.4052576198754354</v>
      </c>
      <c r="O230" s="28">
        <f t="shared" si="69"/>
        <v>0.10037554427681683</v>
      </c>
      <c r="P230" s="46">
        <v>120405</v>
      </c>
      <c r="Q230" s="59">
        <f t="shared" si="79"/>
        <v>5.9838558892885522E-3</v>
      </c>
      <c r="R230" s="59">
        <f t="shared" si="70"/>
        <v>0.99099999999999999</v>
      </c>
      <c r="S230" s="28">
        <v>0.09</v>
      </c>
      <c r="T230" s="28">
        <v>0.1</v>
      </c>
      <c r="U230" s="59">
        <f t="shared" si="71"/>
        <v>0.99999999999999989</v>
      </c>
      <c r="V230" s="59">
        <f>D230/U230</f>
        <v>0.7002759708259414</v>
      </c>
      <c r="W230" s="131">
        <f t="shared" si="72"/>
        <v>-0.9312888191886789</v>
      </c>
      <c r="X230" s="28">
        <v>0.16981691425632764</v>
      </c>
      <c r="Y230" s="28">
        <v>0.85842456438198189</v>
      </c>
      <c r="Z230" s="62">
        <f>B230*10/P230</f>
        <v>0.84265603587890869</v>
      </c>
      <c r="AA230" s="59">
        <f t="shared" si="73"/>
        <v>0.93518030493239168</v>
      </c>
      <c r="AB230" s="131">
        <f t="shared" si="74"/>
        <v>0.75554480840240024</v>
      </c>
      <c r="AC230" s="28">
        <v>0.10042458892158135</v>
      </c>
      <c r="AD230" s="28">
        <v>0.8593050281367457</v>
      </c>
      <c r="AE230">
        <v>43.73</v>
      </c>
      <c r="AF230" s="59">
        <f t="shared" si="75"/>
        <v>0.87227005479452058</v>
      </c>
      <c r="AG230" s="131">
        <f t="shared" si="76"/>
        <v>0.57893880453948265</v>
      </c>
      <c r="AH230">
        <v>3.422812385002514E-2</v>
      </c>
      <c r="AI230" s="28">
        <v>0.85245406569115767</v>
      </c>
      <c r="AJ230" s="62">
        <f t="shared" si="84"/>
        <v>0.13439826458440132</v>
      </c>
      <c r="AK230" s="59">
        <f t="shared" si="80"/>
        <v>0.53359956614610038</v>
      </c>
    </row>
    <row r="231" spans="1:37" x14ac:dyDescent="0.25">
      <c r="A231" s="4" t="s">
        <v>474</v>
      </c>
      <c r="B231" s="58">
        <v>3815</v>
      </c>
      <c r="C231" s="58">
        <v>3141</v>
      </c>
      <c r="D231" s="9">
        <f t="shared" si="81"/>
        <v>0.82332896461336824</v>
      </c>
      <c r="E231" s="81">
        <v>7</v>
      </c>
      <c r="F231" s="16">
        <v>8</v>
      </c>
      <c r="G231" s="58">
        <v>476.875</v>
      </c>
      <c r="H231" s="30">
        <f t="shared" si="82"/>
        <v>7</v>
      </c>
      <c r="I231" s="58">
        <v>545</v>
      </c>
      <c r="J231">
        <f t="shared" si="83"/>
        <v>3815</v>
      </c>
      <c r="L231" s="28">
        <f t="shared" si="77"/>
        <v>1.7351682568807338</v>
      </c>
      <c r="M231">
        <f t="shared" si="68"/>
        <v>476.875</v>
      </c>
      <c r="N231" s="28">
        <f t="shared" si="78"/>
        <v>1.9830494364351245</v>
      </c>
      <c r="O231" s="28">
        <f t="shared" si="69"/>
        <v>0.24788117955439071</v>
      </c>
      <c r="P231" s="46">
        <v>63585</v>
      </c>
      <c r="Q231" s="59">
        <f t="shared" si="79"/>
        <v>3.1600305362768375E-3</v>
      </c>
      <c r="R231" s="59">
        <f t="shared" si="70"/>
        <v>0.99099999999999999</v>
      </c>
      <c r="S231" s="28">
        <v>0.09</v>
      </c>
      <c r="T231" s="28">
        <v>0.1</v>
      </c>
      <c r="U231" s="59">
        <f t="shared" si="71"/>
        <v>0.875</v>
      </c>
      <c r="V231" s="59">
        <f>D231/U231</f>
        <v>0.94094738812956369</v>
      </c>
      <c r="W231" s="131">
        <f t="shared" si="72"/>
        <v>0.48595173283515763</v>
      </c>
      <c r="X231" s="28">
        <v>0.16981691425632764</v>
      </c>
      <c r="Y231" s="28">
        <v>0.85842456438198189</v>
      </c>
      <c r="Z231" s="62">
        <f>B231*10/P231</f>
        <v>0.59998427302036639</v>
      </c>
      <c r="AA231" s="59">
        <f t="shared" si="73"/>
        <v>0.91428796099709053</v>
      </c>
      <c r="AB231" s="131">
        <f t="shared" si="74"/>
        <v>0.54750468436848088</v>
      </c>
      <c r="AC231" s="28">
        <v>0.10042458892158135</v>
      </c>
      <c r="AD231" s="28">
        <v>0.8593050281367457</v>
      </c>
      <c r="AE231">
        <v>47.02</v>
      </c>
      <c r="AF231" s="59">
        <f t="shared" si="75"/>
        <v>0.86333747945205475</v>
      </c>
      <c r="AG231" s="131">
        <f t="shared" si="76"/>
        <v>0.31796699721504257</v>
      </c>
      <c r="AH231">
        <v>3.422812385002514E-2</v>
      </c>
      <c r="AI231" s="28">
        <v>0.85245406569115767</v>
      </c>
      <c r="AJ231" s="62">
        <f t="shared" si="84"/>
        <v>0.45047447147289366</v>
      </c>
      <c r="AK231" s="59">
        <f t="shared" si="80"/>
        <v>0.61261861786822336</v>
      </c>
    </row>
    <row r="232" spans="1:37" x14ac:dyDescent="0.25">
      <c r="A232" s="4" t="s">
        <v>476</v>
      </c>
      <c r="B232" s="58">
        <v>5795</v>
      </c>
      <c r="C232" s="58">
        <v>4573</v>
      </c>
      <c r="D232" s="9">
        <f t="shared" si="81"/>
        <v>0.78912855910267476</v>
      </c>
      <c r="E232" s="81">
        <v>7</v>
      </c>
      <c r="F232" s="16">
        <v>8</v>
      </c>
      <c r="G232" s="58">
        <v>724.375</v>
      </c>
      <c r="H232" s="30">
        <f t="shared" si="82"/>
        <v>7.0000003623813827</v>
      </c>
      <c r="I232" s="58">
        <v>827.85709999999995</v>
      </c>
      <c r="J232">
        <f t="shared" si="83"/>
        <v>5795</v>
      </c>
      <c r="L232" s="28">
        <f t="shared" si="77"/>
        <v>1.1423066855378785</v>
      </c>
      <c r="M232">
        <f t="shared" si="68"/>
        <v>724.37496718749981</v>
      </c>
      <c r="N232" s="28">
        <f t="shared" si="78"/>
        <v>1.3054933464524598</v>
      </c>
      <c r="O232" s="28">
        <f t="shared" si="69"/>
        <v>0.16318666091458134</v>
      </c>
      <c r="P232" s="46">
        <v>90434</v>
      </c>
      <c r="Q232" s="59">
        <f t="shared" si="79"/>
        <v>4.4943650470654949E-3</v>
      </c>
      <c r="R232" s="59">
        <f t="shared" si="70"/>
        <v>0.99099999999999999</v>
      </c>
      <c r="S232" s="28">
        <v>0.09</v>
      </c>
      <c r="T232" s="28">
        <v>0.1</v>
      </c>
      <c r="U232" s="59">
        <f t="shared" si="71"/>
        <v>0.87500004529767283</v>
      </c>
      <c r="V232" s="59">
        <f>D232/U232</f>
        <v>0.90186116371481462</v>
      </c>
      <c r="W232" s="131">
        <f t="shared" si="72"/>
        <v>0.25578488175369851</v>
      </c>
      <c r="X232" s="28">
        <v>0.16981691425632764</v>
      </c>
      <c r="Y232" s="28">
        <v>0.85842456438198189</v>
      </c>
      <c r="Z232" s="62">
        <f>B232*10/P232</f>
        <v>0.64079881460512644</v>
      </c>
      <c r="AA232" s="59">
        <f t="shared" si="73"/>
        <v>0.90845731693831966</v>
      </c>
      <c r="AB232" s="131">
        <f t="shared" si="74"/>
        <v>0.48944475978841756</v>
      </c>
      <c r="AC232" s="28">
        <v>0.10042458892158135</v>
      </c>
      <c r="AD232" s="28">
        <v>0.8593050281367457</v>
      </c>
      <c r="AE232">
        <v>41.83</v>
      </c>
      <c r="AF232" s="59">
        <f t="shared" si="75"/>
        <v>0.87742868493150683</v>
      </c>
      <c r="AG232" s="131">
        <f t="shared" si="76"/>
        <v>0.72965200633778871</v>
      </c>
      <c r="AH232">
        <v>3.422812385002514E-2</v>
      </c>
      <c r="AI232" s="28">
        <v>0.85245406569115767</v>
      </c>
      <c r="AJ232" s="62">
        <f t="shared" si="84"/>
        <v>0.49162721595996822</v>
      </c>
      <c r="AK232" s="59">
        <f t="shared" si="80"/>
        <v>0.6229068039899921</v>
      </c>
    </row>
    <row r="233" spans="1:37" x14ac:dyDescent="0.25">
      <c r="A233" s="4" t="s">
        <v>478</v>
      </c>
      <c r="B233" s="58">
        <v>6765</v>
      </c>
      <c r="C233" s="58">
        <v>4851</v>
      </c>
      <c r="D233" s="9">
        <f t="shared" si="81"/>
        <v>0.71707317073170729</v>
      </c>
      <c r="E233" s="81">
        <v>7</v>
      </c>
      <c r="F233" s="16">
        <v>7</v>
      </c>
      <c r="G233" s="58">
        <v>966.42859999999996</v>
      </c>
      <c r="H233" s="30">
        <f t="shared" si="82"/>
        <v>7</v>
      </c>
      <c r="I233" s="58">
        <v>966.42859999999996</v>
      </c>
      <c r="J233">
        <f t="shared" si="83"/>
        <v>6765.0001999999995</v>
      </c>
      <c r="L233" s="28">
        <f t="shared" si="77"/>
        <v>0.97851688164029915</v>
      </c>
      <c r="M233">
        <f t="shared" si="68"/>
        <v>845.62502499999994</v>
      </c>
      <c r="N233" s="28">
        <f t="shared" si="78"/>
        <v>1.1183050075889134</v>
      </c>
      <c r="O233" s="28">
        <f t="shared" si="69"/>
        <v>0.13978812594861423</v>
      </c>
      <c r="P233" s="46">
        <v>104363</v>
      </c>
      <c r="Q233" s="59">
        <f t="shared" si="79"/>
        <v>5.1866048102140374E-3</v>
      </c>
      <c r="R233" s="59">
        <f t="shared" si="70"/>
        <v>0.99099999999999999</v>
      </c>
      <c r="S233" s="28">
        <v>0.09</v>
      </c>
      <c r="T233" s="28">
        <v>0.1</v>
      </c>
      <c r="U233" s="59">
        <f t="shared" si="71"/>
        <v>1</v>
      </c>
      <c r="V233" s="59">
        <f>D233/U233</f>
        <v>0.71707317073170729</v>
      </c>
      <c r="W233" s="131">
        <f t="shared" si="72"/>
        <v>-0.83237523346416376</v>
      </c>
      <c r="X233" s="28">
        <v>0.16981691425632764</v>
      </c>
      <c r="Y233" s="28">
        <v>0.85842456438198189</v>
      </c>
      <c r="Z233" s="62">
        <f>B233*10/P233</f>
        <v>0.64821823826451908</v>
      </c>
      <c r="AA233" s="59">
        <f t="shared" si="73"/>
        <v>0.9073973945336401</v>
      </c>
      <c r="AB233" s="131">
        <f t="shared" si="74"/>
        <v>0.47889034860225654</v>
      </c>
      <c r="AC233" s="28">
        <v>0.10042458892158135</v>
      </c>
      <c r="AD233" s="28">
        <v>0.8593050281367457</v>
      </c>
      <c r="AE233">
        <v>49.94</v>
      </c>
      <c r="AF233" s="59">
        <f t="shared" si="75"/>
        <v>0.85540947945205481</v>
      </c>
      <c r="AG233" s="131">
        <f t="shared" si="76"/>
        <v>8.6344602872382395E-2</v>
      </c>
      <c r="AH233">
        <v>3.422812385002514E-2</v>
      </c>
      <c r="AI233" s="28">
        <v>0.85245406569115767</v>
      </c>
      <c r="AJ233" s="62">
        <f t="shared" si="84"/>
        <v>-8.9046760663174948E-2</v>
      </c>
      <c r="AK233" s="59">
        <f t="shared" si="80"/>
        <v>0.47773830983420629</v>
      </c>
    </row>
    <row r="234" spans="1:37" x14ac:dyDescent="0.25">
      <c r="A234" s="4" t="s">
        <v>480</v>
      </c>
      <c r="B234" s="58">
        <v>5625</v>
      </c>
      <c r="C234" s="58">
        <v>4083</v>
      </c>
      <c r="D234" s="9">
        <f t="shared" si="81"/>
        <v>0.72586666666666666</v>
      </c>
      <c r="E234" s="81">
        <v>5</v>
      </c>
      <c r="F234" s="16">
        <v>6</v>
      </c>
      <c r="G234" s="58">
        <v>937.5</v>
      </c>
      <c r="H234" s="30">
        <f t="shared" si="82"/>
        <v>5</v>
      </c>
      <c r="I234" s="58">
        <v>1125</v>
      </c>
      <c r="J234">
        <f t="shared" si="83"/>
        <v>5625</v>
      </c>
      <c r="L234" s="28">
        <f t="shared" si="77"/>
        <v>0.8405926222222222</v>
      </c>
      <c r="M234">
        <f t="shared" si="68"/>
        <v>937.5</v>
      </c>
      <c r="N234" s="28">
        <f t="shared" si="78"/>
        <v>1.0087111466666667</v>
      </c>
      <c r="O234" s="28">
        <f t="shared" si="69"/>
        <v>0.16811852444444453</v>
      </c>
      <c r="P234" s="46">
        <v>55806</v>
      </c>
      <c r="Q234" s="59">
        <f t="shared" si="79"/>
        <v>2.7734318488238608E-3</v>
      </c>
      <c r="R234" s="59">
        <f t="shared" si="70"/>
        <v>0.99099999999999999</v>
      </c>
      <c r="S234" s="28">
        <v>0.09</v>
      </c>
      <c r="T234" s="28">
        <v>0.1</v>
      </c>
      <c r="U234" s="59">
        <f t="shared" si="71"/>
        <v>0.83333333333333337</v>
      </c>
      <c r="V234" s="59">
        <f>D234/U234</f>
        <v>0.87103999999999993</v>
      </c>
      <c r="W234" s="131">
        <f t="shared" si="72"/>
        <v>7.4288451614282963E-2</v>
      </c>
      <c r="X234" s="28">
        <v>0.16981691425632764</v>
      </c>
      <c r="Y234" s="28">
        <v>0.85842456438198189</v>
      </c>
      <c r="Z234" s="62">
        <f>B234*10/P234</f>
        <v>1.0079561337490592</v>
      </c>
      <c r="AA234" s="59">
        <f t="shared" si="73"/>
        <v>0.79840877325018811</v>
      </c>
      <c r="AB234" s="131">
        <f t="shared" si="74"/>
        <v>-0.6063878930498755</v>
      </c>
      <c r="AC234" s="28">
        <v>0.10042458892158135</v>
      </c>
      <c r="AD234" s="28">
        <v>0.8593050281367457</v>
      </c>
      <c r="AE234">
        <v>83.46</v>
      </c>
      <c r="AF234" s="59">
        <f t="shared" si="75"/>
        <v>0.76440038356164386</v>
      </c>
      <c r="AG234" s="131">
        <f t="shared" si="76"/>
        <v>-2.5725535678009162</v>
      </c>
      <c r="AH234">
        <v>3.422812385002514E-2</v>
      </c>
      <c r="AI234" s="28">
        <v>0.85245406569115767</v>
      </c>
      <c r="AJ234" s="62">
        <f t="shared" si="84"/>
        <v>-1.0348843364121696</v>
      </c>
      <c r="AK234" s="59">
        <f t="shared" si="80"/>
        <v>0.2412789158969576</v>
      </c>
    </row>
    <row r="235" spans="1:37" x14ac:dyDescent="0.25">
      <c r="A235" s="4" t="s">
        <v>482</v>
      </c>
      <c r="B235" s="58">
        <v>12198</v>
      </c>
      <c r="C235" s="58">
        <v>9746</v>
      </c>
      <c r="D235" s="9">
        <f t="shared" si="81"/>
        <v>0.79898343990818166</v>
      </c>
      <c r="E235" s="81">
        <v>16</v>
      </c>
      <c r="F235" s="16">
        <v>18</v>
      </c>
      <c r="G235" s="58">
        <v>677.66669999999999</v>
      </c>
      <c r="H235" s="30">
        <f t="shared" si="82"/>
        <v>16.000000787014265</v>
      </c>
      <c r="I235" s="58">
        <v>762.375</v>
      </c>
      <c r="J235">
        <f t="shared" si="83"/>
        <v>12198.000599999999</v>
      </c>
      <c r="L235" s="28">
        <f t="shared" si="77"/>
        <v>1.2404219708148876</v>
      </c>
      <c r="M235">
        <f t="shared" si="68"/>
        <v>717.52941384083033</v>
      </c>
      <c r="N235" s="28">
        <f t="shared" si="78"/>
        <v>1.3179483401774208</v>
      </c>
      <c r="O235" s="28">
        <f t="shared" si="69"/>
        <v>7.752636936253321E-2</v>
      </c>
      <c r="P235" s="46">
        <v>166491</v>
      </c>
      <c r="Q235" s="59">
        <f t="shared" si="79"/>
        <v>8.2742257453057629E-3</v>
      </c>
      <c r="R235" s="59">
        <f t="shared" si="70"/>
        <v>0.99099999999999999</v>
      </c>
      <c r="S235" s="28">
        <v>0.09</v>
      </c>
      <c r="T235" s="28">
        <v>0.1</v>
      </c>
      <c r="U235" s="59">
        <f t="shared" si="71"/>
        <v>0.8888889326119036</v>
      </c>
      <c r="V235" s="59">
        <f>D235/U235</f>
        <v>0.89885632568340745</v>
      </c>
      <c r="W235" s="131">
        <f t="shared" si="72"/>
        <v>0.23809030730823688</v>
      </c>
      <c r="X235" s="28">
        <v>0.16981691425632764</v>
      </c>
      <c r="Y235" s="28">
        <v>0.85842456438198189</v>
      </c>
      <c r="Z235" s="62">
        <f>B235*10/P235</f>
        <v>0.73265221543506853</v>
      </c>
      <c r="AA235" s="59">
        <f t="shared" si="73"/>
        <v>0.95420923878768216</v>
      </c>
      <c r="AB235" s="131">
        <f t="shared" si="74"/>
        <v>0.94502961545647357</v>
      </c>
      <c r="AC235" s="28">
        <v>0.10042458892158135</v>
      </c>
      <c r="AD235" s="28">
        <v>0.8593050281367457</v>
      </c>
      <c r="AE235">
        <v>49.82</v>
      </c>
      <c r="AF235" s="59">
        <f t="shared" si="75"/>
        <v>0.85573528767123286</v>
      </c>
      <c r="AG235" s="131">
        <f t="shared" si="76"/>
        <v>9.5863331407011323E-2</v>
      </c>
      <c r="AH235">
        <v>3.422812385002514E-2</v>
      </c>
      <c r="AI235" s="28">
        <v>0.85245406569115767</v>
      </c>
      <c r="AJ235" s="62">
        <f t="shared" si="84"/>
        <v>0.42632775139057394</v>
      </c>
      <c r="AK235" s="59">
        <f t="shared" si="80"/>
        <v>0.60658193784764347</v>
      </c>
    </row>
    <row r="236" spans="1:37" x14ac:dyDescent="0.25">
      <c r="A236" s="4" t="s">
        <v>484</v>
      </c>
      <c r="B236" s="58">
        <v>3262</v>
      </c>
      <c r="C236" s="58">
        <v>2401</v>
      </c>
      <c r="D236" s="9">
        <f t="shared" si="81"/>
        <v>0.73605150214592274</v>
      </c>
      <c r="E236" s="81">
        <v>4</v>
      </c>
      <c r="F236" s="16">
        <v>5</v>
      </c>
      <c r="G236" s="58">
        <v>815.5</v>
      </c>
      <c r="H236" s="30">
        <f t="shared" si="82"/>
        <v>5</v>
      </c>
      <c r="I236" s="58">
        <v>815.5</v>
      </c>
      <c r="J236">
        <f t="shared" si="83"/>
        <v>4077.5</v>
      </c>
      <c r="L236" s="28">
        <f t="shared" si="77"/>
        <v>1.1596158185162477</v>
      </c>
      <c r="M236">
        <f t="shared" si="68"/>
        <v>679.58333333333337</v>
      </c>
      <c r="N236" s="28">
        <f t="shared" si="78"/>
        <v>1.3915389822194972</v>
      </c>
      <c r="O236" s="28">
        <f t="shared" si="69"/>
        <v>0.2319231637032495</v>
      </c>
      <c r="P236" s="46">
        <v>42496</v>
      </c>
      <c r="Q236" s="59">
        <f t="shared" si="79"/>
        <v>2.111954984188417E-3</v>
      </c>
      <c r="R236" s="59">
        <f t="shared" si="70"/>
        <v>0.99099999999999999</v>
      </c>
      <c r="S236" s="28">
        <v>0.09</v>
      </c>
      <c r="T236" s="28">
        <v>0.1</v>
      </c>
      <c r="U236" s="59">
        <f t="shared" si="71"/>
        <v>1</v>
      </c>
      <c r="V236" s="59">
        <f>D236/U236</f>
        <v>0.73605150214592274</v>
      </c>
      <c r="W236" s="131">
        <f t="shared" si="72"/>
        <v>-0.72061762970998833</v>
      </c>
      <c r="X236" s="28">
        <v>0.16981691425632764</v>
      </c>
      <c r="Y236" s="28">
        <v>0.85842456438198189</v>
      </c>
      <c r="Z236" s="62">
        <f>B236*10/P236</f>
        <v>0.76760165662650603</v>
      </c>
      <c r="AA236" s="59">
        <f t="shared" si="73"/>
        <v>0.84647966867469882</v>
      </c>
      <c r="AB236" s="131">
        <f t="shared" si="74"/>
        <v>-0.12771134639208565</v>
      </c>
      <c r="AC236" s="28">
        <v>0.10042458892158135</v>
      </c>
      <c r="AD236" s="28">
        <v>0.8593050281367457</v>
      </c>
      <c r="AE236">
        <v>48.75</v>
      </c>
      <c r="AF236" s="59">
        <f t="shared" si="75"/>
        <v>0.85864041095890409</v>
      </c>
      <c r="AG236" s="131">
        <f t="shared" si="76"/>
        <v>0.18073866084079493</v>
      </c>
      <c r="AH236">
        <v>3.422812385002514E-2</v>
      </c>
      <c r="AI236" s="28">
        <v>0.85245406569115767</v>
      </c>
      <c r="AJ236" s="62">
        <f t="shared" si="84"/>
        <v>-0.22253010508709303</v>
      </c>
      <c r="AK236" s="59">
        <f t="shared" si="80"/>
        <v>0.44436747372822671</v>
      </c>
    </row>
    <row r="237" spans="1:37" x14ac:dyDescent="0.25">
      <c r="A237" s="4" t="s">
        <v>486</v>
      </c>
      <c r="B237" s="58">
        <v>6781</v>
      </c>
      <c r="C237" s="58">
        <v>4468</v>
      </c>
      <c r="D237" s="9">
        <f t="shared" si="81"/>
        <v>0.65889986727621297</v>
      </c>
      <c r="E237" s="81">
        <v>3</v>
      </c>
      <c r="F237" s="16">
        <v>3</v>
      </c>
      <c r="G237" s="58">
        <v>1695.25</v>
      </c>
      <c r="H237" s="30">
        <f t="shared" si="82"/>
        <v>2.2500003318095163</v>
      </c>
      <c r="I237" s="58">
        <v>2260.3330000000001</v>
      </c>
      <c r="J237">
        <f t="shared" si="83"/>
        <v>5085.75</v>
      </c>
      <c r="L237" s="28">
        <f t="shared" si="77"/>
        <v>0.41837494740819159</v>
      </c>
      <c r="M237">
        <f t="shared" si="68"/>
        <v>1564.8459940828332</v>
      </c>
      <c r="N237" s="28">
        <f t="shared" si="78"/>
        <v>0.6043193410571126</v>
      </c>
      <c r="O237" s="28">
        <f t="shared" si="69"/>
        <v>0.18594439364892101</v>
      </c>
      <c r="P237" s="46">
        <v>62470</v>
      </c>
      <c r="Q237" s="59">
        <f t="shared" si="79"/>
        <v>3.104617560764552E-3</v>
      </c>
      <c r="R237" s="59">
        <f t="shared" si="70"/>
        <v>0.99099999999999999</v>
      </c>
      <c r="S237" s="28">
        <v>0.09</v>
      </c>
      <c r="T237" s="28">
        <v>0.1</v>
      </c>
      <c r="U237" s="59">
        <f t="shared" si="71"/>
        <v>0.75000011060317207</v>
      </c>
      <c r="V237" s="59">
        <f>D237/U237</f>
        <v>0.87853302681023127</v>
      </c>
      <c r="W237" s="131">
        <f t="shared" si="72"/>
        <v>0.11841260051337968</v>
      </c>
      <c r="X237" s="28">
        <v>0.16981691425632764</v>
      </c>
      <c r="Y237" s="28">
        <v>0.85842456438198189</v>
      </c>
      <c r="Z237" s="62">
        <f>B237*10/P237</f>
        <v>1.0854810308948295</v>
      </c>
      <c r="AA237" s="59">
        <f t="shared" si="73"/>
        <v>0.51756405741422551</v>
      </c>
      <c r="AB237" s="131">
        <f t="shared" si="74"/>
        <v>-3.4029611113407277</v>
      </c>
      <c r="AC237" s="28">
        <v>0.10042458892158135</v>
      </c>
      <c r="AD237" s="28">
        <v>0.8593050281367457</v>
      </c>
      <c r="AE237">
        <v>62.23</v>
      </c>
      <c r="AF237" s="59">
        <f t="shared" si="75"/>
        <v>0.82204128767123286</v>
      </c>
      <c r="AG237" s="131">
        <f t="shared" si="76"/>
        <v>-0.88853184454930256</v>
      </c>
      <c r="AH237">
        <v>3.422812385002514E-2</v>
      </c>
      <c r="AI237" s="28">
        <v>0.85245406569115767</v>
      </c>
      <c r="AJ237" s="62">
        <f t="shared" si="84"/>
        <v>-1.3910267851255502</v>
      </c>
      <c r="AK237" s="59">
        <f t="shared" si="80"/>
        <v>0.15224330371861244</v>
      </c>
    </row>
    <row r="238" spans="1:37" x14ac:dyDescent="0.25">
      <c r="A238" s="4" t="s">
        <v>488</v>
      </c>
      <c r="B238" s="58">
        <v>3604</v>
      </c>
      <c r="C238" s="58">
        <v>2757</v>
      </c>
      <c r="D238" s="9">
        <f t="shared" si="81"/>
        <v>0.76498335183129851</v>
      </c>
      <c r="E238" s="81">
        <v>4</v>
      </c>
      <c r="F238" s="16">
        <v>5</v>
      </c>
      <c r="G238" s="58">
        <v>901</v>
      </c>
      <c r="H238" s="30">
        <f t="shared" si="82"/>
        <v>5</v>
      </c>
      <c r="I238" s="58">
        <v>901</v>
      </c>
      <c r="J238">
        <f t="shared" si="83"/>
        <v>4505</v>
      </c>
      <c r="L238" s="28">
        <f t="shared" si="77"/>
        <v>1.0495745837957824</v>
      </c>
      <c r="M238">
        <f t="shared" si="68"/>
        <v>750.83333333333337</v>
      </c>
      <c r="N238" s="28">
        <f t="shared" si="78"/>
        <v>1.2594895005549389</v>
      </c>
      <c r="O238" s="28">
        <f t="shared" si="69"/>
        <v>0.20991491675915652</v>
      </c>
      <c r="P238" s="46">
        <v>86422</v>
      </c>
      <c r="Q238" s="59">
        <f t="shared" si="79"/>
        <v>4.2949777306930384E-3</v>
      </c>
      <c r="R238" s="59">
        <f t="shared" si="70"/>
        <v>0.99099999999999999</v>
      </c>
      <c r="S238" s="28">
        <v>0.09</v>
      </c>
      <c r="T238" s="28">
        <v>0.1</v>
      </c>
      <c r="U238" s="59">
        <f t="shared" si="71"/>
        <v>1</v>
      </c>
      <c r="V238" s="59">
        <f>D238/U238</f>
        <v>0.76498335183129851</v>
      </c>
      <c r="W238" s="131">
        <f t="shared" si="72"/>
        <v>-0.55024679349455097</v>
      </c>
      <c r="X238" s="28">
        <v>0.16981691425632764</v>
      </c>
      <c r="Y238" s="28">
        <v>0.85842456438198189</v>
      </c>
      <c r="Z238" s="62">
        <f>B238*10/P238</f>
        <v>0.41702344310476497</v>
      </c>
      <c r="AA238" s="59">
        <f t="shared" si="73"/>
        <v>0.91659531137904704</v>
      </c>
      <c r="AB238" s="131">
        <f t="shared" si="74"/>
        <v>0.57048063484768319</v>
      </c>
      <c r="AC238" s="28">
        <v>0.10042458892158135</v>
      </c>
      <c r="AD238" s="28">
        <v>0.8593050281367457</v>
      </c>
      <c r="AE238">
        <v>53.33</v>
      </c>
      <c r="AF238" s="59">
        <f t="shared" si="75"/>
        <v>0.84620539726027388</v>
      </c>
      <c r="AG238" s="131">
        <f t="shared" si="76"/>
        <v>-0.18255947823091673</v>
      </c>
      <c r="AH238">
        <v>3.422812385002514E-2</v>
      </c>
      <c r="AI238" s="28">
        <v>0.85245406569115767</v>
      </c>
      <c r="AJ238" s="62">
        <f t="shared" si="84"/>
        <v>-5.4108545625928171E-2</v>
      </c>
      <c r="AK238" s="59">
        <f t="shared" si="80"/>
        <v>0.48647286359351793</v>
      </c>
    </row>
    <row r="239" spans="1:37" x14ac:dyDescent="0.25">
      <c r="A239" s="4" t="s">
        <v>490</v>
      </c>
      <c r="B239" s="58">
        <v>9150</v>
      </c>
      <c r="C239" s="58">
        <v>7292</v>
      </c>
      <c r="D239" s="9">
        <f t="shared" si="81"/>
        <v>0.79693989071038251</v>
      </c>
      <c r="E239" s="81">
        <v>10</v>
      </c>
      <c r="F239" s="16">
        <v>12</v>
      </c>
      <c r="G239" s="58">
        <v>762.5</v>
      </c>
      <c r="H239" s="30">
        <f t="shared" si="82"/>
        <v>10</v>
      </c>
      <c r="I239" s="58">
        <v>915</v>
      </c>
      <c r="J239">
        <f t="shared" si="83"/>
        <v>9150</v>
      </c>
      <c r="L239" s="28">
        <f t="shared" si="77"/>
        <v>1.0335155191256831</v>
      </c>
      <c r="M239">
        <f t="shared" si="68"/>
        <v>831.81818181818187</v>
      </c>
      <c r="N239" s="28">
        <f t="shared" si="78"/>
        <v>1.1368670710382514</v>
      </c>
      <c r="O239" s="28">
        <f t="shared" si="69"/>
        <v>0.10335155191256828</v>
      </c>
      <c r="P239" s="46">
        <v>101645</v>
      </c>
      <c r="Q239" s="59">
        <f t="shared" si="79"/>
        <v>5.0515263640773635E-3</v>
      </c>
      <c r="R239" s="59">
        <f t="shared" si="70"/>
        <v>0.99099999999999999</v>
      </c>
      <c r="S239" s="28">
        <v>0.09</v>
      </c>
      <c r="T239" s="28">
        <v>0.1</v>
      </c>
      <c r="U239" s="59">
        <f t="shared" si="71"/>
        <v>0.83333333333333337</v>
      </c>
      <c r="V239" s="59">
        <f>D239/U239</f>
        <v>0.95632786885245902</v>
      </c>
      <c r="W239" s="131">
        <f t="shared" si="72"/>
        <v>0.57652269150703339</v>
      </c>
      <c r="X239" s="28">
        <v>0.16981691425632764</v>
      </c>
      <c r="Y239" s="28">
        <v>0.85842456438198189</v>
      </c>
      <c r="Z239" s="62">
        <f>B239*10/P239</f>
        <v>0.90019184416351028</v>
      </c>
      <c r="AA239" s="59">
        <f t="shared" si="73"/>
        <v>0.90998081558364896</v>
      </c>
      <c r="AB239" s="131">
        <f t="shared" si="74"/>
        <v>0.50461533366568734</v>
      </c>
      <c r="AC239" s="28">
        <v>0.10042458892158135</v>
      </c>
      <c r="AD239" s="28">
        <v>0.8593050281367457</v>
      </c>
      <c r="AE239">
        <v>52.53</v>
      </c>
      <c r="AF239" s="59">
        <f t="shared" si="75"/>
        <v>0.84837745205479453</v>
      </c>
      <c r="AG239" s="131">
        <f t="shared" si="76"/>
        <v>-0.11910128800004741</v>
      </c>
      <c r="AH239">
        <v>3.422812385002514E-2</v>
      </c>
      <c r="AI239" s="28">
        <v>0.85245406569115767</v>
      </c>
      <c r="AJ239" s="62">
        <f t="shared" si="84"/>
        <v>0.32067891239089114</v>
      </c>
      <c r="AK239" s="59">
        <f t="shared" si="80"/>
        <v>0.58016972809772283</v>
      </c>
    </row>
    <row r="240" spans="1:37" x14ac:dyDescent="0.25">
      <c r="A240" s="4" t="s">
        <v>492</v>
      </c>
      <c r="B240" s="58">
        <v>4189</v>
      </c>
      <c r="C240" s="58">
        <v>2806</v>
      </c>
      <c r="D240" s="9">
        <f t="shared" si="81"/>
        <v>0.66984960611124378</v>
      </c>
      <c r="E240" s="81">
        <v>7</v>
      </c>
      <c r="F240" s="16">
        <v>7</v>
      </c>
      <c r="G240" s="58">
        <v>698.16669999999999</v>
      </c>
      <c r="H240" s="30">
        <f t="shared" si="82"/>
        <v>8.1666666666666679</v>
      </c>
      <c r="I240" s="58">
        <v>598.42859999999996</v>
      </c>
      <c r="J240">
        <f t="shared" si="83"/>
        <v>4887.1669000000002</v>
      </c>
      <c r="L240" s="28">
        <f t="shared" si="77"/>
        <v>1.5802498410002463</v>
      </c>
      <c r="M240">
        <f t="shared" si="68"/>
        <v>533.14547999999991</v>
      </c>
      <c r="N240" s="28">
        <f t="shared" si="78"/>
        <v>1.7737498215308891</v>
      </c>
      <c r="O240" s="28">
        <f t="shared" si="69"/>
        <v>0.19349998053064277</v>
      </c>
      <c r="P240" s="46">
        <v>55293</v>
      </c>
      <c r="Q240" s="59">
        <f t="shared" si="79"/>
        <v>2.7479369103146209E-3</v>
      </c>
      <c r="R240" s="59">
        <f t="shared" si="70"/>
        <v>0.99099999999999999</v>
      </c>
      <c r="S240" s="28">
        <v>0.09</v>
      </c>
      <c r="T240" s="28">
        <v>0.1</v>
      </c>
      <c r="U240" s="59">
        <f t="shared" si="71"/>
        <v>1.1666666666666667</v>
      </c>
      <c r="V240" s="59">
        <f>D240/U240</f>
        <v>0.57415680523820889</v>
      </c>
      <c r="W240" s="131">
        <f t="shared" si="72"/>
        <v>-1.6739661086685937</v>
      </c>
      <c r="X240" s="28">
        <v>0.16981691425632764</v>
      </c>
      <c r="Y240" s="28">
        <v>0.85842456438198189</v>
      </c>
      <c r="Z240" s="62">
        <f>B240*10/P240</f>
        <v>0.75760041958294899</v>
      </c>
      <c r="AA240" s="59">
        <f t="shared" si="73"/>
        <v>0.90723260168372055</v>
      </c>
      <c r="AB240" s="131">
        <f t="shared" si="74"/>
        <v>0.47724938744235346</v>
      </c>
      <c r="AC240" s="28">
        <v>0.10042458892158135</v>
      </c>
      <c r="AD240" s="28">
        <v>0.8593050281367457</v>
      </c>
      <c r="AE240">
        <v>52.51</v>
      </c>
      <c r="AF240" s="59">
        <f t="shared" si="75"/>
        <v>0.8484317534246576</v>
      </c>
      <c r="AG240" s="131">
        <f t="shared" si="76"/>
        <v>-0.11751483324427429</v>
      </c>
      <c r="AH240">
        <v>3.422812385002514E-2</v>
      </c>
      <c r="AI240" s="28">
        <v>0.85245406569115767</v>
      </c>
      <c r="AJ240" s="62">
        <f t="shared" si="84"/>
        <v>-0.43807718482350494</v>
      </c>
      <c r="AK240" s="59">
        <f t="shared" si="80"/>
        <v>0.39048070379412375</v>
      </c>
    </row>
    <row r="241" spans="1:37" x14ac:dyDescent="0.25">
      <c r="A241" s="4" t="s">
        <v>494</v>
      </c>
      <c r="B241" s="58">
        <v>5674</v>
      </c>
      <c r="C241" s="58">
        <v>4350</v>
      </c>
      <c r="D241" s="9">
        <f t="shared" si="81"/>
        <v>0.76665491716602041</v>
      </c>
      <c r="E241" s="81">
        <v>5</v>
      </c>
      <c r="F241">
        <v>6</v>
      </c>
      <c r="G241" s="58">
        <v>945.66669999999999</v>
      </c>
      <c r="H241" s="30">
        <f t="shared" si="82"/>
        <v>5.0000001762425104</v>
      </c>
      <c r="I241" s="58">
        <v>1134.8</v>
      </c>
      <c r="J241">
        <f t="shared" si="83"/>
        <v>5674.0002000000004</v>
      </c>
      <c r="L241" s="28">
        <f t="shared" si="77"/>
        <v>0.83333336270708502</v>
      </c>
      <c r="M241">
        <f t="shared" si="68"/>
        <v>945.66667222222202</v>
      </c>
      <c r="N241" s="28">
        <f t="shared" si="78"/>
        <v>1.0000000293737517</v>
      </c>
      <c r="O241" s="28">
        <f t="shared" si="69"/>
        <v>0.16666666666666663</v>
      </c>
      <c r="P241" s="46">
        <v>48768</v>
      </c>
      <c r="Q241" s="59">
        <f t="shared" si="79"/>
        <v>2.4236591836620087E-3</v>
      </c>
      <c r="R241" s="59">
        <f t="shared" si="70"/>
        <v>0.99099999999999999</v>
      </c>
      <c r="S241" s="28">
        <v>0.09</v>
      </c>
      <c r="T241" s="28">
        <v>0.1</v>
      </c>
      <c r="U241" s="59">
        <f t="shared" si="71"/>
        <v>0.83333336270708502</v>
      </c>
      <c r="V241" s="59">
        <f>D241/U241</f>
        <v>0.91998586817110073</v>
      </c>
      <c r="W241" s="131">
        <f t="shared" si="72"/>
        <v>0.3625157367787053</v>
      </c>
      <c r="X241" s="28">
        <v>0.16981691425632764</v>
      </c>
      <c r="Y241" s="28">
        <v>0.85842456438198189</v>
      </c>
      <c r="Z241" s="62">
        <f>B241*10/P241</f>
        <v>1.1634678477690288</v>
      </c>
      <c r="AA241" s="59">
        <f t="shared" si="73"/>
        <v>0.76730643864829373</v>
      </c>
      <c r="AB241" s="131">
        <f t="shared" si="74"/>
        <v>-0.91609625168882691</v>
      </c>
      <c r="AC241" s="28">
        <v>0.10042458892158135</v>
      </c>
      <c r="AD241" s="28">
        <v>0.8593050281367457</v>
      </c>
      <c r="AE241">
        <v>67.36</v>
      </c>
      <c r="AF241" s="59">
        <f t="shared" si="75"/>
        <v>0.80811298630136985</v>
      </c>
      <c r="AG241" s="131">
        <f t="shared" si="76"/>
        <v>-1.2954574894047326</v>
      </c>
      <c r="AH241">
        <v>3.422812385002514E-2</v>
      </c>
      <c r="AI241" s="28">
        <v>0.85245406569115767</v>
      </c>
      <c r="AJ241" s="62">
        <f t="shared" si="84"/>
        <v>-0.61634600143828477</v>
      </c>
      <c r="AK241" s="59">
        <f t="shared" si="80"/>
        <v>0.34591349964042883</v>
      </c>
    </row>
    <row r="242" spans="1:37" x14ac:dyDescent="0.25">
      <c r="A242" t="s">
        <v>503</v>
      </c>
      <c r="B242" s="30">
        <f>SUM(B66:B241)/176</f>
        <v>13078.25</v>
      </c>
      <c r="C242" s="30">
        <f>SUM(C66:C241)/176</f>
        <v>9685.392045454546</v>
      </c>
      <c r="D242" s="29">
        <f>SUM(D66:D241)/176</f>
        <v>0.73646908618491524</v>
      </c>
      <c r="E242" s="69">
        <f t="shared" ref="E242:J242" si="85">SUM(E66:E241)/176</f>
        <v>10.982954545454545</v>
      </c>
      <c r="F242" s="69">
        <f t="shared" si="85"/>
        <v>12.323863636363637</v>
      </c>
      <c r="G242" s="69">
        <f t="shared" si="85"/>
        <v>884.54751420454556</v>
      </c>
      <c r="H242" s="69">
        <f t="shared" si="85"/>
        <v>10.849673728263646</v>
      </c>
      <c r="I242" s="69">
        <f t="shared" si="85"/>
        <v>1036.4561255681817</v>
      </c>
      <c r="J242" s="69">
        <f t="shared" si="85"/>
        <v>13024.944384090915</v>
      </c>
    </row>
    <row r="243" spans="1:37" x14ac:dyDescent="0.25">
      <c r="A243" s="32" t="s">
        <v>524</v>
      </c>
      <c r="B243" s="18"/>
      <c r="C243" s="4"/>
      <c r="D243" s="28"/>
      <c r="E243" s="16"/>
      <c r="F243" s="16"/>
      <c r="G243" s="38"/>
      <c r="H243" s="30"/>
      <c r="I243" s="5"/>
      <c r="M243" s="56"/>
      <c r="V243" s="28">
        <f>SUM(V66:V241)/176</f>
        <v>0.85842456438198189</v>
      </c>
      <c r="W243" s="132"/>
      <c r="X243" s="28"/>
      <c r="Y243" s="28"/>
      <c r="AA243" s="28">
        <f>SUM(AA66:AA241)/176</f>
        <v>0.8593050281367457</v>
      </c>
      <c r="AB243" s="132"/>
      <c r="AC243" s="28"/>
      <c r="AD243" s="28"/>
      <c r="AF243" s="28">
        <f>SUM(AF66:AF241)/176</f>
        <v>0.85245406569115767</v>
      </c>
      <c r="AG243" s="132"/>
      <c r="AH243" s="28"/>
    </row>
    <row r="244" spans="1:37" x14ac:dyDescent="0.25">
      <c r="A244" s="32" t="s">
        <v>525</v>
      </c>
      <c r="B244" s="18"/>
      <c r="C244" s="4"/>
      <c r="D244" s="28"/>
      <c r="E244" s="16"/>
      <c r="F244" s="16"/>
      <c r="G244" s="38"/>
      <c r="H244" s="30"/>
      <c r="I244" s="5"/>
      <c r="M244" s="56"/>
      <c r="V244">
        <f>STDEV(V66:V241)</f>
        <v>0.16981691425632764</v>
      </c>
      <c r="AA244">
        <f>STDEV(AA66:AA241)</f>
        <v>0.10042458892158135</v>
      </c>
      <c r="AF244">
        <f>STDEV(AF66:AF241)</f>
        <v>3.422812385002514E-2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68"/>
  <sheetViews>
    <sheetView workbookViewId="0">
      <selection activeCell="H3" sqref="H3:H12"/>
    </sheetView>
  </sheetViews>
  <sheetFormatPr defaultRowHeight="15" x14ac:dyDescent="0.25"/>
  <cols>
    <col min="1" max="1" width="28.42578125" style="61" customWidth="1"/>
    <col min="2" max="2" width="12.28515625" style="111" customWidth="1"/>
    <col min="3" max="3" width="14.42578125" style="74" customWidth="1"/>
    <col min="4" max="4" width="12.5703125" style="74" customWidth="1"/>
    <col min="5" max="5" width="12.42578125" style="74" customWidth="1"/>
    <col min="6" max="6" width="9.140625" style="40"/>
    <col min="7" max="7" width="33.85546875" customWidth="1"/>
    <col min="8" max="9" width="13.140625" customWidth="1"/>
    <col min="10" max="10" width="12.140625" customWidth="1"/>
    <col min="11" max="11" width="12.5703125" customWidth="1"/>
  </cols>
  <sheetData>
    <row r="1" spans="1:11" s="128" customFormat="1" ht="18.75" x14ac:dyDescent="0.3">
      <c r="A1" s="136">
        <v>2014</v>
      </c>
      <c r="B1" s="136"/>
      <c r="C1" s="136"/>
      <c r="D1" s="136"/>
      <c r="E1" s="136"/>
      <c r="F1" s="127"/>
      <c r="G1" s="136">
        <v>2015</v>
      </c>
      <c r="H1" s="136"/>
      <c r="I1" s="136"/>
      <c r="J1" s="136"/>
      <c r="K1" s="136"/>
    </row>
    <row r="2" spans="1:11" x14ac:dyDescent="0.25">
      <c r="A2" s="134" t="s">
        <v>550</v>
      </c>
      <c r="B2" s="134"/>
      <c r="C2" s="134"/>
      <c r="D2" s="134"/>
      <c r="E2" s="135"/>
      <c r="F2" s="120" t="s">
        <v>556</v>
      </c>
      <c r="G2" s="137" t="s">
        <v>550</v>
      </c>
      <c r="H2" s="134"/>
      <c r="I2" s="134"/>
      <c r="J2" s="134"/>
      <c r="K2" s="134"/>
    </row>
    <row r="3" spans="1:11" x14ac:dyDescent="0.25">
      <c r="A3" s="72" t="s">
        <v>549</v>
      </c>
      <c r="B3" s="110" t="s">
        <v>548</v>
      </c>
      <c r="C3" s="73" t="s">
        <v>546</v>
      </c>
      <c r="D3" s="73" t="s">
        <v>545</v>
      </c>
      <c r="E3" s="116" t="s">
        <v>547</v>
      </c>
      <c r="F3" s="120"/>
      <c r="G3" s="117" t="s">
        <v>549</v>
      </c>
      <c r="H3" s="110" t="s">
        <v>548</v>
      </c>
      <c r="I3" s="73" t="s">
        <v>546</v>
      </c>
      <c r="J3" s="73" t="s">
        <v>545</v>
      </c>
      <c r="K3" s="73" t="s">
        <v>547</v>
      </c>
    </row>
    <row r="4" spans="1:11" x14ac:dyDescent="0.25">
      <c r="A4" s="57" t="s">
        <v>544</v>
      </c>
      <c r="B4" s="110">
        <v>6.3341078137940335E-2</v>
      </c>
      <c r="C4" s="73">
        <v>-1.9540953724486312</v>
      </c>
      <c r="D4" s="73">
        <v>2.0542708108448626</v>
      </c>
      <c r="E4" s="116">
        <v>8.9847796017589562E-2</v>
      </c>
      <c r="F4" s="122">
        <f>H4-B4</f>
        <v>-0.73072137895894418</v>
      </c>
      <c r="G4" s="118" t="s">
        <v>544</v>
      </c>
      <c r="H4" s="110">
        <f>(I4+J4+K4)/3</f>
        <v>-0.66738030082100386</v>
      </c>
      <c r="I4" s="73">
        <v>-1.256993939472707</v>
      </c>
      <c r="J4" s="73">
        <v>1.9192696188849232</v>
      </c>
      <c r="K4" s="73">
        <v>-2.6644165818752281</v>
      </c>
    </row>
    <row r="5" spans="1:11" x14ac:dyDescent="0.25">
      <c r="A5" s="57" t="s">
        <v>24</v>
      </c>
      <c r="B5" s="110">
        <v>-0.30103323185469533</v>
      </c>
      <c r="C5" s="73">
        <v>-7.1863786871166596E-2</v>
      </c>
      <c r="D5" s="73">
        <v>-0.99801974823524398</v>
      </c>
      <c r="E5" s="116">
        <v>0.16678383954232462</v>
      </c>
      <c r="F5" s="121">
        <f t="shared" ref="F5:F18" si="0">H5-B5</f>
        <v>0.3166916426934886</v>
      </c>
      <c r="G5" s="118" t="s">
        <v>24</v>
      </c>
      <c r="H5" s="110">
        <f t="shared" ref="H5:H18" si="1">(I5+J5+K5)/3</f>
        <v>1.5658410838793241E-2</v>
      </c>
      <c r="I5" s="73">
        <v>0.73561632467089499</v>
      </c>
      <c r="J5" s="73">
        <v>-0.48209231844152756</v>
      </c>
      <c r="K5" s="73">
        <v>-0.20654877371298772</v>
      </c>
    </row>
    <row r="6" spans="1:11" x14ac:dyDescent="0.25">
      <c r="A6" s="57" t="s">
        <v>26</v>
      </c>
      <c r="B6" s="110">
        <v>0.3458020642826925</v>
      </c>
      <c r="C6" s="73">
        <v>0.19209851207993173</v>
      </c>
      <c r="D6" s="73">
        <v>0.15149897709924462</v>
      </c>
      <c r="E6" s="116">
        <v>0.69380870366890124</v>
      </c>
      <c r="F6" s="122">
        <f t="shared" si="0"/>
        <v>-0.3188883943313302</v>
      </c>
      <c r="G6" s="118" t="s">
        <v>26</v>
      </c>
      <c r="H6" s="110">
        <f t="shared" si="1"/>
        <v>2.6913669951362296E-2</v>
      </c>
      <c r="I6" s="73">
        <v>-0.49400217638794447</v>
      </c>
      <c r="J6" s="73">
        <v>0.104475931842216</v>
      </c>
      <c r="K6" s="73">
        <v>0.47026725439981537</v>
      </c>
    </row>
    <row r="7" spans="1:11" x14ac:dyDescent="0.25">
      <c r="A7" s="57" t="s">
        <v>28</v>
      </c>
      <c r="B7" s="110">
        <v>-0.35767303982360027</v>
      </c>
      <c r="C7" s="73">
        <v>0.345369946182848</v>
      </c>
      <c r="D7" s="73">
        <v>-0.46617861964140128</v>
      </c>
      <c r="E7" s="116">
        <v>-0.95221044601224736</v>
      </c>
      <c r="F7" s="121">
        <f t="shared" si="0"/>
        <v>4.3062241885787944E-2</v>
      </c>
      <c r="G7" s="118" t="s">
        <v>28</v>
      </c>
      <c r="H7" s="110">
        <f t="shared" si="1"/>
        <v>-0.31461079793781233</v>
      </c>
      <c r="I7" s="73">
        <v>-0.2729783086143977</v>
      </c>
      <c r="J7" s="73">
        <v>-7.7765327905511369E-2</v>
      </c>
      <c r="K7" s="73">
        <v>-0.59308875729352784</v>
      </c>
    </row>
    <row r="8" spans="1:11" x14ac:dyDescent="0.25">
      <c r="A8" s="57" t="s">
        <v>30</v>
      </c>
      <c r="B8" s="110">
        <v>0.22888192270923349</v>
      </c>
      <c r="C8" s="73">
        <v>-1.1783089617139759</v>
      </c>
      <c r="D8" s="73">
        <v>0.60911573993652413</v>
      </c>
      <c r="E8" s="116">
        <v>1.2558389899051523</v>
      </c>
      <c r="F8" s="122">
        <f t="shared" si="0"/>
        <v>-0.13838554878919176</v>
      </c>
      <c r="G8" s="118" t="s">
        <v>30</v>
      </c>
      <c r="H8" s="110">
        <f t="shared" si="1"/>
        <v>9.0496373920041728E-2</v>
      </c>
      <c r="I8" s="73">
        <v>-1.0384232511797025</v>
      </c>
      <c r="J8" s="73">
        <v>0.46713885039281577</v>
      </c>
      <c r="K8" s="73">
        <v>0.84277352254701188</v>
      </c>
    </row>
    <row r="9" spans="1:11" x14ac:dyDescent="0.25">
      <c r="A9" s="57" t="s">
        <v>32</v>
      </c>
      <c r="B9" s="110">
        <v>-8.2844483764348012E-2</v>
      </c>
      <c r="C9" s="73">
        <v>-0.52849494740201786</v>
      </c>
      <c r="D9" s="73">
        <v>9.1599532597763739E-2</v>
      </c>
      <c r="E9" s="116">
        <v>0.18836196351121007</v>
      </c>
      <c r="F9" s="122">
        <f t="shared" si="0"/>
        <v>-0.47098000971339143</v>
      </c>
      <c r="G9" s="118" t="s">
        <v>32</v>
      </c>
      <c r="H9" s="110">
        <f t="shared" si="1"/>
        <v>-0.55382449347773943</v>
      </c>
      <c r="I9" s="73">
        <v>-1.6769859653728529</v>
      </c>
      <c r="J9" s="73">
        <v>-4.7302468958116253E-2</v>
      </c>
      <c r="K9" s="73">
        <v>6.2814953897750936E-2</v>
      </c>
    </row>
    <row r="10" spans="1:11" x14ac:dyDescent="0.25">
      <c r="A10" s="57" t="s">
        <v>34</v>
      </c>
      <c r="B10" s="110">
        <v>0.86404274824211147</v>
      </c>
      <c r="C10" s="73">
        <v>0.89778089710960474</v>
      </c>
      <c r="D10" s="73">
        <v>1.0023293143239944</v>
      </c>
      <c r="E10" s="116">
        <v>0.69201803329273537</v>
      </c>
      <c r="F10" s="122">
        <f t="shared" si="0"/>
        <v>-2.9179531757532073E-2</v>
      </c>
      <c r="G10" s="118" t="s">
        <v>34</v>
      </c>
      <c r="H10" s="110">
        <f t="shared" si="1"/>
        <v>0.8348632164845794</v>
      </c>
      <c r="I10" s="73">
        <v>3.4941820469350654E-2</v>
      </c>
      <c r="J10" s="73">
        <v>1.4320664033041928</v>
      </c>
      <c r="K10" s="73">
        <v>1.0375814256801945</v>
      </c>
    </row>
    <row r="11" spans="1:11" x14ac:dyDescent="0.25">
      <c r="A11" s="57" t="s">
        <v>36</v>
      </c>
      <c r="B11" s="110">
        <v>-1.15639675715665</v>
      </c>
      <c r="C11" s="73">
        <v>-1.3996036955037923</v>
      </c>
      <c r="D11" s="73">
        <v>-5.2251532911792896E-3</v>
      </c>
      <c r="E11" s="116">
        <v>-2.0643614226749785</v>
      </c>
      <c r="F11" s="121">
        <f t="shared" si="0"/>
        <v>1.712074570387506</v>
      </c>
      <c r="G11" s="118" t="s">
        <v>36</v>
      </c>
      <c r="H11" s="110">
        <f t="shared" si="1"/>
        <v>0.55567781323085608</v>
      </c>
      <c r="I11" s="73">
        <v>1.0498288023025089</v>
      </c>
      <c r="J11" s="73">
        <v>-0.11791281449271274</v>
      </c>
      <c r="K11" s="73">
        <v>0.73511745188277189</v>
      </c>
    </row>
    <row r="12" spans="1:11" x14ac:dyDescent="0.25">
      <c r="A12" s="57" t="s">
        <v>38</v>
      </c>
      <c r="B12" s="110">
        <v>0.51112248822151019</v>
      </c>
      <c r="C12" s="73">
        <v>4.3542393635129142E-2</v>
      </c>
      <c r="D12" s="73">
        <v>0.48634776854327444</v>
      </c>
      <c r="E12" s="116">
        <v>1.003477302486127</v>
      </c>
      <c r="F12" s="122">
        <f t="shared" si="0"/>
        <v>-8.3813601055942932E-2</v>
      </c>
      <c r="G12" s="118" t="s">
        <v>38</v>
      </c>
      <c r="H12" s="110">
        <f t="shared" si="1"/>
        <v>0.42730888716556725</v>
      </c>
      <c r="I12" s="73">
        <v>0.29231095607725666</v>
      </c>
      <c r="J12" s="73">
        <v>0.18763414623819971</v>
      </c>
      <c r="K12" s="73">
        <v>0.80198155918124547</v>
      </c>
    </row>
    <row r="13" spans="1:11" x14ac:dyDescent="0.25">
      <c r="A13" s="57" t="s">
        <v>40</v>
      </c>
      <c r="B13" s="110">
        <v>0.21246647679864675</v>
      </c>
      <c r="C13" s="73">
        <v>1.578782793922288</v>
      </c>
      <c r="D13" s="73">
        <v>-0.61264831071298353</v>
      </c>
      <c r="E13" s="116">
        <v>-0.32873505281336418</v>
      </c>
      <c r="F13" s="122">
        <f t="shared" si="0"/>
        <v>-0.32920454106929486</v>
      </c>
      <c r="G13" s="118" t="s">
        <v>40</v>
      </c>
      <c r="H13" s="110">
        <f t="shared" si="1"/>
        <v>-0.11673806427064815</v>
      </c>
      <c r="I13" s="73">
        <v>7.9193918099953794E-3</v>
      </c>
      <c r="J13" s="73">
        <v>-0.5067603051603955</v>
      </c>
      <c r="K13" s="73">
        <v>0.14862672053845566</v>
      </c>
    </row>
    <row r="14" spans="1:11" x14ac:dyDescent="0.25">
      <c r="A14" s="57" t="s">
        <v>42</v>
      </c>
      <c r="B14" s="110">
        <v>-0.67146922555595945</v>
      </c>
      <c r="C14" s="73">
        <v>-0.39694137959852738</v>
      </c>
      <c r="D14" s="73">
        <v>-0.40642755064854097</v>
      </c>
      <c r="E14" s="116">
        <v>-1.2110387464208101</v>
      </c>
      <c r="F14" s="121">
        <f t="shared" si="0"/>
        <v>0.8463232367432314</v>
      </c>
      <c r="G14" s="118" t="s">
        <v>42</v>
      </c>
      <c r="H14" s="110">
        <f t="shared" si="1"/>
        <v>0.17485401118727192</v>
      </c>
      <c r="I14" s="73">
        <v>1.1429757879314131</v>
      </c>
      <c r="J14" s="73">
        <v>-0.97692819208076553</v>
      </c>
      <c r="K14" s="73">
        <v>0.35851443771116825</v>
      </c>
    </row>
    <row r="15" spans="1:11" x14ac:dyDescent="0.25">
      <c r="A15" s="57" t="s">
        <v>44</v>
      </c>
      <c r="B15" s="110">
        <v>0.23639366170776818</v>
      </c>
      <c r="C15" s="73">
        <v>-0.40140116707106288</v>
      </c>
      <c r="D15" s="73">
        <v>1.0877998751889892</v>
      </c>
      <c r="E15" s="116">
        <v>2.2782277005378108E-2</v>
      </c>
      <c r="F15" s="121">
        <f t="shared" si="0"/>
        <v>5.3383869352307073E-2</v>
      </c>
      <c r="G15" s="118" t="s">
        <v>44</v>
      </c>
      <c r="H15" s="110">
        <f t="shared" si="1"/>
        <v>0.28977753106007526</v>
      </c>
      <c r="I15" s="73">
        <v>4.8587217460629585E-2</v>
      </c>
      <c r="J15" s="73">
        <v>1.2446476658209289</v>
      </c>
      <c r="K15" s="73">
        <v>-0.42390229010133285</v>
      </c>
    </row>
    <row r="16" spans="1:11" x14ac:dyDescent="0.25">
      <c r="A16" s="57" t="s">
        <v>46</v>
      </c>
      <c r="B16" s="110">
        <v>-0.4140290508510151</v>
      </c>
      <c r="C16" s="73">
        <v>0.84411129331186452</v>
      </c>
      <c r="D16" s="73">
        <v>-0.69375059600018252</v>
      </c>
      <c r="E16" s="116">
        <v>-1.3924478498647272</v>
      </c>
      <c r="F16" s="121">
        <f t="shared" si="0"/>
        <v>0.36587000980174311</v>
      </c>
      <c r="G16" s="118" t="s">
        <v>46</v>
      </c>
      <c r="H16" s="110">
        <f t="shared" si="1"/>
        <v>-4.815904104927201E-2</v>
      </c>
      <c r="I16" s="73">
        <v>0.63744711534376908</v>
      </c>
      <c r="J16" s="73">
        <v>-0.76761459600495374</v>
      </c>
      <c r="K16" s="73">
        <v>-1.4309642486631363E-2</v>
      </c>
    </row>
    <row r="17" spans="1:11" x14ac:dyDescent="0.25">
      <c r="A17" s="57" t="s">
        <v>48</v>
      </c>
      <c r="B17" s="110">
        <v>-9.5159436547878395E-2</v>
      </c>
      <c r="C17" s="73">
        <v>1.0558412642683035</v>
      </c>
      <c r="D17" s="73">
        <v>-2.168014581319393</v>
      </c>
      <c r="E17" s="116">
        <v>0.82669500740745427</v>
      </c>
      <c r="F17" s="122">
        <f t="shared" si="0"/>
        <v>-0.4561830449272416</v>
      </c>
      <c r="G17" s="118" t="s">
        <v>48</v>
      </c>
      <c r="H17" s="110">
        <f t="shared" si="1"/>
        <v>-0.55134248147511999</v>
      </c>
      <c r="I17" s="73">
        <v>1.8871673399006812</v>
      </c>
      <c r="J17" s="73">
        <v>-2.0747514064500057</v>
      </c>
      <c r="K17" s="73">
        <v>-1.4664433778760355</v>
      </c>
    </row>
    <row r="18" spans="1:11" x14ac:dyDescent="0.25">
      <c r="A18" s="57" t="s">
        <v>50</v>
      </c>
      <c r="B18" s="110">
        <v>0.61655478545423814</v>
      </c>
      <c r="C18" s="73">
        <v>0.97318221009918293</v>
      </c>
      <c r="D18" s="73">
        <v>-0.13269745868572105</v>
      </c>
      <c r="E18" s="116">
        <v>1.0091796049492525</v>
      </c>
      <c r="F18" s="122">
        <f t="shared" si="0"/>
        <v>-0.78004952026117036</v>
      </c>
      <c r="G18" s="118" t="s">
        <v>50</v>
      </c>
      <c r="H18" s="110">
        <f t="shared" si="1"/>
        <v>-0.16349473480693225</v>
      </c>
      <c r="I18" s="73">
        <v>-1.0974111149389012</v>
      </c>
      <c r="J18" s="73">
        <v>-0.30410518698930111</v>
      </c>
      <c r="K18" s="73">
        <v>0.91103209750740566</v>
      </c>
    </row>
    <row r="19" spans="1:11" s="124" customFormat="1" x14ac:dyDescent="0.25">
      <c r="A19" s="75"/>
      <c r="B19" s="126"/>
      <c r="C19" s="126"/>
      <c r="D19" s="126"/>
      <c r="E19" s="126"/>
      <c r="F19" s="120"/>
      <c r="G19" s="75"/>
      <c r="H19" s="126"/>
      <c r="I19" s="126"/>
      <c r="J19" s="126"/>
      <c r="K19" s="126"/>
    </row>
    <row r="20" spans="1:11" s="61" customFormat="1" x14ac:dyDescent="0.25">
      <c r="A20" s="134" t="s">
        <v>535</v>
      </c>
      <c r="B20" s="134"/>
      <c r="C20" s="134"/>
      <c r="D20" s="134"/>
      <c r="E20" s="135"/>
      <c r="F20" s="120"/>
      <c r="G20" s="137" t="s">
        <v>535</v>
      </c>
      <c r="H20" s="134"/>
      <c r="I20" s="134"/>
      <c r="J20" s="134"/>
      <c r="K20" s="134"/>
    </row>
    <row r="21" spans="1:11" x14ac:dyDescent="0.25">
      <c r="A21" s="72" t="s">
        <v>549</v>
      </c>
      <c r="B21" s="110" t="s">
        <v>548</v>
      </c>
      <c r="C21" s="73" t="s">
        <v>546</v>
      </c>
      <c r="D21" s="73" t="s">
        <v>545</v>
      </c>
      <c r="E21" s="116" t="s">
        <v>547</v>
      </c>
      <c r="F21" s="87"/>
      <c r="G21" s="117" t="s">
        <v>549</v>
      </c>
      <c r="H21" s="110" t="s">
        <v>548</v>
      </c>
      <c r="I21" s="73" t="s">
        <v>546</v>
      </c>
      <c r="J21" s="73" t="s">
        <v>545</v>
      </c>
      <c r="K21" s="73" t="s">
        <v>547</v>
      </c>
    </row>
    <row r="22" spans="1:11" x14ac:dyDescent="0.25">
      <c r="A22" s="58" t="s">
        <v>52</v>
      </c>
      <c r="B22" s="110">
        <v>0.22433495891805885</v>
      </c>
      <c r="C22" s="73">
        <v>0.81642820254301396</v>
      </c>
      <c r="D22" s="73">
        <v>-0.62713076399402778</v>
      </c>
      <c r="E22" s="116">
        <v>0.48370743820519035</v>
      </c>
      <c r="F22" s="121">
        <f t="shared" ref="F22:F63" si="2">H22-B22</f>
        <v>0.99965949093440687</v>
      </c>
      <c r="G22" s="119" t="s">
        <v>52</v>
      </c>
      <c r="H22" s="110">
        <f t="shared" ref="H22:H63" si="3">(I22+J22+K22)/3</f>
        <v>1.2239944498524657</v>
      </c>
      <c r="I22" s="73">
        <v>0.46061178495559918</v>
      </c>
      <c r="J22" s="73">
        <v>1.2373612332198989</v>
      </c>
      <c r="K22" s="73">
        <v>1.9740103313818993</v>
      </c>
    </row>
    <row r="23" spans="1:11" x14ac:dyDescent="0.25">
      <c r="A23" s="58" t="s">
        <v>54</v>
      </c>
      <c r="B23" s="110">
        <v>0.7485639750957418</v>
      </c>
      <c r="C23" s="73">
        <v>0.71921985435571512</v>
      </c>
      <c r="D23" s="73">
        <v>0.20376102856864792</v>
      </c>
      <c r="E23" s="116">
        <v>1.3227110423628625</v>
      </c>
      <c r="F23" s="121">
        <f t="shared" si="2"/>
        <v>1.5146877416660001</v>
      </c>
      <c r="G23" s="119" t="s">
        <v>54</v>
      </c>
      <c r="H23" s="110">
        <f t="shared" si="3"/>
        <v>2.2632517167617419</v>
      </c>
      <c r="I23" s="73">
        <v>0.98158820852331674</v>
      </c>
      <c r="J23" s="73">
        <v>1.8856944139259413</v>
      </c>
      <c r="K23" s="73">
        <v>3.9224725278359673</v>
      </c>
    </row>
    <row r="24" spans="1:11" x14ac:dyDescent="0.25">
      <c r="A24" s="58" t="s">
        <v>56</v>
      </c>
      <c r="B24" s="110">
        <v>-0.10747246967939707</v>
      </c>
      <c r="C24" s="73">
        <v>0.56854083707069181</v>
      </c>
      <c r="D24" s="73">
        <v>-0.12232570811130554</v>
      </c>
      <c r="E24" s="116">
        <v>-0.76863253799757747</v>
      </c>
      <c r="F24" s="121">
        <f t="shared" si="2"/>
        <v>1.5798940966846351</v>
      </c>
      <c r="G24" s="119" t="s">
        <v>56</v>
      </c>
      <c r="H24" s="110">
        <f t="shared" si="3"/>
        <v>1.4724216270052379</v>
      </c>
      <c r="I24" s="73">
        <v>-5.0600992501793913E-3</v>
      </c>
      <c r="J24" s="73">
        <v>1.8775839897651638</v>
      </c>
      <c r="K24" s="73">
        <v>2.5447409905007294</v>
      </c>
    </row>
    <row r="25" spans="1:11" x14ac:dyDescent="0.25">
      <c r="A25" s="58" t="s">
        <v>58</v>
      </c>
      <c r="B25" s="110">
        <v>-0.47539819047484344</v>
      </c>
      <c r="C25" s="73">
        <v>-0.95446739190102692</v>
      </c>
      <c r="D25" s="73">
        <v>0.5596406738544204</v>
      </c>
      <c r="E25" s="116">
        <v>-1.0313678533779238</v>
      </c>
      <c r="F25" s="121">
        <f t="shared" si="2"/>
        <v>1.2235936063148118</v>
      </c>
      <c r="G25" s="119" t="s">
        <v>58</v>
      </c>
      <c r="H25" s="110">
        <f t="shared" si="3"/>
        <v>0.74819541583996829</v>
      </c>
      <c r="I25" s="73">
        <v>-0.72419018819996284</v>
      </c>
      <c r="J25" s="73">
        <v>2.0404919571750479</v>
      </c>
      <c r="K25" s="73">
        <v>0.92828447854481966</v>
      </c>
    </row>
    <row r="26" spans="1:11" x14ac:dyDescent="0.25">
      <c r="A26" s="58" t="s">
        <v>60</v>
      </c>
      <c r="B26" s="110">
        <v>-0.84630514985024563</v>
      </c>
      <c r="C26" s="73">
        <v>-1.726190473824275</v>
      </c>
      <c r="D26" s="73">
        <v>-0.17059403405044485</v>
      </c>
      <c r="E26" s="116">
        <v>-0.64213094167601692</v>
      </c>
      <c r="F26" s="121">
        <f t="shared" si="2"/>
        <v>0.94699274141598888</v>
      </c>
      <c r="G26" s="119" t="s">
        <v>60</v>
      </c>
      <c r="H26" s="110">
        <f t="shared" si="3"/>
        <v>0.10068759156574324</v>
      </c>
      <c r="I26" s="73">
        <v>-0.47241928649625753</v>
      </c>
      <c r="J26" s="73">
        <v>0.64399312765347982</v>
      </c>
      <c r="K26" s="73">
        <v>0.1304889335400074</v>
      </c>
    </row>
    <row r="27" spans="1:11" x14ac:dyDescent="0.25">
      <c r="A27" s="58" t="s">
        <v>62</v>
      </c>
      <c r="B27" s="110">
        <v>-1.0018251798480848</v>
      </c>
      <c r="C27" s="73">
        <v>-0.4139579177126807</v>
      </c>
      <c r="D27" s="73">
        <v>-1.7147140709677071</v>
      </c>
      <c r="E27" s="116">
        <v>-0.87680355086386663</v>
      </c>
      <c r="F27" s="121">
        <f t="shared" si="2"/>
        <v>1.2742995618715804</v>
      </c>
      <c r="G27" s="119" t="s">
        <v>62</v>
      </c>
      <c r="H27" s="110">
        <f t="shared" si="3"/>
        <v>0.27247438202349561</v>
      </c>
      <c r="I27" s="73">
        <v>0.80965309631061122</v>
      </c>
      <c r="J27" s="73">
        <v>-0.31541719234282933</v>
      </c>
      <c r="K27" s="73">
        <v>0.323187242102705</v>
      </c>
    </row>
    <row r="28" spans="1:11" x14ac:dyDescent="0.25">
      <c r="A28" s="58" t="s">
        <v>64</v>
      </c>
      <c r="B28" s="110">
        <v>-0.41371876767517463</v>
      </c>
      <c r="C28" s="73">
        <v>-0.54220361719053689</v>
      </c>
      <c r="D28" s="73">
        <v>4.2565827332032569E-3</v>
      </c>
      <c r="E28" s="116">
        <v>-0.70320926856819033</v>
      </c>
      <c r="F28" s="121">
        <f t="shared" si="2"/>
        <v>1.2122398314851373</v>
      </c>
      <c r="G28" s="119" t="s">
        <v>64</v>
      </c>
      <c r="H28" s="110">
        <f t="shared" si="3"/>
        <v>0.79852106380996257</v>
      </c>
      <c r="I28" s="73">
        <v>0.66059766083155158</v>
      </c>
      <c r="J28" s="73">
        <v>1.0245406047279082</v>
      </c>
      <c r="K28" s="73">
        <v>0.71042492587042771</v>
      </c>
    </row>
    <row r="29" spans="1:11" x14ac:dyDescent="0.25">
      <c r="A29" s="58" t="s">
        <v>66</v>
      </c>
      <c r="B29" s="110">
        <v>-0.14450127548229993</v>
      </c>
      <c r="C29" s="73">
        <v>-0.76658196108038179</v>
      </c>
      <c r="D29" s="73">
        <v>0.78343734635549644</v>
      </c>
      <c r="E29" s="116">
        <v>-0.45035921172201449</v>
      </c>
      <c r="F29" s="121">
        <f t="shared" si="2"/>
        <v>0.89943342288098316</v>
      </c>
      <c r="G29" s="119" t="s">
        <v>66</v>
      </c>
      <c r="H29" s="110">
        <f t="shared" si="3"/>
        <v>0.7549321473986832</v>
      </c>
      <c r="I29" s="73">
        <v>-0.29947070585392976</v>
      </c>
      <c r="J29" s="73">
        <v>2.1165010631503685</v>
      </c>
      <c r="K29" s="73">
        <v>0.44776608489961112</v>
      </c>
    </row>
    <row r="30" spans="1:11" x14ac:dyDescent="0.25">
      <c r="A30" s="58" t="s">
        <v>68</v>
      </c>
      <c r="B30" s="110">
        <v>-0.36816521949572012</v>
      </c>
      <c r="C30" s="73">
        <v>-0.37983436653103753</v>
      </c>
      <c r="D30" s="73">
        <v>0.11737586178328807</v>
      </c>
      <c r="E30" s="116">
        <v>-0.84203715373941079</v>
      </c>
      <c r="F30" s="121">
        <f t="shared" si="2"/>
        <v>1.7061588794878786</v>
      </c>
      <c r="G30" s="119" t="s">
        <v>68</v>
      </c>
      <c r="H30" s="110">
        <f t="shared" si="3"/>
        <v>1.3379936599921585</v>
      </c>
      <c r="I30" s="73">
        <v>1.1690240532796048</v>
      </c>
      <c r="J30" s="73">
        <v>1.1102852588164156</v>
      </c>
      <c r="K30" s="73">
        <v>1.734671667880455</v>
      </c>
    </row>
    <row r="31" spans="1:11" x14ac:dyDescent="0.25">
      <c r="A31" s="58" t="s">
        <v>70</v>
      </c>
      <c r="B31" s="110">
        <v>-4.9355758589362066E-2</v>
      </c>
      <c r="C31" s="73">
        <v>-1.1476921162168114</v>
      </c>
      <c r="D31" s="73">
        <v>1.6745542699780027</v>
      </c>
      <c r="E31" s="116">
        <v>-0.67492942952927748</v>
      </c>
      <c r="F31" s="121">
        <f t="shared" si="2"/>
        <v>1.4818026470024843</v>
      </c>
      <c r="G31" s="119" t="s">
        <v>70</v>
      </c>
      <c r="H31" s="110">
        <f t="shared" si="3"/>
        <v>1.4324468884131223</v>
      </c>
      <c r="I31" s="73">
        <v>-0.67799676986942303</v>
      </c>
      <c r="J31" s="73">
        <v>3.0283294144808965</v>
      </c>
      <c r="K31" s="73">
        <v>1.9470080206278932</v>
      </c>
    </row>
    <row r="32" spans="1:11" x14ac:dyDescent="0.25">
      <c r="A32" s="58" t="s">
        <v>72</v>
      </c>
      <c r="B32" s="110">
        <v>0.19110327975047933</v>
      </c>
      <c r="C32" s="73">
        <v>8.1014555636919269E-2</v>
      </c>
      <c r="D32" s="73">
        <v>0.4255651924474726</v>
      </c>
      <c r="E32" s="116">
        <v>6.6730091167046118E-2</v>
      </c>
      <c r="F32" s="121">
        <f t="shared" si="2"/>
        <v>0.75962547115693191</v>
      </c>
      <c r="G32" s="119" t="s">
        <v>72</v>
      </c>
      <c r="H32" s="110">
        <f t="shared" si="3"/>
        <v>0.95072875090741127</v>
      </c>
      <c r="I32" s="73">
        <v>-0.49860654531576831</v>
      </c>
      <c r="J32" s="73">
        <v>1.6738078849502041</v>
      </c>
      <c r="K32" s="73">
        <v>1.6769849130877983</v>
      </c>
    </row>
    <row r="33" spans="1:11" x14ac:dyDescent="0.25">
      <c r="A33" s="58" t="s">
        <v>76</v>
      </c>
      <c r="B33" s="110">
        <v>0.67757690660955661</v>
      </c>
      <c r="C33" s="73">
        <v>0.404378015316814</v>
      </c>
      <c r="D33" s="73">
        <v>0.78775886311173116</v>
      </c>
      <c r="E33" s="116">
        <v>0.84059384140012494</v>
      </c>
      <c r="F33" s="121">
        <f t="shared" si="2"/>
        <v>1.1515683692020864</v>
      </c>
      <c r="G33" s="119" t="s">
        <v>76</v>
      </c>
      <c r="H33" s="110">
        <f t="shared" si="3"/>
        <v>1.8291452758116431</v>
      </c>
      <c r="I33" s="73">
        <v>0.37835091379722074</v>
      </c>
      <c r="J33" s="73">
        <v>2.1979716613155369</v>
      </c>
      <c r="K33" s="73">
        <v>2.9111132523221719</v>
      </c>
    </row>
    <row r="34" spans="1:11" x14ac:dyDescent="0.25">
      <c r="A34" s="58" t="s">
        <v>74</v>
      </c>
      <c r="B34" s="110">
        <v>-0.2600796619341757</v>
      </c>
      <c r="C34" s="73">
        <v>0.46731449297754496</v>
      </c>
      <c r="D34" s="73">
        <v>-2.1498153341710555</v>
      </c>
      <c r="E34" s="116">
        <v>0.90226185539098347</v>
      </c>
      <c r="F34" s="121">
        <f t="shared" si="2"/>
        <v>0.86125910302028541</v>
      </c>
      <c r="G34" s="119" t="s">
        <v>74</v>
      </c>
      <c r="H34" s="110">
        <f t="shared" si="3"/>
        <v>0.60117944108610966</v>
      </c>
      <c r="I34" s="73">
        <v>-0.3203617269595499</v>
      </c>
      <c r="J34" s="73">
        <v>0.1738235851861239</v>
      </c>
      <c r="K34" s="73">
        <v>1.950076465031755</v>
      </c>
    </row>
    <row r="35" spans="1:11" x14ac:dyDescent="0.25">
      <c r="A35" s="58" t="s">
        <v>78</v>
      </c>
      <c r="B35" s="110">
        <v>-0.34055810907125617</v>
      </c>
      <c r="C35" s="73">
        <v>0.29200438022913289</v>
      </c>
      <c r="D35" s="73">
        <v>-7.8683670696698516E-2</v>
      </c>
      <c r="E35" s="116">
        <v>-1.2349950367462028</v>
      </c>
      <c r="F35" s="121">
        <f t="shared" si="2"/>
        <v>1.5921922723140782</v>
      </c>
      <c r="G35" s="119" t="s">
        <v>78</v>
      </c>
      <c r="H35" s="110">
        <f t="shared" si="3"/>
        <v>1.2516341632428221</v>
      </c>
      <c r="I35" s="73">
        <v>0.2353724344881073</v>
      </c>
      <c r="J35" s="73">
        <v>1.8474546531987421</v>
      </c>
      <c r="K35" s="73">
        <v>1.6720754020416171</v>
      </c>
    </row>
    <row r="36" spans="1:11" x14ac:dyDescent="0.25">
      <c r="A36" s="58" t="s">
        <v>86</v>
      </c>
      <c r="B36" s="110">
        <v>0.45718434092503107</v>
      </c>
      <c r="C36" s="73">
        <v>0.3340631145264682</v>
      </c>
      <c r="D36" s="73">
        <v>0.87367857864483933</v>
      </c>
      <c r="E36" s="116">
        <v>0.1638113296037858</v>
      </c>
      <c r="F36" s="121">
        <f t="shared" si="2"/>
        <v>1.0284847726831041</v>
      </c>
      <c r="G36" s="119" t="s">
        <v>86</v>
      </c>
      <c r="H36" s="110">
        <f t="shared" si="3"/>
        <v>1.4856691136081353</v>
      </c>
      <c r="I36" s="73">
        <v>0.19647585809169307</v>
      </c>
      <c r="J36" s="73">
        <v>2.4829015931981524</v>
      </c>
      <c r="K36" s="73">
        <v>1.7776298895345599</v>
      </c>
    </row>
    <row r="37" spans="1:11" x14ac:dyDescent="0.25">
      <c r="A37" s="58" t="s">
        <v>88</v>
      </c>
      <c r="B37" s="110">
        <v>-1.2107677251734414E-2</v>
      </c>
      <c r="C37" s="73">
        <v>-0.14948903354215756</v>
      </c>
      <c r="D37" s="73">
        <v>-0.43076494557820516</v>
      </c>
      <c r="E37" s="116">
        <v>0.54393094736515946</v>
      </c>
      <c r="F37" s="121">
        <f t="shared" si="2"/>
        <v>1.0944822299113794</v>
      </c>
      <c r="G37" s="119" t="s">
        <v>88</v>
      </c>
      <c r="H37" s="110">
        <f t="shared" si="3"/>
        <v>1.0823745526596451</v>
      </c>
      <c r="I37" s="73">
        <v>0.28238073440871841</v>
      </c>
      <c r="J37" s="73">
        <v>0.93365952627643289</v>
      </c>
      <c r="K37" s="73">
        <v>2.0310833972937838</v>
      </c>
    </row>
    <row r="38" spans="1:11" x14ac:dyDescent="0.25">
      <c r="A38" s="58" t="s">
        <v>90</v>
      </c>
      <c r="B38" s="110">
        <v>0.34469144133344914</v>
      </c>
      <c r="C38" s="73">
        <v>9.5597798984035615E-2</v>
      </c>
      <c r="D38" s="73">
        <v>0.82100134483755283</v>
      </c>
      <c r="E38" s="116">
        <v>0.1174751801787589</v>
      </c>
      <c r="F38" s="121">
        <f t="shared" si="2"/>
        <v>1.3263339706261623</v>
      </c>
      <c r="G38" s="119" t="s">
        <v>90</v>
      </c>
      <c r="H38" s="110">
        <f t="shared" si="3"/>
        <v>1.6710254119596115</v>
      </c>
      <c r="I38" s="73">
        <v>0.48993312445879766</v>
      </c>
      <c r="J38" s="73">
        <v>2.1821468293359225</v>
      </c>
      <c r="K38" s="73">
        <v>2.3409962820841144</v>
      </c>
    </row>
    <row r="39" spans="1:11" x14ac:dyDescent="0.25">
      <c r="A39" s="58" t="s">
        <v>92</v>
      </c>
      <c r="B39" s="110">
        <v>0.41200305235189078</v>
      </c>
      <c r="C39" s="73">
        <v>7.8094027538681277E-2</v>
      </c>
      <c r="D39" s="73">
        <v>1.1216064929371852</v>
      </c>
      <c r="E39" s="116">
        <v>3.6308636579805938E-2</v>
      </c>
      <c r="F39" s="121">
        <f t="shared" si="2"/>
        <v>0.78269314691959457</v>
      </c>
      <c r="G39" s="119" t="s">
        <v>92</v>
      </c>
      <c r="H39" s="110">
        <f t="shared" si="3"/>
        <v>1.1946961992714853</v>
      </c>
      <c r="I39" s="73">
        <v>0.35757171280373234</v>
      </c>
      <c r="J39" s="73">
        <v>2.4878622706247393</v>
      </c>
      <c r="K39" s="73">
        <v>0.73865461438598368</v>
      </c>
    </row>
    <row r="40" spans="1:11" x14ac:dyDescent="0.25">
      <c r="A40" s="58" t="s">
        <v>94</v>
      </c>
      <c r="B40" s="110">
        <v>0.17028954639544561</v>
      </c>
      <c r="C40" s="73">
        <v>0.65627453414925052</v>
      </c>
      <c r="D40" s="73">
        <v>-2.3733243708759618E-2</v>
      </c>
      <c r="E40" s="116">
        <v>-0.12167265125415408</v>
      </c>
      <c r="F40" s="121">
        <f t="shared" si="2"/>
        <v>0.98605148985199953</v>
      </c>
      <c r="G40" s="119" t="s">
        <v>94</v>
      </c>
      <c r="H40" s="110">
        <f t="shared" si="3"/>
        <v>1.1563410362474451</v>
      </c>
      <c r="I40" s="73">
        <v>1.1264741449147346</v>
      </c>
      <c r="J40" s="73">
        <v>1.3706925747479033</v>
      </c>
      <c r="K40" s="73">
        <v>0.97185638907969696</v>
      </c>
    </row>
    <row r="41" spans="1:11" x14ac:dyDescent="0.25">
      <c r="A41" s="58" t="s">
        <v>96</v>
      </c>
      <c r="B41" s="110">
        <v>-0.42385749332529604</v>
      </c>
      <c r="C41" s="73">
        <v>0.29508856406099004</v>
      </c>
      <c r="D41" s="73">
        <v>-1.8207287838732349</v>
      </c>
      <c r="E41" s="116">
        <v>0.25406773983635683</v>
      </c>
      <c r="F41" s="121">
        <f t="shared" si="2"/>
        <v>0.81591960313796341</v>
      </c>
      <c r="G41" s="119" t="s">
        <v>96</v>
      </c>
      <c r="H41" s="110">
        <f t="shared" si="3"/>
        <v>0.39206210981266737</v>
      </c>
      <c r="I41" s="73">
        <v>0.54798784380842958</v>
      </c>
      <c r="J41" s="73">
        <v>-1.469776999668458</v>
      </c>
      <c r="K41" s="73">
        <v>2.0979754852980306</v>
      </c>
    </row>
    <row r="42" spans="1:11" x14ac:dyDescent="0.25">
      <c r="A42" s="58" t="s">
        <v>98</v>
      </c>
      <c r="B42" s="110">
        <v>0.20648121488843638</v>
      </c>
      <c r="C42" s="73">
        <v>0.3024635374584812</v>
      </c>
      <c r="D42" s="73">
        <v>7.7199708664597161E-2</v>
      </c>
      <c r="E42" s="116">
        <v>0.23978039854223079</v>
      </c>
      <c r="F42" s="121">
        <f t="shared" si="2"/>
        <v>0.61361656233590756</v>
      </c>
      <c r="G42" s="119" t="s">
        <v>98</v>
      </c>
      <c r="H42" s="110">
        <f t="shared" si="3"/>
        <v>0.82009777722434396</v>
      </c>
      <c r="I42" s="73">
        <v>0.31940701596046717</v>
      </c>
      <c r="J42" s="73">
        <v>1.4550089450730537</v>
      </c>
      <c r="K42" s="73">
        <v>0.68587737063951093</v>
      </c>
    </row>
    <row r="43" spans="1:11" x14ac:dyDescent="0.25">
      <c r="A43" s="58" t="s">
        <v>100</v>
      </c>
      <c r="B43" s="110">
        <v>0.31681140364345567</v>
      </c>
      <c r="C43" s="73">
        <v>1.9950199536444357</v>
      </c>
      <c r="D43" s="73">
        <v>-1.4345283610103989</v>
      </c>
      <c r="E43" s="116">
        <v>0.3899426182963302</v>
      </c>
      <c r="F43" s="121">
        <f t="shared" si="2"/>
        <v>1.2294096804455921</v>
      </c>
      <c r="G43" s="119" t="s">
        <v>100</v>
      </c>
      <c r="H43" s="110">
        <f t="shared" si="3"/>
        <v>1.5462210840890478</v>
      </c>
      <c r="I43" s="73">
        <v>1.5663988734838528</v>
      </c>
      <c r="J43" s="73">
        <v>0.29186685806575324</v>
      </c>
      <c r="K43" s="73">
        <v>2.7803975207175373</v>
      </c>
    </row>
    <row r="44" spans="1:11" x14ac:dyDescent="0.25">
      <c r="A44" s="58" t="s">
        <v>102</v>
      </c>
      <c r="B44" s="110">
        <v>-0.30350482193943962</v>
      </c>
      <c r="C44" s="73">
        <v>-1.5771530674992883E-3</v>
      </c>
      <c r="D44" s="73">
        <v>-0.47874174282960413</v>
      </c>
      <c r="E44" s="116">
        <v>-0.43019556992121538</v>
      </c>
      <c r="F44" s="121">
        <f t="shared" si="2"/>
        <v>0.99051322081236592</v>
      </c>
      <c r="G44" s="119" t="s">
        <v>102</v>
      </c>
      <c r="H44" s="110">
        <f t="shared" si="3"/>
        <v>0.68700839887292631</v>
      </c>
      <c r="I44" s="73">
        <v>1.2790411508761934</v>
      </c>
      <c r="J44" s="73">
        <v>0.58276195755601412</v>
      </c>
      <c r="K44" s="73">
        <v>0.19922208818657125</v>
      </c>
    </row>
    <row r="45" spans="1:11" x14ac:dyDescent="0.25">
      <c r="A45" s="58" t="s">
        <v>104</v>
      </c>
      <c r="B45" s="110">
        <v>0.5192428795966022</v>
      </c>
      <c r="C45" s="73">
        <v>0.36616823385126146</v>
      </c>
      <c r="D45" s="73">
        <v>0.28392508300101083</v>
      </c>
      <c r="E45" s="116">
        <v>0.90763532193753438</v>
      </c>
      <c r="F45" s="121">
        <f t="shared" si="2"/>
        <v>1.1864825412478419</v>
      </c>
      <c r="G45" s="119" t="s">
        <v>104</v>
      </c>
      <c r="H45" s="110">
        <f t="shared" si="3"/>
        <v>1.7057254208444441</v>
      </c>
      <c r="I45" s="73">
        <v>1.3303493227356973</v>
      </c>
      <c r="J45" s="73">
        <v>1.4470580354750662</v>
      </c>
      <c r="K45" s="73">
        <v>2.3397689043225696</v>
      </c>
    </row>
    <row r="46" spans="1:11" x14ac:dyDescent="0.25">
      <c r="A46" s="58" t="s">
        <v>106</v>
      </c>
      <c r="B46" s="110">
        <v>8.0861239244817723E-2</v>
      </c>
      <c r="C46" s="73">
        <v>-0.84842414030917113</v>
      </c>
      <c r="D46" s="73">
        <v>1.0364623479738422</v>
      </c>
      <c r="E46" s="116">
        <v>5.4545510069782116E-2</v>
      </c>
      <c r="F46" s="121">
        <f t="shared" si="2"/>
        <v>1.1188515242939918</v>
      </c>
      <c r="G46" s="119" t="s">
        <v>106</v>
      </c>
      <c r="H46" s="110">
        <f t="shared" si="3"/>
        <v>1.1997127635388096</v>
      </c>
      <c r="I46" s="73">
        <v>-0.52848517591586819</v>
      </c>
      <c r="J46" s="73">
        <v>2.3315829105745491</v>
      </c>
      <c r="K46" s="73">
        <v>1.7960405559577481</v>
      </c>
    </row>
    <row r="47" spans="1:11" x14ac:dyDescent="0.25">
      <c r="A47" s="58" t="s">
        <v>108</v>
      </c>
      <c r="B47" s="110">
        <v>-0.76366034503498115</v>
      </c>
      <c r="C47" s="73">
        <v>-1.8307597644203293</v>
      </c>
      <c r="D47" s="73">
        <v>-0.32022032158409675</v>
      </c>
      <c r="E47" s="116">
        <v>-0.1400009491005173</v>
      </c>
      <c r="F47" s="121">
        <f t="shared" si="2"/>
        <v>1.1187692061697099</v>
      </c>
      <c r="G47" s="119" t="s">
        <v>108</v>
      </c>
      <c r="H47" s="110">
        <f t="shared" si="3"/>
        <v>0.35510886113472878</v>
      </c>
      <c r="I47" s="73">
        <v>3.3307898346308505E-2</v>
      </c>
      <c r="J47" s="73">
        <v>-1.5366561717929961</v>
      </c>
      <c r="K47" s="73">
        <v>2.5686748568508739</v>
      </c>
    </row>
    <row r="48" spans="1:11" x14ac:dyDescent="0.25">
      <c r="A48" s="58" t="s">
        <v>110</v>
      </c>
      <c r="B48" s="110">
        <v>-0.33018895455083513</v>
      </c>
      <c r="C48" s="73">
        <v>-0.1873365327821219</v>
      </c>
      <c r="D48" s="73">
        <v>4.6783597963652328E-2</v>
      </c>
      <c r="E48" s="116">
        <v>-0.85001392883403581</v>
      </c>
      <c r="F48" s="121">
        <f t="shared" si="2"/>
        <v>0.76801797886057588</v>
      </c>
      <c r="G48" s="119" t="s">
        <v>110</v>
      </c>
      <c r="H48" s="110">
        <f t="shared" si="3"/>
        <v>0.43782902430974069</v>
      </c>
      <c r="I48" s="73">
        <v>0.14510828324504815</v>
      </c>
      <c r="J48" s="73">
        <v>1.3453479854114103</v>
      </c>
      <c r="K48" s="73">
        <v>-0.17696919572723638</v>
      </c>
    </row>
    <row r="49" spans="1:11" x14ac:dyDescent="0.25">
      <c r="A49" s="58" t="s">
        <v>112</v>
      </c>
      <c r="B49" s="110">
        <v>0.24833123751562147</v>
      </c>
      <c r="C49" s="73">
        <v>0.36452372588666315</v>
      </c>
      <c r="D49" s="73">
        <v>-0.73323354896110193</v>
      </c>
      <c r="E49" s="116">
        <v>1.1137035356213032</v>
      </c>
      <c r="F49" s="121">
        <f t="shared" si="2"/>
        <v>1.1037084974270643</v>
      </c>
      <c r="G49" s="119" t="s">
        <v>112</v>
      </c>
      <c r="H49" s="110">
        <f t="shared" si="3"/>
        <v>1.3520397349426858</v>
      </c>
      <c r="I49" s="73">
        <v>1.4310041309944204</v>
      </c>
      <c r="J49" s="73">
        <v>0.32707701340362583</v>
      </c>
      <c r="K49" s="73">
        <v>2.2980380604300117</v>
      </c>
    </row>
    <row r="50" spans="1:11" x14ac:dyDescent="0.25">
      <c r="A50" s="58" t="s">
        <v>114</v>
      </c>
      <c r="B50" s="110">
        <v>0.59996603584885155</v>
      </c>
      <c r="C50" s="73">
        <v>-1.1389502196277594</v>
      </c>
      <c r="D50" s="73">
        <v>0.38357011128593554</v>
      </c>
      <c r="E50" s="116">
        <v>2.5552782158883787</v>
      </c>
      <c r="F50" s="121">
        <f t="shared" si="2"/>
        <v>0.17182572047053601</v>
      </c>
      <c r="G50" s="119" t="s">
        <v>114</v>
      </c>
      <c r="H50" s="110">
        <f t="shared" si="3"/>
        <v>0.77179175631938757</v>
      </c>
      <c r="I50" s="73">
        <v>0.35057150689693645</v>
      </c>
      <c r="J50" s="73">
        <v>1.8085398955287573</v>
      </c>
      <c r="K50" s="73">
        <v>0.15626386653246885</v>
      </c>
    </row>
    <row r="51" spans="1:11" x14ac:dyDescent="0.25">
      <c r="A51" s="58" t="s">
        <v>116</v>
      </c>
      <c r="B51" s="110">
        <v>-9.846432403138787E-2</v>
      </c>
      <c r="C51" s="73">
        <v>-1.8489623090781806</v>
      </c>
      <c r="D51" s="73">
        <v>0.68956857474032185</v>
      </c>
      <c r="E51" s="116">
        <v>0.86400076224369504</v>
      </c>
      <c r="F51" s="121">
        <f t="shared" si="2"/>
        <v>0.31093295004903404</v>
      </c>
      <c r="G51" s="119" t="s">
        <v>116</v>
      </c>
      <c r="H51" s="110">
        <f t="shared" si="3"/>
        <v>0.21246862601764618</v>
      </c>
      <c r="I51" s="73">
        <v>-1.6258878542054698</v>
      </c>
      <c r="J51" s="73">
        <v>1.7879116477240162</v>
      </c>
      <c r="K51" s="73">
        <v>0.47538208453439218</v>
      </c>
    </row>
    <row r="52" spans="1:11" x14ac:dyDescent="0.25">
      <c r="A52" s="58" t="s">
        <v>118</v>
      </c>
      <c r="B52" s="110">
        <v>0.92555365878130491</v>
      </c>
      <c r="C52" s="73">
        <v>0.97554309814726337</v>
      </c>
      <c r="D52" s="73">
        <v>0.52726629749505294</v>
      </c>
      <c r="E52" s="116">
        <v>1.2738515807015982</v>
      </c>
      <c r="F52" s="121">
        <f t="shared" si="2"/>
        <v>0.40457535807913891</v>
      </c>
      <c r="G52" s="119" t="s">
        <v>118</v>
      </c>
      <c r="H52" s="110">
        <f t="shared" si="3"/>
        <v>1.3301290168604438</v>
      </c>
      <c r="I52" s="73">
        <v>0.77049801695951403</v>
      </c>
      <c r="J52" s="73">
        <v>2.0136034920868595</v>
      </c>
      <c r="K52" s="73">
        <v>1.2062855415349576</v>
      </c>
    </row>
    <row r="53" spans="1:11" x14ac:dyDescent="0.25">
      <c r="A53" s="58" t="s">
        <v>122</v>
      </c>
      <c r="B53" s="110">
        <v>0.81886969693431899</v>
      </c>
      <c r="C53" s="73">
        <v>7.3713874040685343E-2</v>
      </c>
      <c r="D53" s="73">
        <v>0.46887657899668533</v>
      </c>
      <c r="E53" s="116">
        <v>1.9140186377655863</v>
      </c>
      <c r="F53" s="121">
        <f t="shared" si="2"/>
        <v>3.1312811105942751E-2</v>
      </c>
      <c r="G53" s="119" t="s">
        <v>122</v>
      </c>
      <c r="H53" s="110">
        <f t="shared" si="3"/>
        <v>0.85018250804026174</v>
      </c>
      <c r="I53" s="73">
        <v>1.0336575196180893</v>
      </c>
      <c r="J53" s="73">
        <v>1.5723488018368907</v>
      </c>
      <c r="K53" s="73">
        <v>-5.5458797334194551E-2</v>
      </c>
    </row>
    <row r="54" spans="1:11" x14ac:dyDescent="0.25">
      <c r="A54" s="58" t="s">
        <v>124</v>
      </c>
      <c r="B54" s="110">
        <v>-0.61577431349436551</v>
      </c>
      <c r="C54" s="73">
        <v>0.75956727681783143</v>
      </c>
      <c r="D54" s="73">
        <v>-1.1787977974331345</v>
      </c>
      <c r="E54" s="116">
        <v>-1.4280924198677933</v>
      </c>
      <c r="F54" s="121">
        <f t="shared" si="2"/>
        <v>1.9099809461316863</v>
      </c>
      <c r="G54" s="119" t="s">
        <v>124</v>
      </c>
      <c r="H54" s="110">
        <f t="shared" si="3"/>
        <v>1.2942066326373209</v>
      </c>
      <c r="I54" s="73">
        <v>1.3481151358679913</v>
      </c>
      <c r="J54" s="73">
        <v>1.1207923788077592</v>
      </c>
      <c r="K54" s="73">
        <v>1.413712383236212</v>
      </c>
    </row>
    <row r="55" spans="1:11" x14ac:dyDescent="0.25">
      <c r="A55" s="58" t="s">
        <v>126</v>
      </c>
      <c r="B55" s="110">
        <v>-1.1711562079452185</v>
      </c>
      <c r="C55" s="73">
        <v>1.29892926490516</v>
      </c>
      <c r="D55" s="73">
        <v>-3.255346842973605</v>
      </c>
      <c r="E55" s="116">
        <v>-1.5570510457672109</v>
      </c>
      <c r="F55" s="121">
        <f t="shared" si="2"/>
        <v>1.6594939165227234</v>
      </c>
      <c r="G55" s="119" t="s">
        <v>126</v>
      </c>
      <c r="H55" s="110">
        <f t="shared" si="3"/>
        <v>0.48833770857750497</v>
      </c>
      <c r="I55" s="73">
        <v>1.2509615502889313</v>
      </c>
      <c r="J55" s="73">
        <v>-0.42641281801873027</v>
      </c>
      <c r="K55" s="73">
        <v>0.64046439346231399</v>
      </c>
    </row>
    <row r="56" spans="1:11" x14ac:dyDescent="0.25">
      <c r="A56" s="58" t="s">
        <v>128</v>
      </c>
      <c r="B56" s="110">
        <v>-0.44546465827554144</v>
      </c>
      <c r="C56" s="73">
        <v>-1.2057136995628557</v>
      </c>
      <c r="D56" s="73">
        <v>-0.54835647206960791</v>
      </c>
      <c r="E56" s="116">
        <v>0.41767619680583939</v>
      </c>
      <c r="F56" s="121">
        <f t="shared" si="2"/>
        <v>0.56639236438253493</v>
      </c>
      <c r="G56" s="119" t="s">
        <v>128</v>
      </c>
      <c r="H56" s="110">
        <f t="shared" si="3"/>
        <v>0.12092770610699351</v>
      </c>
      <c r="I56" s="73">
        <v>-0.84475122288939031</v>
      </c>
      <c r="J56" s="73">
        <v>0.8825060324653462</v>
      </c>
      <c r="K56" s="73">
        <v>0.32502830874502464</v>
      </c>
    </row>
    <row r="57" spans="1:11" x14ac:dyDescent="0.25">
      <c r="A57" s="58" t="s">
        <v>130</v>
      </c>
      <c r="B57" s="110">
        <v>0.73255620581891756</v>
      </c>
      <c r="C57" s="73">
        <v>-3.0516152772819424E-2</v>
      </c>
      <c r="D57" s="73">
        <v>0.43196184444874747</v>
      </c>
      <c r="E57" s="116">
        <v>1.7962229257808247</v>
      </c>
      <c r="F57" s="121">
        <f t="shared" si="2"/>
        <v>0.43692345730093185</v>
      </c>
      <c r="G57" s="119" t="s">
        <v>130</v>
      </c>
      <c r="H57" s="110">
        <f t="shared" si="3"/>
        <v>1.1694796631198494</v>
      </c>
      <c r="I57" s="73">
        <v>1.0018869545726048</v>
      </c>
      <c r="J57" s="73">
        <v>1.9452535069443382</v>
      </c>
      <c r="K57" s="73">
        <v>0.56129852784260481</v>
      </c>
    </row>
    <row r="58" spans="1:11" x14ac:dyDescent="0.25">
      <c r="A58" s="58" t="s">
        <v>132</v>
      </c>
      <c r="B58" s="110">
        <v>-4.0702839541718903E-2</v>
      </c>
      <c r="C58" s="73">
        <v>0.77429173951535846</v>
      </c>
      <c r="D58" s="73">
        <v>0.4686207838659045</v>
      </c>
      <c r="E58" s="116">
        <v>-1.3650210420064197</v>
      </c>
      <c r="F58" s="121">
        <f t="shared" si="2"/>
        <v>1.5292531770544415</v>
      </c>
      <c r="G58" s="119" t="s">
        <v>132</v>
      </c>
      <c r="H58" s="110">
        <f t="shared" si="3"/>
        <v>1.4885503375127227</v>
      </c>
      <c r="I58" s="73">
        <v>1.1195806466579201</v>
      </c>
      <c r="J58" s="73">
        <v>1.7095889189234628</v>
      </c>
      <c r="K58" s="73">
        <v>1.6364814469567852</v>
      </c>
    </row>
    <row r="59" spans="1:11" x14ac:dyDescent="0.25">
      <c r="A59" s="58" t="s">
        <v>134</v>
      </c>
      <c r="B59" s="110">
        <v>-0.30719511718943143</v>
      </c>
      <c r="C59" s="73">
        <v>-0.51357770001880654</v>
      </c>
      <c r="D59" s="73">
        <v>0.83769546293835417</v>
      </c>
      <c r="E59" s="116">
        <v>-1.2457031144878419</v>
      </c>
      <c r="F59" s="121">
        <f t="shared" si="2"/>
        <v>1.7158944861575947</v>
      </c>
      <c r="G59" s="119" t="s">
        <v>134</v>
      </c>
      <c r="H59" s="110">
        <f t="shared" si="3"/>
        <v>1.4086993689681633</v>
      </c>
      <c r="I59" s="73">
        <v>0.66120981639718768</v>
      </c>
      <c r="J59" s="73">
        <v>2.1174230188285783</v>
      </c>
      <c r="K59" s="73">
        <v>1.4474652716787242</v>
      </c>
    </row>
    <row r="60" spans="1:11" x14ac:dyDescent="0.25">
      <c r="A60" s="58" t="s">
        <v>136</v>
      </c>
      <c r="B60" s="110">
        <v>-0.56923742519523646</v>
      </c>
      <c r="C60" s="73">
        <v>0.99336798008797933</v>
      </c>
      <c r="D60" s="73">
        <v>-1.5367585320223052</v>
      </c>
      <c r="E60" s="116">
        <v>-1.1643217236513836</v>
      </c>
      <c r="F60" s="121">
        <f t="shared" si="2"/>
        <v>2.0106476832730662</v>
      </c>
      <c r="G60" s="119" t="s">
        <v>136</v>
      </c>
      <c r="H60" s="110">
        <f t="shared" si="3"/>
        <v>1.4414102580778299</v>
      </c>
      <c r="I60" s="73">
        <v>1.0750597572328189</v>
      </c>
      <c r="J60" s="73">
        <v>8.7059012442369452E-2</v>
      </c>
      <c r="K60" s="73">
        <v>3.1621120045583013</v>
      </c>
    </row>
    <row r="61" spans="1:11" x14ac:dyDescent="0.25">
      <c r="A61" s="58" t="s">
        <v>138</v>
      </c>
      <c r="B61" s="110">
        <v>-0.77344624692079267</v>
      </c>
      <c r="C61" s="73">
        <v>-0.83421439589910251</v>
      </c>
      <c r="D61" s="73">
        <v>-0.3356968377735618</v>
      </c>
      <c r="E61" s="116">
        <v>-1.1504275070897136</v>
      </c>
      <c r="F61" s="121">
        <f t="shared" si="2"/>
        <v>1.128479166854129</v>
      </c>
      <c r="G61" s="119" t="s">
        <v>138</v>
      </c>
      <c r="H61" s="110">
        <f t="shared" si="3"/>
        <v>0.35503291993333624</v>
      </c>
      <c r="I61" s="73">
        <v>0.25995694319735135</v>
      </c>
      <c r="J61" s="73">
        <v>0.73724914890149329</v>
      </c>
      <c r="K61" s="73">
        <v>6.7892667701164269E-2</v>
      </c>
    </row>
    <row r="62" spans="1:11" x14ac:dyDescent="0.25">
      <c r="A62" s="58" t="s">
        <v>140</v>
      </c>
      <c r="B62" s="110">
        <v>0.38202518131026086</v>
      </c>
      <c r="C62" s="73">
        <v>2.9137381556886899</v>
      </c>
      <c r="D62" s="73">
        <v>-8.3783127595057627E-2</v>
      </c>
      <c r="E62" s="116">
        <v>-1.6838794841628497</v>
      </c>
      <c r="F62" s="121">
        <f t="shared" si="2"/>
        <v>1.6360720014060954</v>
      </c>
      <c r="G62" s="119" t="s">
        <v>140</v>
      </c>
      <c r="H62" s="110">
        <f t="shared" si="3"/>
        <v>2.0180971827163563</v>
      </c>
      <c r="I62" s="73">
        <v>2.8816053409794256</v>
      </c>
      <c r="J62" s="73">
        <v>1.0740970329908381</v>
      </c>
      <c r="K62" s="73">
        <v>2.0985891741788056</v>
      </c>
    </row>
    <row r="63" spans="1:11" x14ac:dyDescent="0.25">
      <c r="A63" s="58" t="s">
        <v>142</v>
      </c>
      <c r="B63" s="110">
        <v>0.27053998769982446</v>
      </c>
      <c r="C63" s="73">
        <v>0.7761689886660591</v>
      </c>
      <c r="D63" s="73">
        <v>2.2686395231757098E-2</v>
      </c>
      <c r="E63" s="116">
        <v>1.2764579201657142E-2</v>
      </c>
      <c r="F63" s="121">
        <f t="shared" si="2"/>
        <v>1.3423856156016465</v>
      </c>
      <c r="G63" s="119" t="s">
        <v>142</v>
      </c>
      <c r="H63" s="110">
        <f t="shared" si="3"/>
        <v>1.6129256033014709</v>
      </c>
      <c r="I63" s="73">
        <v>0.74544342103394134</v>
      </c>
      <c r="J63" s="73">
        <v>1.6602837746704158</v>
      </c>
      <c r="K63" s="73">
        <v>2.4330496142000553</v>
      </c>
    </row>
    <row r="64" spans="1:11" s="61" customFormat="1" x14ac:dyDescent="0.25">
      <c r="A64" s="77"/>
      <c r="B64" s="123"/>
      <c r="C64" s="123"/>
      <c r="D64" s="123"/>
      <c r="E64" s="123"/>
      <c r="F64" s="120"/>
      <c r="G64" s="75"/>
      <c r="H64" s="123"/>
      <c r="I64" s="123"/>
      <c r="J64" s="123"/>
      <c r="K64" s="123"/>
    </row>
    <row r="65" spans="1:11" s="124" customFormat="1" x14ac:dyDescent="0.25">
      <c r="A65" s="134" t="s">
        <v>551</v>
      </c>
      <c r="B65" s="134"/>
      <c r="C65" s="134"/>
      <c r="D65" s="134"/>
      <c r="E65" s="135"/>
      <c r="F65" s="120"/>
      <c r="G65" s="137" t="s">
        <v>551</v>
      </c>
      <c r="H65" s="134"/>
      <c r="I65" s="134"/>
      <c r="J65" s="134"/>
      <c r="K65" s="134"/>
    </row>
    <row r="66" spans="1:11" x14ac:dyDescent="0.25">
      <c r="A66" s="72" t="s">
        <v>549</v>
      </c>
      <c r="B66" s="110" t="s">
        <v>548</v>
      </c>
      <c r="C66" s="73" t="s">
        <v>546</v>
      </c>
      <c r="D66" s="73" t="s">
        <v>545</v>
      </c>
      <c r="E66" s="116" t="s">
        <v>547</v>
      </c>
      <c r="F66" s="87"/>
      <c r="G66" s="117" t="s">
        <v>549</v>
      </c>
      <c r="H66" s="110" t="s">
        <v>548</v>
      </c>
      <c r="I66" s="73" t="s">
        <v>546</v>
      </c>
      <c r="J66" s="73" t="s">
        <v>545</v>
      </c>
      <c r="K66" s="73" t="s">
        <v>547</v>
      </c>
    </row>
    <row r="67" spans="1:11" x14ac:dyDescent="0.25">
      <c r="A67" s="58" t="s">
        <v>144</v>
      </c>
      <c r="B67" s="110">
        <v>-0.87266535033969772</v>
      </c>
      <c r="C67" s="73">
        <v>-0.76191719784672673</v>
      </c>
      <c r="D67" s="73">
        <v>-2.0115601038431272</v>
      </c>
      <c r="E67" s="116">
        <v>0.15548125067076096</v>
      </c>
      <c r="F67" s="121">
        <f t="shared" ref="F67:F130" si="4">H67-B67</f>
        <v>0.1248046471600549</v>
      </c>
      <c r="G67" s="119" t="s">
        <v>144</v>
      </c>
      <c r="H67" s="110">
        <f t="shared" ref="H67:H130" si="5">(I67+J67+K67)/3</f>
        <v>-0.74786070317964282</v>
      </c>
      <c r="I67" s="73">
        <v>-0.66522671621203389</v>
      </c>
      <c r="J67" s="73">
        <v>-1.7249852769186</v>
      </c>
      <c r="K67" s="73">
        <v>0.14662988359170548</v>
      </c>
    </row>
    <row r="68" spans="1:11" x14ac:dyDescent="0.25">
      <c r="A68" s="58" t="s">
        <v>146</v>
      </c>
      <c r="B68" s="110">
        <v>0.25056818776683493</v>
      </c>
      <c r="C68" s="73">
        <v>2.2098759610422083</v>
      </c>
      <c r="D68" s="73">
        <v>-1.5637945320363136</v>
      </c>
      <c r="E68" s="116">
        <v>0.10562313429461</v>
      </c>
      <c r="F68" s="121">
        <f t="shared" si="4"/>
        <v>0.11049866840732653</v>
      </c>
      <c r="G68" s="119" t="s">
        <v>146</v>
      </c>
      <c r="H68" s="110">
        <f t="shared" si="5"/>
        <v>0.36106685617416145</v>
      </c>
      <c r="I68" s="73">
        <v>2.7673221356735631</v>
      </c>
      <c r="J68" s="73">
        <v>-1.9005554599967363</v>
      </c>
      <c r="K68" s="73">
        <v>0.21643389284565751</v>
      </c>
    </row>
    <row r="69" spans="1:11" x14ac:dyDescent="0.25">
      <c r="A69" s="58" t="s">
        <v>148</v>
      </c>
      <c r="B69" s="110">
        <v>-0.25131460610540202</v>
      </c>
      <c r="C69" s="73">
        <v>0.40181203282979133</v>
      </c>
      <c r="D69" s="73">
        <v>-0.34636839306737149</v>
      </c>
      <c r="E69" s="116">
        <v>-0.80938745807862589</v>
      </c>
      <c r="F69" s="121">
        <f t="shared" si="4"/>
        <v>0.1473702546396562</v>
      </c>
      <c r="G69" s="119" t="s">
        <v>148</v>
      </c>
      <c r="H69" s="110">
        <f t="shared" si="5"/>
        <v>-0.10394435146574584</v>
      </c>
      <c r="I69" s="73">
        <v>0.65346181565162564</v>
      </c>
      <c r="J69" s="73">
        <v>-0.20605908809495244</v>
      </c>
      <c r="K69" s="73">
        <v>-0.75923578195391073</v>
      </c>
    </row>
    <row r="70" spans="1:11" x14ac:dyDescent="0.25">
      <c r="A70" s="58" t="s">
        <v>150</v>
      </c>
      <c r="B70" s="110">
        <v>0.54230274161626191</v>
      </c>
      <c r="C70" s="73">
        <v>-0.19825600461025317</v>
      </c>
      <c r="D70" s="73">
        <v>0.69936606125650835</v>
      </c>
      <c r="E70" s="116">
        <v>1.1257981682025306</v>
      </c>
      <c r="F70" s="121">
        <f t="shared" si="4"/>
        <v>0.13435325740495419</v>
      </c>
      <c r="G70" s="119" t="s">
        <v>150</v>
      </c>
      <c r="H70" s="110">
        <f t="shared" si="5"/>
        <v>0.67665599902121609</v>
      </c>
      <c r="I70" s="73">
        <v>0.57631880150452841</v>
      </c>
      <c r="J70" s="73">
        <v>0.47571701994306631</v>
      </c>
      <c r="K70" s="73">
        <v>0.97793217561605361</v>
      </c>
    </row>
    <row r="71" spans="1:11" x14ac:dyDescent="0.25">
      <c r="A71" s="58" t="s">
        <v>152</v>
      </c>
      <c r="B71" s="110">
        <v>-0.78242181424268853</v>
      </c>
      <c r="C71" s="73">
        <v>-1.2774322856023421</v>
      </c>
      <c r="D71" s="73">
        <v>4.6792888649915813E-2</v>
      </c>
      <c r="E71" s="116">
        <v>-1.1166260457756392</v>
      </c>
      <c r="F71" s="121">
        <f t="shared" si="4"/>
        <v>0.40574442848747266</v>
      </c>
      <c r="G71" s="119" t="s">
        <v>152</v>
      </c>
      <c r="H71" s="110">
        <f t="shared" si="5"/>
        <v>-0.37667738575521587</v>
      </c>
      <c r="I71" s="73">
        <v>-0.40274793611413401</v>
      </c>
      <c r="J71" s="73">
        <v>-0.17984014909311852</v>
      </c>
      <c r="K71" s="73">
        <v>-0.54744407205839496</v>
      </c>
    </row>
    <row r="72" spans="1:11" x14ac:dyDescent="0.25">
      <c r="A72" s="58" t="s">
        <v>154</v>
      </c>
      <c r="B72" s="110">
        <v>5.9359066047332725E-3</v>
      </c>
      <c r="C72" s="73">
        <v>0.52206883749567212</v>
      </c>
      <c r="D72" s="73">
        <v>0.38443857792889657</v>
      </c>
      <c r="E72" s="116">
        <v>-0.88869969561036888</v>
      </c>
      <c r="F72" s="122">
        <f t="shared" si="4"/>
        <v>-0.58846522408744828</v>
      </c>
      <c r="G72" s="119" t="s">
        <v>154</v>
      </c>
      <c r="H72" s="110">
        <f t="shared" si="5"/>
        <v>-0.58252931748271497</v>
      </c>
      <c r="I72" s="73">
        <v>-1.092597583686423</v>
      </c>
      <c r="J72" s="73">
        <v>0.41598377270131986</v>
      </c>
      <c r="K72" s="73">
        <v>-1.0709741414630418</v>
      </c>
    </row>
    <row r="73" spans="1:11" x14ac:dyDescent="0.25">
      <c r="A73" s="58" t="s">
        <v>156</v>
      </c>
      <c r="B73" s="110">
        <v>0.85621959083272137</v>
      </c>
      <c r="C73" s="73">
        <v>-0.21818370074166696</v>
      </c>
      <c r="D73" s="73">
        <v>1.1419478740150399</v>
      </c>
      <c r="E73" s="116">
        <v>1.6448945992247914</v>
      </c>
      <c r="F73" s="122">
        <f t="shared" si="4"/>
        <v>-4.530833701963044E-2</v>
      </c>
      <c r="G73" s="119" t="s">
        <v>156</v>
      </c>
      <c r="H73" s="110">
        <f t="shared" si="5"/>
        <v>0.81091125381309093</v>
      </c>
      <c r="I73" s="73">
        <v>-1.1152811823484149E-2</v>
      </c>
      <c r="J73" s="73">
        <v>1.0828255741278472</v>
      </c>
      <c r="K73" s="73">
        <v>1.3610609991349096</v>
      </c>
    </row>
    <row r="74" spans="1:11" x14ac:dyDescent="0.25">
      <c r="A74" s="58" t="s">
        <v>158</v>
      </c>
      <c r="B74" s="110">
        <v>0.49667492275501141</v>
      </c>
      <c r="C74" s="73">
        <v>1.4083608695695371</v>
      </c>
      <c r="D74" s="73">
        <v>-0.65232068889620154</v>
      </c>
      <c r="E74" s="116">
        <v>0.73398458759169871</v>
      </c>
      <c r="F74" s="122">
        <f t="shared" si="4"/>
        <v>-0.37564364000867195</v>
      </c>
      <c r="G74" s="119" t="s">
        <v>158</v>
      </c>
      <c r="H74" s="110">
        <f t="shared" si="5"/>
        <v>0.12103128274633944</v>
      </c>
      <c r="I74" s="73">
        <v>-0.2642501449895624</v>
      </c>
      <c r="J74" s="73">
        <v>1.5882866195781709E-2</v>
      </c>
      <c r="K74" s="73">
        <v>0.61146112703279898</v>
      </c>
    </row>
    <row r="75" spans="1:11" x14ac:dyDescent="0.25">
      <c r="A75" s="58" t="s">
        <v>160</v>
      </c>
      <c r="B75" s="110">
        <v>-6.3238852241935886E-2</v>
      </c>
      <c r="C75" s="73">
        <v>-0.42755097380900636</v>
      </c>
      <c r="D75" s="73">
        <v>-5.8875779702154338E-2</v>
      </c>
      <c r="E75" s="116">
        <v>0.29671019678535304</v>
      </c>
      <c r="F75" s="122">
        <f t="shared" si="4"/>
        <v>-6.1328866256823808E-2</v>
      </c>
      <c r="G75" s="119" t="s">
        <v>160</v>
      </c>
      <c r="H75" s="110">
        <f t="shared" si="5"/>
        <v>-0.12456771849875969</v>
      </c>
      <c r="I75" s="73">
        <v>-0.51395000137732849</v>
      </c>
      <c r="J75" s="73">
        <v>6.5007426299069096E-2</v>
      </c>
      <c r="K75" s="73">
        <v>7.5239419581980341E-2</v>
      </c>
    </row>
    <row r="76" spans="1:11" x14ac:dyDescent="0.25">
      <c r="A76" s="58" t="s">
        <v>162</v>
      </c>
      <c r="B76" s="110">
        <v>-7.3818255057212886E-2</v>
      </c>
      <c r="C76" s="73">
        <v>-0.52187843119764299</v>
      </c>
      <c r="D76" s="73">
        <v>1.1433122505736122</v>
      </c>
      <c r="E76" s="116">
        <v>-0.84288858454760784</v>
      </c>
      <c r="F76" s="121">
        <f t="shared" si="4"/>
        <v>0.35026564220228801</v>
      </c>
      <c r="G76" s="119" t="s">
        <v>162</v>
      </c>
      <c r="H76" s="110">
        <f t="shared" si="5"/>
        <v>0.27644738714507511</v>
      </c>
      <c r="I76" s="73">
        <v>-0.26197736629265456</v>
      </c>
      <c r="J76" s="73">
        <v>1.0493956580171024</v>
      </c>
      <c r="K76" s="73">
        <v>4.1923869710777439E-2</v>
      </c>
    </row>
    <row r="77" spans="1:11" x14ac:dyDescent="0.25">
      <c r="A77" s="58" t="s">
        <v>164</v>
      </c>
      <c r="B77" s="110">
        <v>-1.3507244919165506</v>
      </c>
      <c r="C77" s="73">
        <v>-1.0831556405376674</v>
      </c>
      <c r="D77" s="73">
        <v>-2.0980845753511255</v>
      </c>
      <c r="E77" s="116">
        <v>-0.87093325986085879</v>
      </c>
      <c r="F77" s="121">
        <f t="shared" si="4"/>
        <v>0.16305948187925945</v>
      </c>
      <c r="G77" s="119" t="s">
        <v>164</v>
      </c>
      <c r="H77" s="110">
        <f t="shared" si="5"/>
        <v>-1.1876650100372912</v>
      </c>
      <c r="I77" s="73">
        <v>-0.74145213238615326</v>
      </c>
      <c r="J77" s="73">
        <v>-1.3055681972687294</v>
      </c>
      <c r="K77" s="73">
        <v>-1.5159747004569908</v>
      </c>
    </row>
    <row r="78" spans="1:11" x14ac:dyDescent="0.25">
      <c r="A78" s="58" t="s">
        <v>166</v>
      </c>
      <c r="B78" s="110">
        <v>5.7037933099603394E-2</v>
      </c>
      <c r="C78" s="73">
        <v>-0.95613273099456186</v>
      </c>
      <c r="D78" s="73">
        <v>1.0295401955985812</v>
      </c>
      <c r="E78" s="116">
        <v>9.7706334694790814E-2</v>
      </c>
      <c r="F78" s="121">
        <f t="shared" si="4"/>
        <v>4.3590403342756476E-2</v>
      </c>
      <c r="G78" s="119" t="s">
        <v>166</v>
      </c>
      <c r="H78" s="110">
        <f t="shared" si="5"/>
        <v>0.10062833644235987</v>
      </c>
      <c r="I78" s="73">
        <v>-0.59666229270465432</v>
      </c>
      <c r="J78" s="73">
        <v>1.0287537733221834</v>
      </c>
      <c r="K78" s="73">
        <v>-0.13020647129044946</v>
      </c>
    </row>
    <row r="79" spans="1:11" x14ac:dyDescent="0.25">
      <c r="A79" s="58" t="s">
        <v>168</v>
      </c>
      <c r="B79" s="110">
        <v>-0.1501097441648562</v>
      </c>
      <c r="C79" s="73">
        <v>-3.1228187138087494E-3</v>
      </c>
      <c r="D79" s="73">
        <v>-0.19722059239134249</v>
      </c>
      <c r="E79" s="116">
        <v>-0.24998582138941736</v>
      </c>
      <c r="F79" s="122">
        <f t="shared" si="4"/>
        <v>-1.1775970085674299</v>
      </c>
      <c r="G79" s="119" t="s">
        <v>168</v>
      </c>
      <c r="H79" s="110">
        <f t="shared" si="5"/>
        <v>-1.3277067527322861</v>
      </c>
      <c r="I79" s="73">
        <v>-0.46122278443406989</v>
      </c>
      <c r="J79" s="73">
        <v>-0.19657112434821836</v>
      </c>
      <c r="K79" s="73">
        <v>-3.3253263494145702</v>
      </c>
    </row>
    <row r="80" spans="1:11" x14ac:dyDescent="0.25">
      <c r="A80" s="58" t="s">
        <v>170</v>
      </c>
      <c r="B80" s="110">
        <v>-0.47722687425773053</v>
      </c>
      <c r="C80" s="73">
        <v>-0.98971116382537039</v>
      </c>
      <c r="D80" s="73">
        <v>-0.45303608620536584</v>
      </c>
      <c r="E80" s="116">
        <v>1.1066627257544762E-2</v>
      </c>
      <c r="F80" s="121">
        <f t="shared" si="4"/>
        <v>0.38635086401227647</v>
      </c>
      <c r="G80" s="119" t="s">
        <v>170</v>
      </c>
      <c r="H80" s="110">
        <f t="shared" si="5"/>
        <v>-9.0876010245454067E-2</v>
      </c>
      <c r="I80" s="73">
        <v>-0.84244670083069784</v>
      </c>
      <c r="J80" s="73">
        <v>-0.32641108559947729</v>
      </c>
      <c r="K80" s="73">
        <v>0.89622975569381302</v>
      </c>
    </row>
    <row r="81" spans="1:11" x14ac:dyDescent="0.25">
      <c r="A81" s="58" t="s">
        <v>172</v>
      </c>
      <c r="B81" s="110">
        <v>0.33386875841748626</v>
      </c>
      <c r="C81" s="73">
        <v>-0.42829609016859582</v>
      </c>
      <c r="D81" s="73">
        <v>9.9425461078535643E-2</v>
      </c>
      <c r="E81" s="116">
        <v>1.3304769043425189</v>
      </c>
      <c r="F81" s="122">
        <f t="shared" si="4"/>
        <v>-0.36873832258011929</v>
      </c>
      <c r="G81" s="119" t="s">
        <v>172</v>
      </c>
      <c r="H81" s="110">
        <f t="shared" si="5"/>
        <v>-3.4869564162633017E-2</v>
      </c>
      <c r="I81" s="73">
        <v>0.58794516767206451</v>
      </c>
      <c r="J81" s="73">
        <v>-0.23871061869209453</v>
      </c>
      <c r="K81" s="73">
        <v>-0.45384324146786903</v>
      </c>
    </row>
    <row r="82" spans="1:11" x14ac:dyDescent="0.25">
      <c r="A82" s="58" t="s">
        <v>174</v>
      </c>
      <c r="B82" s="110">
        <v>0.84123602749873594</v>
      </c>
      <c r="C82" s="73">
        <v>0.931795928594505</v>
      </c>
      <c r="D82" s="73">
        <v>0.99942438955837509</v>
      </c>
      <c r="E82" s="116">
        <v>0.59248776434332762</v>
      </c>
      <c r="F82" s="122">
        <f t="shared" si="4"/>
        <v>-0.311504242650675</v>
      </c>
      <c r="G82" s="119" t="s">
        <v>174</v>
      </c>
      <c r="H82" s="110">
        <f t="shared" si="5"/>
        <v>0.52973178484806094</v>
      </c>
      <c r="I82" s="73">
        <v>1.0114754740041696</v>
      </c>
      <c r="J82" s="73">
        <v>0.9268571081269511</v>
      </c>
      <c r="K82" s="73">
        <v>-0.34913722758693772</v>
      </c>
    </row>
    <row r="83" spans="1:11" x14ac:dyDescent="0.25">
      <c r="A83" s="58" t="s">
        <v>176</v>
      </c>
      <c r="B83" s="110">
        <v>-0.48027420596535381</v>
      </c>
      <c r="C83" s="73">
        <v>-1.285107449366621</v>
      </c>
      <c r="D83" s="73">
        <v>-0.21796281308533316</v>
      </c>
      <c r="E83" s="116">
        <v>6.2247644555892608E-2</v>
      </c>
      <c r="F83" s="121">
        <f t="shared" si="4"/>
        <v>0.32450243778150828</v>
      </c>
      <c r="G83" s="119" t="s">
        <v>176</v>
      </c>
      <c r="H83" s="110">
        <f t="shared" si="5"/>
        <v>-0.15577176818384553</v>
      </c>
      <c r="I83" s="73">
        <v>-0.56214424715623923</v>
      </c>
      <c r="J83" s="73">
        <v>-0.79505499406602431</v>
      </c>
      <c r="K83" s="73">
        <v>0.88988393667072696</v>
      </c>
    </row>
    <row r="84" spans="1:11" x14ac:dyDescent="0.25">
      <c r="A84" s="58" t="s">
        <v>178</v>
      </c>
      <c r="B84" s="110">
        <v>0.28802075793438492</v>
      </c>
      <c r="C84" s="73">
        <v>-0.5292083770460223</v>
      </c>
      <c r="D84" s="73">
        <v>0.86546903253329666</v>
      </c>
      <c r="E84" s="116">
        <v>0.52780161831588046</v>
      </c>
      <c r="F84" s="122">
        <f t="shared" si="4"/>
        <v>-0.34155001560121007</v>
      </c>
      <c r="G84" s="119" t="s">
        <v>178</v>
      </c>
      <c r="H84" s="110">
        <f t="shared" si="5"/>
        <v>-5.3529257666825168E-2</v>
      </c>
      <c r="I84" s="73">
        <v>-0.67572100375912392</v>
      </c>
      <c r="J84" s="73">
        <v>0.88013500590330429</v>
      </c>
      <c r="K84" s="73">
        <v>-0.36500177514465587</v>
      </c>
    </row>
    <row r="85" spans="1:11" x14ac:dyDescent="0.25">
      <c r="A85" s="58" t="s">
        <v>180</v>
      </c>
      <c r="B85" s="110">
        <v>-1.296392401313321</v>
      </c>
      <c r="C85" s="73">
        <v>-3.6388657856367161E-3</v>
      </c>
      <c r="D85" s="73">
        <v>-1.1699083478026191</v>
      </c>
      <c r="E85" s="116">
        <v>-2.7156299903517072</v>
      </c>
      <c r="F85" s="122">
        <f t="shared" si="4"/>
        <v>-1.897653596158122E-2</v>
      </c>
      <c r="G85" s="119" t="s">
        <v>180</v>
      </c>
      <c r="H85" s="110">
        <f t="shared" si="5"/>
        <v>-1.3153689372749022</v>
      </c>
      <c r="I85" s="73">
        <v>-1.953818322549534</v>
      </c>
      <c r="J85" s="73">
        <v>5.5941781743213674E-2</v>
      </c>
      <c r="K85" s="73">
        <v>-2.0482302710183862</v>
      </c>
    </row>
    <row r="86" spans="1:11" x14ac:dyDescent="0.25">
      <c r="A86" s="58" t="s">
        <v>182</v>
      </c>
      <c r="B86" s="110">
        <v>0.21220564882209283</v>
      </c>
      <c r="C86" s="73">
        <v>-0.69523520579820197</v>
      </c>
      <c r="D86" s="73">
        <v>0.66114014367121554</v>
      </c>
      <c r="E86" s="116">
        <v>0.67071200859326496</v>
      </c>
      <c r="F86" s="121">
        <f t="shared" si="4"/>
        <v>0.2664169308950799</v>
      </c>
      <c r="G86" s="119" t="s">
        <v>182</v>
      </c>
      <c r="H86" s="110">
        <f t="shared" si="5"/>
        <v>0.47862257971717276</v>
      </c>
      <c r="I86" s="73">
        <v>0.25039798929367413</v>
      </c>
      <c r="J86" s="73">
        <v>0.56686957642407265</v>
      </c>
      <c r="K86" s="73">
        <v>0.61860017343377149</v>
      </c>
    </row>
    <row r="87" spans="1:11" x14ac:dyDescent="0.25">
      <c r="A87" s="58" t="s">
        <v>184</v>
      </c>
      <c r="B87" s="110">
        <v>-0.43203555472143379</v>
      </c>
      <c r="C87" s="73">
        <v>-7.4144315498514524E-2</v>
      </c>
      <c r="D87" s="73">
        <v>-0.69450527092213532</v>
      </c>
      <c r="E87" s="116">
        <v>-0.52745707774365147</v>
      </c>
      <c r="F87" s="122">
        <f t="shared" si="4"/>
        <v>-1.040523851676908</v>
      </c>
      <c r="G87" s="119" t="s">
        <v>184</v>
      </c>
      <c r="H87" s="110">
        <f t="shared" si="5"/>
        <v>-1.4725594063983418</v>
      </c>
      <c r="I87" s="73">
        <v>-0.39592197634604692</v>
      </c>
      <c r="J87" s="73">
        <v>-0.21811378456925332</v>
      </c>
      <c r="K87" s="73">
        <v>-3.8036424582797252</v>
      </c>
    </row>
    <row r="88" spans="1:11" x14ac:dyDescent="0.25">
      <c r="A88" s="58" t="s">
        <v>186</v>
      </c>
      <c r="B88" s="110">
        <v>0.2464271436834059</v>
      </c>
      <c r="C88" s="73">
        <v>0.3425166302543336</v>
      </c>
      <c r="D88" s="73">
        <v>0.60946212516336373</v>
      </c>
      <c r="E88" s="116">
        <v>-0.2126973243674796</v>
      </c>
      <c r="F88" s="122">
        <f t="shared" si="4"/>
        <v>-0.42848117744590952</v>
      </c>
      <c r="G88" s="119" t="s">
        <v>186</v>
      </c>
      <c r="H88" s="110">
        <f t="shared" si="5"/>
        <v>-0.18205403376250362</v>
      </c>
      <c r="I88" s="73">
        <v>-1.0302510692842672</v>
      </c>
      <c r="J88" s="73">
        <v>0.25258375497126734</v>
      </c>
      <c r="K88" s="73">
        <v>0.2315052130254891</v>
      </c>
    </row>
    <row r="89" spans="1:11" x14ac:dyDescent="0.25">
      <c r="A89" s="58" t="s">
        <v>188</v>
      </c>
      <c r="B89" s="110">
        <v>-1.1733816171360683</v>
      </c>
      <c r="C89" s="73">
        <v>-1.0303368888850015</v>
      </c>
      <c r="D89" s="73">
        <v>0.59777973104635418</v>
      </c>
      <c r="E89" s="116">
        <v>-3.087587693569557</v>
      </c>
      <c r="F89" s="121">
        <f t="shared" si="4"/>
        <v>1.3191708363388024</v>
      </c>
      <c r="G89" s="119" t="s">
        <v>188</v>
      </c>
      <c r="H89" s="110">
        <f t="shared" si="5"/>
        <v>0.14578921920273405</v>
      </c>
      <c r="I89" s="73">
        <v>0.88975567190258642</v>
      </c>
      <c r="J89" s="73">
        <v>0.62651840094751654</v>
      </c>
      <c r="K89" s="73">
        <v>-1.0789064152419008</v>
      </c>
    </row>
    <row r="90" spans="1:11" x14ac:dyDescent="0.25">
      <c r="A90" s="58" t="s">
        <v>190</v>
      </c>
      <c r="B90" s="110">
        <v>-1.2467694693818852</v>
      </c>
      <c r="C90" s="73">
        <v>-1.4149472957896236</v>
      </c>
      <c r="D90" s="73">
        <v>-1.6933742558254152</v>
      </c>
      <c r="E90" s="116">
        <v>-0.63198685653061681</v>
      </c>
      <c r="F90" s="121">
        <f t="shared" si="4"/>
        <v>0.26494392363428376</v>
      </c>
      <c r="G90" s="119" t="s">
        <v>190</v>
      </c>
      <c r="H90" s="110">
        <f t="shared" si="5"/>
        <v>-0.98182554574760139</v>
      </c>
      <c r="I90" s="73">
        <v>-0.17757581468316741</v>
      </c>
      <c r="J90" s="73">
        <v>-2.5964465276191255</v>
      </c>
      <c r="K90" s="73">
        <v>-0.17145429494051143</v>
      </c>
    </row>
    <row r="91" spans="1:11" x14ac:dyDescent="0.25">
      <c r="A91" s="58" t="s">
        <v>192</v>
      </c>
      <c r="B91" s="110">
        <v>0.75525221926628794</v>
      </c>
      <c r="C91" s="73">
        <v>0.791940199381856</v>
      </c>
      <c r="D91" s="73">
        <v>0.77890896286355271</v>
      </c>
      <c r="E91" s="116">
        <v>0.69490749555345555</v>
      </c>
      <c r="F91" s="121">
        <f t="shared" si="4"/>
        <v>0.18612490920712776</v>
      </c>
      <c r="G91" s="119" t="s">
        <v>192</v>
      </c>
      <c r="H91" s="110">
        <f t="shared" si="5"/>
        <v>0.9413771284734157</v>
      </c>
      <c r="I91" s="73">
        <v>0.76076744499262428</v>
      </c>
      <c r="J91" s="73">
        <v>0.71816748885043147</v>
      </c>
      <c r="K91" s="73">
        <v>1.3451964515771915</v>
      </c>
    </row>
    <row r="92" spans="1:11" x14ac:dyDescent="0.25">
      <c r="A92" s="58" t="s">
        <v>194</v>
      </c>
      <c r="B92" s="110">
        <v>0.48847218719068158</v>
      </c>
      <c r="C92" s="73">
        <v>-0.26918859658326949</v>
      </c>
      <c r="D92" s="73">
        <v>1.0712659525209622</v>
      </c>
      <c r="E92" s="116">
        <v>0.663339205634352</v>
      </c>
      <c r="F92" s="121">
        <f t="shared" si="4"/>
        <v>0.12540214380815068</v>
      </c>
      <c r="G92" s="119" t="s">
        <v>194</v>
      </c>
      <c r="H92" s="110">
        <f t="shared" si="5"/>
        <v>0.61387433099883226</v>
      </c>
      <c r="I92" s="73">
        <v>0.27025669249832812</v>
      </c>
      <c r="J92" s="73">
        <v>1.0074988161385177</v>
      </c>
      <c r="K92" s="73">
        <v>0.56386748435965106</v>
      </c>
    </row>
    <row r="93" spans="1:11" x14ac:dyDescent="0.25">
      <c r="A93" s="58" t="s">
        <v>196</v>
      </c>
      <c r="B93" s="110">
        <v>-2.2216136814347887</v>
      </c>
      <c r="C93" s="73">
        <v>-2.2332411383979696</v>
      </c>
      <c r="D93" s="73">
        <v>-2.8771678362435273</v>
      </c>
      <c r="E93" s="116">
        <v>-1.5544320696628686</v>
      </c>
      <c r="F93" s="121">
        <f t="shared" si="4"/>
        <v>0.9452468069864346</v>
      </c>
      <c r="G93" s="119" t="s">
        <v>196</v>
      </c>
      <c r="H93" s="110">
        <f t="shared" si="5"/>
        <v>-1.2763668744483541</v>
      </c>
      <c r="I93" s="73">
        <v>8.1550568285061312E-2</v>
      </c>
      <c r="J93" s="73">
        <v>-2.5089012335886895</v>
      </c>
      <c r="K93" s="73">
        <v>-1.4017499580414339</v>
      </c>
    </row>
    <row r="94" spans="1:11" x14ac:dyDescent="0.25">
      <c r="A94" s="58" t="s">
        <v>198</v>
      </c>
      <c r="B94" s="110">
        <v>-0.58440892833132485</v>
      </c>
      <c r="C94" s="73">
        <v>-0.67683496543409694</v>
      </c>
      <c r="D94" s="73">
        <v>0.37674972404140461</v>
      </c>
      <c r="E94" s="116">
        <v>-1.4531415436012822</v>
      </c>
      <c r="F94" s="121">
        <f t="shared" si="4"/>
        <v>0.5173654737677551</v>
      </c>
      <c r="G94" s="119" t="s">
        <v>198</v>
      </c>
      <c r="H94" s="110">
        <f t="shared" si="5"/>
        <v>-6.7043454563569735E-2</v>
      </c>
      <c r="I94" s="73">
        <v>-0.60449218640245428</v>
      </c>
      <c r="J94" s="73">
        <v>0.27259648667775771</v>
      </c>
      <c r="K94" s="73">
        <v>0.13076533603398735</v>
      </c>
    </row>
    <row r="95" spans="1:11" x14ac:dyDescent="0.25">
      <c r="A95" s="58" t="s">
        <v>200</v>
      </c>
      <c r="B95" s="110">
        <v>-0.56282141768028748</v>
      </c>
      <c r="C95" s="73">
        <v>-0.74216828197997864</v>
      </c>
      <c r="D95" s="73">
        <v>-0.15998303716725354</v>
      </c>
      <c r="E95" s="116">
        <v>-0.78631293389363033</v>
      </c>
      <c r="F95" s="122">
        <f t="shared" si="4"/>
        <v>-0.59390012648601753</v>
      </c>
      <c r="G95" s="119" t="s">
        <v>200</v>
      </c>
      <c r="H95" s="110">
        <f t="shared" si="5"/>
        <v>-1.156721544166305</v>
      </c>
      <c r="I95" s="73">
        <v>-2.4345409164576126</v>
      </c>
      <c r="J95" s="73">
        <v>-0.61192311493309337</v>
      </c>
      <c r="K95" s="73">
        <v>-0.42370060110820906</v>
      </c>
    </row>
    <row r="96" spans="1:11" x14ac:dyDescent="0.25">
      <c r="A96" s="58" t="s">
        <v>202</v>
      </c>
      <c r="B96" s="110">
        <v>2.6413288498775261E-2</v>
      </c>
      <c r="C96" s="73">
        <v>1.0970462545595758</v>
      </c>
      <c r="D96" s="73">
        <v>0.28588031982311107</v>
      </c>
      <c r="E96" s="116">
        <v>-1.3036867088863611</v>
      </c>
      <c r="F96" s="121">
        <f t="shared" si="4"/>
        <v>0.37443529041992962</v>
      </c>
      <c r="G96" s="119" t="s">
        <v>202</v>
      </c>
      <c r="H96" s="110">
        <f t="shared" si="5"/>
        <v>0.4008485789187049</v>
      </c>
      <c r="I96" s="73">
        <v>-0.42157883879193314</v>
      </c>
      <c r="J96" s="73">
        <v>0.70092508900611472</v>
      </c>
      <c r="K96" s="73">
        <v>0.92319948654193318</v>
      </c>
    </row>
    <row r="97" spans="1:11" x14ac:dyDescent="0.25">
      <c r="A97" s="58" t="s">
        <v>204</v>
      </c>
      <c r="B97" s="110">
        <v>3.1550788187171573E-2</v>
      </c>
      <c r="C97" s="73">
        <v>-0.43447473025004291</v>
      </c>
      <c r="D97" s="73">
        <v>-0.5851235083317915</v>
      </c>
      <c r="E97" s="116">
        <v>1.1142506031433492</v>
      </c>
      <c r="F97" s="121">
        <f t="shared" si="4"/>
        <v>0.78551075514967306</v>
      </c>
      <c r="G97" s="119" t="s">
        <v>204</v>
      </c>
      <c r="H97" s="110">
        <f t="shared" si="5"/>
        <v>0.81706154333684466</v>
      </c>
      <c r="I97" s="73">
        <v>5.287029195660244</v>
      </c>
      <c r="J97" s="73">
        <v>-1.8830613034916548</v>
      </c>
      <c r="K97" s="73">
        <v>-0.9527832621580552</v>
      </c>
    </row>
    <row r="98" spans="1:11" x14ac:dyDescent="0.25">
      <c r="A98" s="58" t="s">
        <v>206</v>
      </c>
      <c r="B98" s="110">
        <v>0.7746486457927434</v>
      </c>
      <c r="C98" s="73">
        <v>-0.14008436678400613</v>
      </c>
      <c r="D98" s="73">
        <v>0.85959751569798937</v>
      </c>
      <c r="E98" s="116">
        <v>1.6044327884642469</v>
      </c>
      <c r="F98" s="122">
        <f t="shared" si="4"/>
        <v>-5.3142060196604168E-2</v>
      </c>
      <c r="G98" s="119" t="s">
        <v>206</v>
      </c>
      <c r="H98" s="110">
        <f t="shared" si="5"/>
        <v>0.72150658559613923</v>
      </c>
      <c r="I98" s="73">
        <v>0.27721221034599625</v>
      </c>
      <c r="J98" s="73">
        <v>0.64919679087981741</v>
      </c>
      <c r="K98" s="73">
        <v>1.2381107555626039</v>
      </c>
    </row>
    <row r="99" spans="1:11" x14ac:dyDescent="0.25">
      <c r="A99" s="58" t="s">
        <v>208</v>
      </c>
      <c r="B99" s="110">
        <v>0.31333966556074461</v>
      </c>
      <c r="C99" s="73">
        <v>0.47671408753393568</v>
      </c>
      <c r="D99" s="73">
        <v>-0.18048338690691071</v>
      </c>
      <c r="E99" s="116">
        <v>0.64378829605520893</v>
      </c>
      <c r="F99" s="122">
        <f t="shared" si="4"/>
        <v>-0.19582906984784737</v>
      </c>
      <c r="G99" s="119" t="s">
        <v>208</v>
      </c>
      <c r="H99" s="110">
        <f t="shared" si="5"/>
        <v>0.11751059571289724</v>
      </c>
      <c r="I99" s="73">
        <v>0.79072107496418698</v>
      </c>
      <c r="J99" s="73">
        <v>-0.27387403928595633</v>
      </c>
      <c r="K99" s="73">
        <v>-0.16431524853953891</v>
      </c>
    </row>
    <row r="100" spans="1:11" x14ac:dyDescent="0.25">
      <c r="A100" s="58" t="s">
        <v>210</v>
      </c>
      <c r="B100" s="110">
        <v>0.27698822729307443</v>
      </c>
      <c r="C100" s="73">
        <v>-0.74942885721300956</v>
      </c>
      <c r="D100" s="73">
        <v>0.92115079301135161</v>
      </c>
      <c r="E100" s="116">
        <v>0.65924274608088129</v>
      </c>
      <c r="F100" s="121">
        <f t="shared" si="4"/>
        <v>2.0133970588513683E-2</v>
      </c>
      <c r="G100" s="119" t="s">
        <v>210</v>
      </c>
      <c r="H100" s="110">
        <f t="shared" si="5"/>
        <v>0.29712219788158811</v>
      </c>
      <c r="I100" s="73">
        <v>-0.49867206650387347</v>
      </c>
      <c r="J100" s="73">
        <v>0.64610856100890413</v>
      </c>
      <c r="K100" s="73">
        <v>0.74393009913973374</v>
      </c>
    </row>
    <row r="101" spans="1:11" x14ac:dyDescent="0.25">
      <c r="A101" s="58" t="s">
        <v>212</v>
      </c>
      <c r="B101" s="110">
        <v>0.66722732552898545</v>
      </c>
      <c r="C101" s="73">
        <v>0.52143381804161471</v>
      </c>
      <c r="D101" s="73">
        <v>0.95362932080475893</v>
      </c>
      <c r="E101" s="116">
        <v>0.5266188377405826</v>
      </c>
      <c r="F101" s="122">
        <f t="shared" si="4"/>
        <v>-0.24799744791608019</v>
      </c>
      <c r="G101" s="119" t="s">
        <v>212</v>
      </c>
      <c r="H101" s="110">
        <f t="shared" si="5"/>
        <v>0.41922987761290526</v>
      </c>
      <c r="I101" s="73">
        <v>-0.13595503344675869</v>
      </c>
      <c r="J101" s="73">
        <v>0.93606965056252445</v>
      </c>
      <c r="K101" s="73">
        <v>0.4575750157229499</v>
      </c>
    </row>
    <row r="102" spans="1:11" x14ac:dyDescent="0.25">
      <c r="A102" s="58" t="s">
        <v>214</v>
      </c>
      <c r="B102" s="110">
        <v>0.2363881810762444</v>
      </c>
      <c r="C102" s="73">
        <v>0.40467844294704314</v>
      </c>
      <c r="D102" s="73">
        <v>-0.41862267567861006</v>
      </c>
      <c r="E102" s="116">
        <v>0.7231087759603001</v>
      </c>
      <c r="F102" s="122">
        <f t="shared" si="4"/>
        <v>-0.39802675472155763</v>
      </c>
      <c r="G102" s="119" t="s">
        <v>214</v>
      </c>
      <c r="H102" s="110">
        <f t="shared" si="5"/>
        <v>-0.16163857364531323</v>
      </c>
      <c r="I102" s="73">
        <v>0.15184589232562981</v>
      </c>
      <c r="J102" s="73">
        <v>-0.45737504454219896</v>
      </c>
      <c r="K102" s="73">
        <v>-0.1793865687193705</v>
      </c>
    </row>
    <row r="103" spans="1:11" x14ac:dyDescent="0.25">
      <c r="A103" s="58" t="s">
        <v>216</v>
      </c>
      <c r="B103" s="110">
        <v>0.27008378835802349</v>
      </c>
      <c r="C103" s="73">
        <v>-0.5223938917825679</v>
      </c>
      <c r="D103" s="73">
        <v>0.79530309139157684</v>
      </c>
      <c r="E103" s="116">
        <v>0.53734216546506153</v>
      </c>
      <c r="F103" s="121">
        <f t="shared" si="4"/>
        <v>0.11233727992953774</v>
      </c>
      <c r="G103" s="119" t="s">
        <v>216</v>
      </c>
      <c r="H103" s="110">
        <f t="shared" si="5"/>
        <v>0.38242106828756123</v>
      </c>
      <c r="I103" s="73">
        <v>-2.261812073476956E-2</v>
      </c>
      <c r="J103" s="73">
        <v>0.91299283647962026</v>
      </c>
      <c r="K103" s="73">
        <v>0.25688848911783291</v>
      </c>
    </row>
    <row r="104" spans="1:11" x14ac:dyDescent="0.25">
      <c r="A104" s="58" t="s">
        <v>218</v>
      </c>
      <c r="B104" s="110">
        <v>0.52932852302501165</v>
      </c>
      <c r="C104" s="73">
        <v>0.39671505315849248</v>
      </c>
      <c r="D104" s="73">
        <v>0.1915765387368138</v>
      </c>
      <c r="E104" s="116">
        <v>0.99969397717972885</v>
      </c>
      <c r="F104" s="121">
        <f t="shared" si="4"/>
        <v>7.3285850768842309E-2</v>
      </c>
      <c r="G104" s="119" t="s">
        <v>218</v>
      </c>
      <c r="H104" s="110">
        <f t="shared" si="5"/>
        <v>0.60261437379385396</v>
      </c>
      <c r="I104" s="73">
        <v>0.9168273083324161</v>
      </c>
      <c r="J104" s="73">
        <v>0.30017859784137435</v>
      </c>
      <c r="K104" s="73">
        <v>0.59083721520777122</v>
      </c>
    </row>
    <row r="105" spans="1:11" x14ac:dyDescent="0.25">
      <c r="A105" s="58" t="s">
        <v>220</v>
      </c>
      <c r="B105" s="110">
        <v>8.4226036195378981E-2</v>
      </c>
      <c r="C105" s="73">
        <v>-4.2701773732709426E-2</v>
      </c>
      <c r="D105" s="73">
        <v>0.13182934814134833</v>
      </c>
      <c r="E105" s="116">
        <v>0.16355053417749801</v>
      </c>
      <c r="F105" s="122">
        <f t="shared" si="4"/>
        <v>-0.19721317123544704</v>
      </c>
      <c r="G105" s="119" t="s">
        <v>220</v>
      </c>
      <c r="H105" s="110">
        <f t="shared" si="5"/>
        <v>-0.11298713504006806</v>
      </c>
      <c r="I105" s="73">
        <v>-0.22402008035232446</v>
      </c>
      <c r="J105" s="73">
        <v>0.48406252685309598</v>
      </c>
      <c r="K105" s="73">
        <v>-0.59900385162097569</v>
      </c>
    </row>
    <row r="106" spans="1:11" x14ac:dyDescent="0.25">
      <c r="A106" s="58" t="s">
        <v>222</v>
      </c>
      <c r="B106" s="110">
        <v>7.9669256982736483E-2</v>
      </c>
      <c r="C106" s="73">
        <v>-0.21471971731182452</v>
      </c>
      <c r="D106" s="73">
        <v>-0.98157179912326864</v>
      </c>
      <c r="E106" s="116">
        <v>1.4352992873833026</v>
      </c>
      <c r="F106" s="121">
        <f t="shared" si="4"/>
        <v>0.32459228491832604</v>
      </c>
      <c r="G106" s="119" t="s">
        <v>222</v>
      </c>
      <c r="H106" s="110">
        <f t="shared" si="5"/>
        <v>0.4042615419010625</v>
      </c>
      <c r="I106" s="73">
        <v>2.6178483452402093</v>
      </c>
      <c r="J106" s="73">
        <v>-2.2203842826864806</v>
      </c>
      <c r="K106" s="73">
        <v>0.81532056314945889</v>
      </c>
    </row>
    <row r="107" spans="1:11" x14ac:dyDescent="0.25">
      <c r="A107" s="58" t="s">
        <v>224</v>
      </c>
      <c r="B107" s="110">
        <v>0.48045008130226297</v>
      </c>
      <c r="C107" s="73">
        <v>-0.56655656327026493</v>
      </c>
      <c r="D107" s="73">
        <v>1.2298007950587331</v>
      </c>
      <c r="E107" s="116">
        <v>0.77810601211832076</v>
      </c>
      <c r="F107" s="122">
        <f t="shared" si="4"/>
        <v>-0.14253082099813957</v>
      </c>
      <c r="G107" s="119" t="s">
        <v>224</v>
      </c>
      <c r="H107" s="110">
        <f t="shared" si="5"/>
        <v>0.33791926030412339</v>
      </c>
      <c r="I107" s="73">
        <v>-0.41110966459949078</v>
      </c>
      <c r="J107" s="73">
        <v>1.1346634065228218</v>
      </c>
      <c r="K107" s="73">
        <v>0.29020403898903907</v>
      </c>
    </row>
    <row r="108" spans="1:11" x14ac:dyDescent="0.25">
      <c r="A108" s="58" t="s">
        <v>226</v>
      </c>
      <c r="B108" s="110">
        <v>0.61547977559869249</v>
      </c>
      <c r="C108" s="73">
        <v>0.59355950418221726</v>
      </c>
      <c r="D108" s="73">
        <v>1.1847017904347834</v>
      </c>
      <c r="E108" s="116">
        <v>6.8178032179076919E-2</v>
      </c>
      <c r="F108" s="121">
        <f t="shared" si="4"/>
        <v>0.15586656346131988</v>
      </c>
      <c r="G108" s="119" t="s">
        <v>226</v>
      </c>
      <c r="H108" s="110">
        <f t="shared" si="5"/>
        <v>0.77134633906001238</v>
      </c>
      <c r="I108" s="73">
        <v>-0.21886176540340591</v>
      </c>
      <c r="J108" s="73">
        <v>1.0893441361484095</v>
      </c>
      <c r="K108" s="73">
        <v>1.4435566464350336</v>
      </c>
    </row>
    <row r="109" spans="1:11" x14ac:dyDescent="0.25">
      <c r="A109" s="58" t="s">
        <v>228</v>
      </c>
      <c r="B109" s="110">
        <v>-0.13652824932574853</v>
      </c>
      <c r="C109" s="73">
        <v>-3.5082874622160427E-2</v>
      </c>
      <c r="D109" s="73">
        <v>0.12700409190545808</v>
      </c>
      <c r="E109" s="116">
        <v>-0.50150596526054325</v>
      </c>
      <c r="F109" s="121">
        <f t="shared" si="4"/>
        <v>0.24694850399952989</v>
      </c>
      <c r="G109" s="119" t="s">
        <v>228</v>
      </c>
      <c r="H109" s="110">
        <f t="shared" si="5"/>
        <v>0.11042025467378136</v>
      </c>
      <c r="I109" s="73">
        <v>0.88577931583179292</v>
      </c>
      <c r="J109" s="73">
        <v>0.29514515122244822</v>
      </c>
      <c r="K109" s="73">
        <v>-0.84966370303289707</v>
      </c>
    </row>
    <row r="110" spans="1:11" x14ac:dyDescent="0.25">
      <c r="A110" s="58" t="s">
        <v>230</v>
      </c>
      <c r="B110" s="110">
        <v>-0.1363325619920607</v>
      </c>
      <c r="C110" s="73">
        <v>0.56122330609970572</v>
      </c>
      <c r="D110" s="73">
        <v>0.45368897445017287</v>
      </c>
      <c r="E110" s="116">
        <v>-1.4239099665260608</v>
      </c>
      <c r="F110" s="121">
        <f t="shared" si="4"/>
        <v>0.15357817806619406</v>
      </c>
      <c r="G110" s="119" t="s">
        <v>230</v>
      </c>
      <c r="H110" s="110">
        <f t="shared" si="5"/>
        <v>1.7245616074133368E-2</v>
      </c>
      <c r="I110" s="73">
        <v>-0.80240863518868832</v>
      </c>
      <c r="J110" s="73">
        <v>0.56156176228839294</v>
      </c>
      <c r="K110" s="73">
        <v>0.29258372112269548</v>
      </c>
    </row>
    <row r="111" spans="1:11" x14ac:dyDescent="0.25">
      <c r="A111" s="58" t="s">
        <v>232</v>
      </c>
      <c r="B111" s="110">
        <v>0.1672998738686052</v>
      </c>
      <c r="C111" s="73">
        <v>-0.38086700917831395</v>
      </c>
      <c r="D111" s="73">
        <v>-3.732662579671029E-2</v>
      </c>
      <c r="E111" s="116">
        <v>0.92009325658083985</v>
      </c>
      <c r="F111" s="121">
        <f t="shared" si="4"/>
        <v>0.35638862705295071</v>
      </c>
      <c r="G111" s="119" t="s">
        <v>232</v>
      </c>
      <c r="H111" s="110">
        <f t="shared" si="5"/>
        <v>0.52368850092155594</v>
      </c>
      <c r="I111" s="73">
        <v>0.4022053509100823</v>
      </c>
      <c r="J111" s="73">
        <v>-0.14143429509563005</v>
      </c>
      <c r="K111" s="73">
        <v>1.3102944469502156</v>
      </c>
    </row>
    <row r="112" spans="1:11" x14ac:dyDescent="0.25">
      <c r="A112" s="58" t="s">
        <v>234</v>
      </c>
      <c r="B112" s="110">
        <v>0.47499010684032167</v>
      </c>
      <c r="C112" s="73">
        <v>-0.62903329979813571</v>
      </c>
      <c r="D112" s="73">
        <v>1.2060517364580927</v>
      </c>
      <c r="E112" s="116">
        <v>0.84795188386100795</v>
      </c>
      <c r="F112" s="121">
        <f t="shared" si="4"/>
        <v>0.15720250237936723</v>
      </c>
      <c r="G112" s="119" t="s">
        <v>234</v>
      </c>
      <c r="H112" s="110">
        <f t="shared" si="5"/>
        <v>0.63219260921968889</v>
      </c>
      <c r="I112" s="73">
        <v>-0.21590654050246377</v>
      </c>
      <c r="J112" s="73">
        <v>1.1147215080983324</v>
      </c>
      <c r="K112" s="73">
        <v>0.99776286006319803</v>
      </c>
    </row>
    <row r="113" spans="1:11" x14ac:dyDescent="0.25">
      <c r="A113" s="58" t="s">
        <v>236</v>
      </c>
      <c r="B113" s="110">
        <v>0.15348238341659023</v>
      </c>
      <c r="C113" s="73">
        <v>-0.55194605617393855</v>
      </c>
      <c r="D113" s="73">
        <v>0.68245388148982555</v>
      </c>
      <c r="E113" s="116">
        <v>0.32993932493388367</v>
      </c>
      <c r="F113" s="121">
        <f t="shared" si="4"/>
        <v>4.0723663502346047E-2</v>
      </c>
      <c r="G113" s="119" t="s">
        <v>236</v>
      </c>
      <c r="H113" s="110">
        <f t="shared" si="5"/>
        <v>0.19420604691893628</v>
      </c>
      <c r="I113" s="73">
        <v>-0.94450847984873765</v>
      </c>
      <c r="J113" s="73">
        <v>0.69038891825317006</v>
      </c>
      <c r="K113" s="73">
        <v>0.83673770235237643</v>
      </c>
    </row>
    <row r="114" spans="1:11" x14ac:dyDescent="0.25">
      <c r="A114" s="58" t="s">
        <v>238</v>
      </c>
      <c r="B114" s="110">
        <v>-1.319379430176822</v>
      </c>
      <c r="C114" s="73">
        <v>-0.7204297025439178</v>
      </c>
      <c r="D114" s="73">
        <v>-1.223537538960018</v>
      </c>
      <c r="E114" s="116">
        <v>-2.0141710490265301</v>
      </c>
      <c r="F114" s="121">
        <f t="shared" si="4"/>
        <v>0.22827671458189824</v>
      </c>
      <c r="G114" s="119" t="s">
        <v>238</v>
      </c>
      <c r="H114" s="110">
        <f t="shared" si="5"/>
        <v>-1.0911027155949238</v>
      </c>
      <c r="I114" s="73">
        <v>0.4441777915084818</v>
      </c>
      <c r="J114" s="73">
        <v>-2.2023044652141457</v>
      </c>
      <c r="K114" s="73">
        <v>-1.5151814730791076</v>
      </c>
    </row>
    <row r="115" spans="1:11" x14ac:dyDescent="0.25">
      <c r="A115" s="58" t="s">
        <v>240</v>
      </c>
      <c r="B115" s="110">
        <v>7.3743939493257568E-2</v>
      </c>
      <c r="C115" s="73">
        <v>-0.39095330297229525</v>
      </c>
      <c r="D115" s="73">
        <v>0.22912370029661158</v>
      </c>
      <c r="E115" s="116">
        <v>0.38306142115545638</v>
      </c>
      <c r="F115" s="122">
        <f t="shared" si="4"/>
        <v>-0.19497894234493579</v>
      </c>
      <c r="G115" s="119" t="s">
        <v>240</v>
      </c>
      <c r="H115" s="110">
        <f t="shared" si="5"/>
        <v>-0.12123500285167821</v>
      </c>
      <c r="I115" s="73">
        <v>-0.55097571335881124</v>
      </c>
      <c r="J115" s="73">
        <v>0.11837710424488221</v>
      </c>
      <c r="K115" s="73">
        <v>6.8893600558894388E-2</v>
      </c>
    </row>
    <row r="116" spans="1:11" x14ac:dyDescent="0.25">
      <c r="A116" s="58" t="s">
        <v>242</v>
      </c>
      <c r="B116" s="110">
        <v>0.14798944770703526</v>
      </c>
      <c r="C116" s="73">
        <v>-0.34796494078816737</v>
      </c>
      <c r="D116" s="73">
        <v>-0.26292277689541815</v>
      </c>
      <c r="E116" s="116">
        <v>1.0548560608046913</v>
      </c>
      <c r="F116" s="121">
        <f t="shared" si="4"/>
        <v>-2.1881167978358984E-3</v>
      </c>
      <c r="G116" s="119" t="s">
        <v>242</v>
      </c>
      <c r="H116" s="110">
        <f t="shared" si="5"/>
        <v>0.14580133090919936</v>
      </c>
      <c r="I116" s="73">
        <v>-0.49541527652892242</v>
      </c>
      <c r="J116" s="73">
        <v>0.11670547872917823</v>
      </c>
      <c r="K116" s="73">
        <v>0.81611379052734223</v>
      </c>
    </row>
    <row r="117" spans="1:11" x14ac:dyDescent="0.25">
      <c r="A117" s="58" t="s">
        <v>244</v>
      </c>
      <c r="B117" s="110">
        <v>0.56397424012874964</v>
      </c>
      <c r="C117" s="73">
        <v>0.47032405113482773</v>
      </c>
      <c r="D117" s="73">
        <v>0.39757851640350039</v>
      </c>
      <c r="E117" s="116">
        <v>0.82402015284792063</v>
      </c>
      <c r="F117" s="121">
        <f t="shared" si="4"/>
        <v>0.19636205764434145</v>
      </c>
      <c r="G117" s="119" t="s">
        <v>244</v>
      </c>
      <c r="H117" s="110">
        <f t="shared" si="5"/>
        <v>0.76033629777309109</v>
      </c>
      <c r="I117" s="73">
        <v>0.21353282089840556</v>
      </c>
      <c r="J117" s="73">
        <v>0.49065722650101273</v>
      </c>
      <c r="K117" s="73">
        <v>1.5768188459198549</v>
      </c>
    </row>
    <row r="118" spans="1:11" x14ac:dyDescent="0.25">
      <c r="A118" s="58" t="s">
        <v>246</v>
      </c>
      <c r="B118" s="110">
        <v>-0.21884702151794611</v>
      </c>
      <c r="C118" s="73">
        <v>-0.39920290252158408</v>
      </c>
      <c r="D118" s="73">
        <v>-0.15263653444416553</v>
      </c>
      <c r="E118" s="116">
        <v>-0.10470162758808881</v>
      </c>
      <c r="F118" s="121">
        <f t="shared" si="4"/>
        <v>0.21737982998074676</v>
      </c>
      <c r="G118" s="119" t="s">
        <v>246</v>
      </c>
      <c r="H118" s="110">
        <f t="shared" si="5"/>
        <v>-1.4671915371993471E-3</v>
      </c>
      <c r="I118" s="73">
        <v>0.4786021673924728</v>
      </c>
      <c r="J118" s="73">
        <v>-0.34645145169053543</v>
      </c>
      <c r="K118" s="73">
        <v>-0.13655229031353541</v>
      </c>
    </row>
    <row r="119" spans="1:11" x14ac:dyDescent="0.25">
      <c r="A119" s="58" t="s">
        <v>248</v>
      </c>
      <c r="B119" s="110">
        <v>-0.31888719435221274</v>
      </c>
      <c r="C119" s="73">
        <v>-0.54720869172543551</v>
      </c>
      <c r="D119" s="73">
        <v>0.31475375939259886</v>
      </c>
      <c r="E119" s="116">
        <v>-0.72420665072380153</v>
      </c>
      <c r="F119" s="122">
        <f t="shared" si="4"/>
        <v>-0.53565027191670778</v>
      </c>
      <c r="G119" s="119" t="s">
        <v>248</v>
      </c>
      <c r="H119" s="110">
        <f t="shared" si="5"/>
        <v>-0.85453746626892058</v>
      </c>
      <c r="I119" s="73">
        <v>-1.5292739043040984</v>
      </c>
      <c r="J119" s="73">
        <v>1.0459143490147736E-2</v>
      </c>
      <c r="K119" s="73">
        <v>-1.0447976379928112</v>
      </c>
    </row>
    <row r="120" spans="1:11" x14ac:dyDescent="0.25">
      <c r="A120" s="58" t="s">
        <v>250</v>
      </c>
      <c r="B120" s="110">
        <v>0.89159016042085781</v>
      </c>
      <c r="C120" s="73">
        <v>2.8107908053761044</v>
      </c>
      <c r="D120" s="73">
        <v>-2.1567589055892928</v>
      </c>
      <c r="E120" s="116">
        <v>2.0207385814757619</v>
      </c>
      <c r="F120" s="121">
        <f t="shared" si="4"/>
        <v>6.532066581642626E-4</v>
      </c>
      <c r="G120" s="119" t="s">
        <v>250</v>
      </c>
      <c r="H120" s="110">
        <f t="shared" si="5"/>
        <v>0.89224336707902208</v>
      </c>
      <c r="I120" s="73">
        <v>2.8046565805785169</v>
      </c>
      <c r="J120" s="73">
        <v>-1.830868478345151</v>
      </c>
      <c r="K120" s="73">
        <v>1.7029419990037005</v>
      </c>
    </row>
    <row r="121" spans="1:11" x14ac:dyDescent="0.25">
      <c r="A121" s="58" t="s">
        <v>252</v>
      </c>
      <c r="B121" s="110">
        <v>0.58908374904767158</v>
      </c>
      <c r="C121" s="73">
        <v>2.1722400970433167E-2</v>
      </c>
      <c r="D121" s="73">
        <v>0.70182059531973995</v>
      </c>
      <c r="E121" s="116">
        <v>1.0437082508528415</v>
      </c>
      <c r="F121" s="122">
        <f t="shared" si="4"/>
        <v>-0.12442446791588097</v>
      </c>
      <c r="G121" s="119" t="s">
        <v>252</v>
      </c>
      <c r="H121" s="110">
        <f t="shared" si="5"/>
        <v>0.46465928113179061</v>
      </c>
      <c r="I121" s="73">
        <v>0.10878125953247188</v>
      </c>
      <c r="J121" s="73">
        <v>0.71498328048016291</v>
      </c>
      <c r="K121" s="73">
        <v>0.57021330338273701</v>
      </c>
    </row>
    <row r="122" spans="1:11" x14ac:dyDescent="0.25">
      <c r="A122" s="58" t="s">
        <v>254</v>
      </c>
      <c r="B122" s="110">
        <v>-0.22803885683515665</v>
      </c>
      <c r="C122" s="73">
        <v>-0.99618377924394264</v>
      </c>
      <c r="D122" s="73">
        <v>-7.5361800182410432E-3</v>
      </c>
      <c r="E122" s="116">
        <v>0.31960338875671385</v>
      </c>
      <c r="F122" s="122">
        <f t="shared" si="4"/>
        <v>-0.11356800534188341</v>
      </c>
      <c r="G122" s="119" t="s">
        <v>254</v>
      </c>
      <c r="H122" s="110">
        <f t="shared" si="5"/>
        <v>-0.34160686217704006</v>
      </c>
      <c r="I122" s="73">
        <v>-0.62234268615691868</v>
      </c>
      <c r="J122" s="73">
        <v>0.20207854289197361</v>
      </c>
      <c r="K122" s="73">
        <v>-0.60455644326617508</v>
      </c>
    </row>
    <row r="123" spans="1:11" x14ac:dyDescent="0.25">
      <c r="A123" s="58" t="s">
        <v>256</v>
      </c>
      <c r="B123" s="110">
        <v>-0.15563892896187267</v>
      </c>
      <c r="C123" s="73">
        <v>-0.50764740689270804</v>
      </c>
      <c r="D123" s="73">
        <v>0.17983179275898678</v>
      </c>
      <c r="E123" s="116">
        <v>-0.13910117275189671</v>
      </c>
      <c r="F123" s="121">
        <f t="shared" si="4"/>
        <v>0.1955585736804375</v>
      </c>
      <c r="G123" s="119" t="s">
        <v>256</v>
      </c>
      <c r="H123" s="110">
        <f t="shared" si="5"/>
        <v>3.9919644718564837E-2</v>
      </c>
      <c r="I123" s="73">
        <v>-0.12625378569266255</v>
      </c>
      <c r="J123" s="73">
        <v>0.19457012160295392</v>
      </c>
      <c r="K123" s="73">
        <v>5.1442598245403134E-2</v>
      </c>
    </row>
    <row r="124" spans="1:11" x14ac:dyDescent="0.25">
      <c r="A124" s="58" t="s">
        <v>258</v>
      </c>
      <c r="B124" s="110">
        <v>0.4632323058709204</v>
      </c>
      <c r="C124" s="73">
        <v>0.18746013713685</v>
      </c>
      <c r="D124" s="73">
        <v>0.56190616003977945</v>
      </c>
      <c r="E124" s="116">
        <v>0.64033062043613176</v>
      </c>
      <c r="F124" s="122">
        <f t="shared" si="4"/>
        <v>-0.38009308602697084</v>
      </c>
      <c r="G124" s="119" t="s">
        <v>258</v>
      </c>
      <c r="H124" s="110">
        <f t="shared" si="5"/>
        <v>8.3139219843949577E-2</v>
      </c>
      <c r="I124" s="73">
        <v>-0.33628855303646138</v>
      </c>
      <c r="J124" s="73">
        <v>0.60724053308839876</v>
      </c>
      <c r="K124" s="73">
        <v>-2.1534320520088631E-2</v>
      </c>
    </row>
    <row r="125" spans="1:11" x14ac:dyDescent="0.25">
      <c r="A125" s="58" t="s">
        <v>260</v>
      </c>
      <c r="B125" s="110">
        <v>0.32047026015520641</v>
      </c>
      <c r="C125" s="73">
        <v>2.4221313895139898</v>
      </c>
      <c r="D125" s="73">
        <v>-1.5780190651890402</v>
      </c>
      <c r="E125" s="116">
        <v>0.11729845614066969</v>
      </c>
      <c r="F125" s="122">
        <f t="shared" si="4"/>
        <v>-0.87039566905454446</v>
      </c>
      <c r="G125" s="119" t="s">
        <v>260</v>
      </c>
      <c r="H125" s="110">
        <f t="shared" si="5"/>
        <v>-0.54992540889933805</v>
      </c>
      <c r="I125" s="73">
        <v>0.44111488704995261</v>
      </c>
      <c r="J125" s="73">
        <v>-1.1047923017187087</v>
      </c>
      <c r="K125" s="73">
        <v>-0.98609881202925809</v>
      </c>
    </row>
    <row r="126" spans="1:11" x14ac:dyDescent="0.25">
      <c r="A126" s="58" t="s">
        <v>262</v>
      </c>
      <c r="B126" s="110">
        <v>-0.53868720638605172</v>
      </c>
      <c r="C126" s="73">
        <v>0.94783869297783141</v>
      </c>
      <c r="D126" s="73">
        <v>-0.96369834327708925</v>
      </c>
      <c r="E126" s="116">
        <v>-1.6002019688588973</v>
      </c>
      <c r="F126" s="121">
        <f t="shared" si="4"/>
        <v>0.4573639591671132</v>
      </c>
      <c r="G126" s="119" t="s">
        <v>262</v>
      </c>
      <c r="H126" s="110">
        <f t="shared" si="5"/>
        <v>-8.1323247218938535E-2</v>
      </c>
      <c r="I126" s="73">
        <v>0.73286189385371792</v>
      </c>
      <c r="J126" s="73">
        <v>-0.42780110869636545</v>
      </c>
      <c r="K126" s="73">
        <v>-0.54903052681416809</v>
      </c>
    </row>
    <row r="127" spans="1:11" x14ac:dyDescent="0.25">
      <c r="A127" s="58" t="s">
        <v>264</v>
      </c>
      <c r="B127" s="110">
        <v>-0.62479648822433653</v>
      </c>
      <c r="C127" s="73">
        <v>-0.51538880102178075</v>
      </c>
      <c r="D127" s="73">
        <v>-1.3275984622382304</v>
      </c>
      <c r="E127" s="116">
        <v>-3.1402201412998501E-2</v>
      </c>
      <c r="F127" s="121">
        <f t="shared" si="4"/>
        <v>0.25996013813061197</v>
      </c>
      <c r="G127" s="119" t="s">
        <v>264</v>
      </c>
      <c r="H127" s="110">
        <f t="shared" si="5"/>
        <v>-0.36483635009372456</v>
      </c>
      <c r="I127" s="73">
        <v>-0.30907714196836961</v>
      </c>
      <c r="J127" s="73">
        <v>-0.59494015630303143</v>
      </c>
      <c r="K127" s="73">
        <v>-0.19049175200977256</v>
      </c>
    </row>
    <row r="128" spans="1:11" x14ac:dyDescent="0.25">
      <c r="A128" s="58" t="s">
        <v>266</v>
      </c>
      <c r="B128" s="110">
        <v>0.2305221813143048</v>
      </c>
      <c r="C128" s="73">
        <v>0.72465858172948228</v>
      </c>
      <c r="D128" s="73">
        <v>0.94057828465827842</v>
      </c>
      <c r="E128" s="116">
        <v>-0.97367032244484641</v>
      </c>
      <c r="F128" s="122">
        <f t="shared" si="4"/>
        <v>-0.14537589810612972</v>
      </c>
      <c r="G128" s="119" t="s">
        <v>266</v>
      </c>
      <c r="H128" s="110">
        <f t="shared" si="5"/>
        <v>8.5146283208175078E-2</v>
      </c>
      <c r="I128" s="73">
        <v>0.50471398050484106</v>
      </c>
      <c r="J128" s="73">
        <v>0.91688629592902826</v>
      </c>
      <c r="K128" s="73">
        <v>-1.1661614268093441</v>
      </c>
    </row>
    <row r="129" spans="1:11" x14ac:dyDescent="0.25">
      <c r="A129" s="58" t="s">
        <v>268</v>
      </c>
      <c r="B129" s="110">
        <v>-0.40460873041877243</v>
      </c>
      <c r="C129" s="73">
        <v>-0.66941432777452292</v>
      </c>
      <c r="D129" s="73">
        <v>0.3230472360132926</v>
      </c>
      <c r="E129" s="116">
        <v>-0.86745909949508693</v>
      </c>
      <c r="F129" s="121">
        <f t="shared" si="4"/>
        <v>0.42550362291525423</v>
      </c>
      <c r="G129" s="119" t="s">
        <v>268</v>
      </c>
      <c r="H129" s="110">
        <f t="shared" si="5"/>
        <v>2.0894892496481771E-2</v>
      </c>
      <c r="I129" s="73">
        <v>-0.26270593579394674</v>
      </c>
      <c r="J129" s="73">
        <v>0.36358270873908538</v>
      </c>
      <c r="K129" s="73">
        <v>-3.8192095455693326E-2</v>
      </c>
    </row>
    <row r="130" spans="1:11" x14ac:dyDescent="0.25">
      <c r="A130" s="58" t="s">
        <v>270</v>
      </c>
      <c r="B130" s="110">
        <v>-6.2370174363528506E-2</v>
      </c>
      <c r="C130" s="73">
        <v>7.4760243320468961E-2</v>
      </c>
      <c r="D130" s="73">
        <v>0.89681198936777595</v>
      </c>
      <c r="E130" s="116">
        <v>-1.1586827557788304</v>
      </c>
      <c r="F130" s="121">
        <f t="shared" si="4"/>
        <v>0.11770564791859822</v>
      </c>
      <c r="G130" s="119" t="s">
        <v>270</v>
      </c>
      <c r="H130" s="110">
        <f t="shared" si="5"/>
        <v>5.5335473555069715E-2</v>
      </c>
      <c r="I130" s="73">
        <v>-0.52513289953761122</v>
      </c>
      <c r="J130" s="73">
        <v>0.98475063133775109</v>
      </c>
      <c r="K130" s="73">
        <v>-0.29361131113493072</v>
      </c>
    </row>
    <row r="131" spans="1:11" x14ac:dyDescent="0.25">
      <c r="A131" s="58" t="s">
        <v>272</v>
      </c>
      <c r="B131" s="110">
        <v>0.30747253275611147</v>
      </c>
      <c r="C131" s="73">
        <v>0.59226308149719942</v>
      </c>
      <c r="D131" s="73">
        <v>-0.2572270972837124</v>
      </c>
      <c r="E131" s="116">
        <v>0.58738161405484735</v>
      </c>
      <c r="F131" s="122">
        <f t="shared" ref="F131:F194" si="6">H131-B131</f>
        <v>-8.8994794382964065E-2</v>
      </c>
      <c r="G131" s="119" t="s">
        <v>272</v>
      </c>
      <c r="H131" s="110">
        <f t="shared" ref="H131:H194" si="7">(I131+J131+K131)/3</f>
        <v>0.21847773837314741</v>
      </c>
      <c r="I131" s="73">
        <v>2.1427286808230117</v>
      </c>
      <c r="J131" s="73">
        <v>-0.59162457475329444</v>
      </c>
      <c r="K131" s="73">
        <v>-0.89567089095027508</v>
      </c>
    </row>
    <row r="132" spans="1:11" x14ac:dyDescent="0.25">
      <c r="A132" s="58" t="s">
        <v>274</v>
      </c>
      <c r="B132" s="110">
        <v>0.15186514627325703</v>
      </c>
      <c r="C132" s="73">
        <v>-0.80605855754004418</v>
      </c>
      <c r="D132" s="73">
        <v>0.46277720340699185</v>
      </c>
      <c r="E132" s="116">
        <v>0.79887679295282343</v>
      </c>
      <c r="F132" s="121">
        <f t="shared" si="6"/>
        <v>0.19986846221972054</v>
      </c>
      <c r="G132" s="119" t="s">
        <v>274</v>
      </c>
      <c r="H132" s="110">
        <f t="shared" si="7"/>
        <v>0.35173360849297758</v>
      </c>
      <c r="I132" s="73">
        <v>0.27452272164536096</v>
      </c>
      <c r="J132" s="73">
        <v>0.36435091176068712</v>
      </c>
      <c r="K132" s="73">
        <v>0.41632719207288466</v>
      </c>
    </row>
    <row r="133" spans="1:11" x14ac:dyDescent="0.25">
      <c r="A133" s="58" t="s">
        <v>276</v>
      </c>
      <c r="B133" s="110">
        <v>0.50439837797530773</v>
      </c>
      <c r="C133" s="73">
        <v>0.85917605067278258</v>
      </c>
      <c r="D133" s="73">
        <v>0.36399757243889885</v>
      </c>
      <c r="E133" s="116">
        <v>0.29002151081424177</v>
      </c>
      <c r="F133" s="122">
        <f t="shared" si="6"/>
        <v>-0.48734151937987297</v>
      </c>
      <c r="G133" s="119" t="s">
        <v>276</v>
      </c>
      <c r="H133" s="110">
        <f t="shared" si="7"/>
        <v>1.7056858595434782E-2</v>
      </c>
      <c r="I133" s="73">
        <v>-0.961470407638505</v>
      </c>
      <c r="J133" s="73">
        <v>0.34565393994000015</v>
      </c>
      <c r="K133" s="73">
        <v>0.66698704348480919</v>
      </c>
    </row>
    <row r="134" spans="1:11" x14ac:dyDescent="0.25">
      <c r="A134" s="58" t="s">
        <v>278</v>
      </c>
      <c r="B134" s="110">
        <v>0.90770474712829652</v>
      </c>
      <c r="C134" s="73">
        <v>2.8428747437270223</v>
      </c>
      <c r="D134" s="73">
        <v>-1.2301248264523614</v>
      </c>
      <c r="E134" s="116">
        <v>1.1103643241102288</v>
      </c>
      <c r="F134" s="122">
        <f t="shared" si="6"/>
        <v>-0.45866548744994662</v>
      </c>
      <c r="G134" s="119" t="s">
        <v>278</v>
      </c>
      <c r="H134" s="110">
        <f t="shared" si="7"/>
        <v>0.4490392596783499</v>
      </c>
      <c r="I134" s="73">
        <v>1.8823401500373478</v>
      </c>
      <c r="J134" s="73">
        <v>-0.8143212267009351</v>
      </c>
      <c r="K134" s="73">
        <v>0.27909885569863702</v>
      </c>
    </row>
    <row r="135" spans="1:11" x14ac:dyDescent="0.25">
      <c r="A135" s="58" t="s">
        <v>280</v>
      </c>
      <c r="B135" s="110">
        <v>-0.10324497399522853</v>
      </c>
      <c r="C135" s="73">
        <v>-0.58511047665078142</v>
      </c>
      <c r="D135" s="73">
        <v>0.20351318159989865</v>
      </c>
      <c r="E135" s="116">
        <v>7.186237306519723E-2</v>
      </c>
      <c r="F135" s="122">
        <f t="shared" si="6"/>
        <v>-0.12836950751520299</v>
      </c>
      <c r="G135" s="119" t="s">
        <v>280</v>
      </c>
      <c r="H135" s="110">
        <f t="shared" si="7"/>
        <v>-0.23161448151043151</v>
      </c>
      <c r="I135" s="73">
        <v>-1.2185716785090452</v>
      </c>
      <c r="J135" s="73">
        <v>0.3080875685099797</v>
      </c>
      <c r="K135" s="73">
        <v>0.21564066546777097</v>
      </c>
    </row>
    <row r="136" spans="1:11" x14ac:dyDescent="0.25">
      <c r="A136" s="58" t="s">
        <v>282</v>
      </c>
      <c r="B136" s="110">
        <v>-0.55456149255038145</v>
      </c>
      <c r="C136" s="73">
        <v>-1.1800781577522972</v>
      </c>
      <c r="D136" s="73">
        <v>0.51748225748487564</v>
      </c>
      <c r="E136" s="116">
        <v>-1.0010885773837228</v>
      </c>
      <c r="F136" s="122">
        <f t="shared" si="6"/>
        <v>-0.52923118986783924</v>
      </c>
      <c r="G136" s="119" t="s">
        <v>282</v>
      </c>
      <c r="H136" s="110">
        <f t="shared" si="7"/>
        <v>-1.0837926824182207</v>
      </c>
      <c r="I136" s="73">
        <v>-1.3643141398568908</v>
      </c>
      <c r="J136" s="73">
        <v>0.48480313379803108</v>
      </c>
      <c r="K136" s="73">
        <v>-2.3718670411958027</v>
      </c>
    </row>
    <row r="137" spans="1:11" x14ac:dyDescent="0.25">
      <c r="A137" s="58" t="s">
        <v>284</v>
      </c>
      <c r="B137" s="110">
        <v>-0.68717432465789352</v>
      </c>
      <c r="C137" s="73">
        <v>-0.58196060599443578</v>
      </c>
      <c r="D137" s="73">
        <v>-1.568119668258841</v>
      </c>
      <c r="E137" s="116">
        <v>8.8557300279596379E-2</v>
      </c>
      <c r="F137" s="122">
        <f t="shared" si="6"/>
        <v>-0.21168749645181351</v>
      </c>
      <c r="G137" s="119" t="s">
        <v>284</v>
      </c>
      <c r="H137" s="110">
        <f t="shared" si="7"/>
        <v>-0.89886182110970703</v>
      </c>
      <c r="I137" s="73">
        <v>-0.93700803721318027</v>
      </c>
      <c r="J137" s="73">
        <v>-1.9276244489105641</v>
      </c>
      <c r="K137" s="73">
        <v>0.16804702279462302</v>
      </c>
    </row>
    <row r="138" spans="1:11" x14ac:dyDescent="0.25">
      <c r="A138" s="58" t="s">
        <v>286</v>
      </c>
      <c r="B138" s="110">
        <v>-1.3400450213270727</v>
      </c>
      <c r="C138" s="73">
        <v>-1.4905214828255404</v>
      </c>
      <c r="D138" s="73">
        <v>-0.79318578680383334</v>
      </c>
      <c r="E138" s="116">
        <v>-1.7364277943518445</v>
      </c>
      <c r="F138" s="121">
        <f t="shared" si="6"/>
        <v>0.2290263742260028</v>
      </c>
      <c r="G138" s="119" t="s">
        <v>286</v>
      </c>
      <c r="H138" s="110">
        <f t="shared" si="7"/>
        <v>-1.1110186471010699</v>
      </c>
      <c r="I138" s="73">
        <v>-1.0828257944900466</v>
      </c>
      <c r="J138" s="73">
        <v>-1.5838019680718913</v>
      </c>
      <c r="K138" s="73">
        <v>-0.66642817874127136</v>
      </c>
    </row>
    <row r="139" spans="1:11" x14ac:dyDescent="0.25">
      <c r="A139" s="58" t="s">
        <v>288</v>
      </c>
      <c r="B139" s="110">
        <v>-0.54402863338067153</v>
      </c>
      <c r="C139" s="73">
        <v>-0.10182826981008938</v>
      </c>
      <c r="D139" s="73">
        <v>7.8607072914694376E-2</v>
      </c>
      <c r="E139" s="116">
        <v>-1.6088647032466195</v>
      </c>
      <c r="F139" s="122">
        <f t="shared" si="6"/>
        <v>-0.20987698912950481</v>
      </c>
      <c r="G139" s="119" t="s">
        <v>288</v>
      </c>
      <c r="H139" s="110">
        <f t="shared" si="7"/>
        <v>-0.75390562251017634</v>
      </c>
      <c r="I139" s="73">
        <v>-0.61094883261407529</v>
      </c>
      <c r="J139" s="73">
        <v>0.14521592993423479</v>
      </c>
      <c r="K139" s="73">
        <v>-1.7959839648506888</v>
      </c>
    </row>
    <row r="140" spans="1:11" x14ac:dyDescent="0.25">
      <c r="A140" s="58" t="s">
        <v>290</v>
      </c>
      <c r="B140" s="110">
        <v>-0.27100746393510972</v>
      </c>
      <c r="C140" s="73">
        <v>-0.89390140650386363</v>
      </c>
      <c r="D140" s="73">
        <v>0.26794667914343973</v>
      </c>
      <c r="E140" s="116">
        <v>-0.18706766444490516</v>
      </c>
      <c r="F140" s="122">
        <f t="shared" si="6"/>
        <v>-0.17274385444873785</v>
      </c>
      <c r="G140" s="119" t="s">
        <v>290</v>
      </c>
      <c r="H140" s="110">
        <f t="shared" si="7"/>
        <v>-0.44375131838384757</v>
      </c>
      <c r="I140" s="73">
        <v>-1.3315332754956362</v>
      </c>
      <c r="J140" s="73">
        <v>0.34148427415217536</v>
      </c>
      <c r="K140" s="73">
        <v>-0.34120495380808191</v>
      </c>
    </row>
    <row r="141" spans="1:11" x14ac:dyDescent="0.25">
      <c r="A141" s="58" t="s">
        <v>292</v>
      </c>
      <c r="B141" s="110">
        <v>0.62658082843665319</v>
      </c>
      <c r="C141" s="73">
        <v>0.34872918746144749</v>
      </c>
      <c r="D141" s="73">
        <v>0.19809665099527385</v>
      </c>
      <c r="E141" s="116">
        <v>1.3329166468532383</v>
      </c>
      <c r="F141" s="121">
        <f t="shared" si="6"/>
        <v>0.31565447535620184</v>
      </c>
      <c r="G141" s="119" t="s">
        <v>292</v>
      </c>
      <c r="H141" s="110">
        <f t="shared" si="7"/>
        <v>0.94223530379285503</v>
      </c>
      <c r="I141" s="73">
        <v>1.5255341729545824</v>
      </c>
      <c r="J141" s="73">
        <v>-0.14238490801105078</v>
      </c>
      <c r="K141" s="73">
        <v>1.4435566464350336</v>
      </c>
    </row>
    <row r="142" spans="1:11" x14ac:dyDescent="0.25">
      <c r="A142" s="58" t="s">
        <v>294</v>
      </c>
      <c r="B142" s="110">
        <v>0.49738500486387455</v>
      </c>
      <c r="C142" s="73">
        <v>0.48171171932568646</v>
      </c>
      <c r="D142" s="73">
        <v>0.53482826379674164</v>
      </c>
      <c r="E142" s="116">
        <v>0.47561503146919543</v>
      </c>
      <c r="F142" s="122">
        <f t="shared" si="6"/>
        <v>-8.4576412293930259E-2</v>
      </c>
      <c r="G142" s="119" t="s">
        <v>294</v>
      </c>
      <c r="H142" s="110">
        <f t="shared" si="7"/>
        <v>0.41280859256994429</v>
      </c>
      <c r="I142" s="73">
        <v>0.50353341058979562</v>
      </c>
      <c r="J142" s="73">
        <v>0.45182737453197075</v>
      </c>
      <c r="K142" s="73">
        <v>0.28306499258806656</v>
      </c>
    </row>
    <row r="143" spans="1:11" x14ac:dyDescent="0.25">
      <c r="A143" s="58" t="s">
        <v>296</v>
      </c>
      <c r="B143" s="110">
        <v>0.9680631928877711</v>
      </c>
      <c r="C143" s="73">
        <v>1.0163703624767453</v>
      </c>
      <c r="D143" s="73">
        <v>1.2358874552644983</v>
      </c>
      <c r="E143" s="116">
        <v>0.65193176092206961</v>
      </c>
      <c r="F143" s="122">
        <f t="shared" si="6"/>
        <v>-0.46455297332255219</v>
      </c>
      <c r="G143" s="119" t="s">
        <v>296</v>
      </c>
      <c r="H143" s="110">
        <f t="shared" si="7"/>
        <v>0.50351021956521891</v>
      </c>
      <c r="I143" s="73">
        <v>1.6990784152576963E-2</v>
      </c>
      <c r="J143" s="73">
        <v>1.135911508433745</v>
      </c>
      <c r="K143" s="73">
        <v>0.35762836610933468</v>
      </c>
    </row>
    <row r="144" spans="1:11" x14ac:dyDescent="0.25">
      <c r="A144" s="58" t="s">
        <v>298</v>
      </c>
      <c r="B144" s="110">
        <v>0.5991569813741453</v>
      </c>
      <c r="C144" s="73">
        <v>0.19261658849428209</v>
      </c>
      <c r="D144" s="73">
        <v>-0.40058638091553095</v>
      </c>
      <c r="E144" s="116">
        <v>2.0054407365436848</v>
      </c>
      <c r="F144" s="121">
        <f t="shared" si="6"/>
        <v>0.22463605225300343</v>
      </c>
      <c r="G144" s="119" t="s">
        <v>298</v>
      </c>
      <c r="H144" s="110">
        <f t="shared" si="7"/>
        <v>0.82379303362714873</v>
      </c>
      <c r="I144" s="73">
        <v>1.4069998593974002</v>
      </c>
      <c r="J144" s="73">
        <v>-0.1959418806593623</v>
      </c>
      <c r="K144" s="73">
        <v>1.2603211221434079</v>
      </c>
    </row>
    <row r="145" spans="1:11" x14ac:dyDescent="0.25">
      <c r="A145" s="58" t="s">
        <v>300</v>
      </c>
      <c r="B145" s="110">
        <v>7.2565202078554367E-2</v>
      </c>
      <c r="C145" s="73">
        <v>1.6176329214138581</v>
      </c>
      <c r="D145" s="73">
        <v>-1.8231597004670277</v>
      </c>
      <c r="E145" s="116">
        <v>0.42322238528883271</v>
      </c>
      <c r="F145" s="122">
        <f t="shared" si="6"/>
        <v>-0.43243719466825814</v>
      </c>
      <c r="G145" s="119" t="s">
        <v>300</v>
      </c>
      <c r="H145" s="110">
        <f t="shared" si="7"/>
        <v>-0.35987199258970376</v>
      </c>
      <c r="I145" s="73">
        <v>1.0481766243708963</v>
      </c>
      <c r="J145" s="73">
        <v>-2.0697698222371699</v>
      </c>
      <c r="K145" s="73">
        <v>-5.8022779902837759E-2</v>
      </c>
    </row>
    <row r="146" spans="1:11" x14ac:dyDescent="0.25">
      <c r="A146" s="58" t="s">
        <v>302</v>
      </c>
      <c r="B146" s="110">
        <v>-0.67229615242992191</v>
      </c>
      <c r="C146" s="73">
        <v>-0.9545102084286553</v>
      </c>
      <c r="D146" s="73">
        <v>-0.62362971426481173</v>
      </c>
      <c r="E146" s="116">
        <v>-0.43874853459629876</v>
      </c>
      <c r="F146" s="121">
        <f t="shared" si="6"/>
        <v>0.12142306836093009</v>
      </c>
      <c r="G146" s="119" t="s">
        <v>302</v>
      </c>
      <c r="H146" s="110">
        <f t="shared" si="7"/>
        <v>-0.55087308406899183</v>
      </c>
      <c r="I146" s="73">
        <v>-0.85920399079925436</v>
      </c>
      <c r="J146" s="73">
        <v>0.1300185877685576</v>
      </c>
      <c r="K146" s="73">
        <v>-0.92343384917627858</v>
      </c>
    </row>
    <row r="147" spans="1:11" x14ac:dyDescent="0.25">
      <c r="A147" s="58" t="s">
        <v>304</v>
      </c>
      <c r="B147" s="110">
        <v>2.0158486487589782E-3</v>
      </c>
      <c r="C147" s="73">
        <v>-0.3843573166898126</v>
      </c>
      <c r="D147" s="73">
        <v>0.37704685558807249</v>
      </c>
      <c r="E147" s="116">
        <v>1.3358007048017042E-2</v>
      </c>
      <c r="F147" s="122">
        <f t="shared" si="6"/>
        <v>-0.23231716405232322</v>
      </c>
      <c r="G147" s="119" t="s">
        <v>304</v>
      </c>
      <c r="H147" s="110">
        <f t="shared" si="7"/>
        <v>-0.23030131540356424</v>
      </c>
      <c r="I147" s="73">
        <v>-0.70061369434512899</v>
      </c>
      <c r="J147" s="73">
        <v>0.48655658356099585</v>
      </c>
      <c r="K147" s="73">
        <v>-0.47684683542655965</v>
      </c>
    </row>
    <row r="148" spans="1:11" x14ac:dyDescent="0.25">
      <c r="A148" s="58" t="s">
        <v>306</v>
      </c>
      <c r="B148" s="110">
        <v>0.49620818535372185</v>
      </c>
      <c r="C148" s="73">
        <v>0.58679540181424483</v>
      </c>
      <c r="D148" s="73">
        <v>7.4870595300784423E-2</v>
      </c>
      <c r="E148" s="116">
        <v>0.82695855894613624</v>
      </c>
      <c r="F148" s="122">
        <f t="shared" si="6"/>
        <v>-8.4300967409201177E-2</v>
      </c>
      <c r="G148" s="119" t="s">
        <v>306</v>
      </c>
      <c r="H148" s="110">
        <f t="shared" si="7"/>
        <v>0.41190721794452068</v>
      </c>
      <c r="I148" s="73">
        <v>-0.22114312568106703</v>
      </c>
      <c r="J148" s="73">
        <v>0.17750620030195985</v>
      </c>
      <c r="K148" s="73">
        <v>1.2793585792126692</v>
      </c>
    </row>
    <row r="149" spans="1:11" x14ac:dyDescent="0.25">
      <c r="A149" s="58" t="s">
        <v>308</v>
      </c>
      <c r="B149" s="110">
        <v>-0.59330033818257311</v>
      </c>
      <c r="C149" s="73">
        <v>-0.75040230861607582</v>
      </c>
      <c r="D149" s="73">
        <v>-0.31182413608536103</v>
      </c>
      <c r="E149" s="116">
        <v>-0.7176745698462822</v>
      </c>
      <c r="F149" s="121">
        <f t="shared" si="6"/>
        <v>0.59895314513196318</v>
      </c>
      <c r="G149" s="119" t="s">
        <v>308</v>
      </c>
      <c r="H149" s="110">
        <f t="shared" si="7"/>
        <v>5.6528069493901141E-3</v>
      </c>
      <c r="I149" s="73">
        <v>1.6496994154927545</v>
      </c>
      <c r="J149" s="73">
        <v>-0.53400389495553557</v>
      </c>
      <c r="K149" s="73">
        <v>-1.0987370996890484</v>
      </c>
    </row>
    <row r="150" spans="1:11" x14ac:dyDescent="0.25">
      <c r="A150" s="58" t="s">
        <v>310</v>
      </c>
      <c r="B150" s="110">
        <v>-0.1466988174650504</v>
      </c>
      <c r="C150" s="73">
        <v>-0.75572207166815331</v>
      </c>
      <c r="D150" s="73">
        <v>-0.25703923717073268</v>
      </c>
      <c r="E150" s="116">
        <v>0.57266485644373488</v>
      </c>
      <c r="F150" s="122">
        <f t="shared" si="6"/>
        <v>-4.0572501719895404E-2</v>
      </c>
      <c r="G150" s="119" t="s">
        <v>310</v>
      </c>
      <c r="H150" s="110">
        <f t="shared" si="7"/>
        <v>-0.1872713191849458</v>
      </c>
      <c r="I150" s="73">
        <v>-0.39159290365561877</v>
      </c>
      <c r="J150" s="73">
        <v>2.8202971889412978E-2</v>
      </c>
      <c r="K150" s="73">
        <v>-0.19842402578863161</v>
      </c>
    </row>
    <row r="151" spans="1:11" x14ac:dyDescent="0.25">
      <c r="A151" s="58" t="s">
        <v>312</v>
      </c>
      <c r="B151" s="110">
        <v>0.28884575817567121</v>
      </c>
      <c r="C151" s="73">
        <v>-0.27591436498672628</v>
      </c>
      <c r="D151" s="73">
        <v>-0.61136180230530612</v>
      </c>
      <c r="E151" s="116">
        <v>1.7538134418190461</v>
      </c>
      <c r="F151" s="121">
        <f t="shared" si="6"/>
        <v>3.2400969641929844E-2</v>
      </c>
      <c r="G151" s="119" t="s">
        <v>312</v>
      </c>
      <c r="H151" s="110">
        <f t="shared" si="7"/>
        <v>0.32124672781760105</v>
      </c>
      <c r="I151" s="73">
        <v>1.9872057824284897</v>
      </c>
      <c r="J151" s="73">
        <v>-2.0339200970850597</v>
      </c>
      <c r="K151" s="73">
        <v>1.0104544981093733</v>
      </c>
    </row>
    <row r="152" spans="1:11" x14ac:dyDescent="0.25">
      <c r="A152" s="58" t="s">
        <v>314</v>
      </c>
      <c r="B152" s="110">
        <v>0.30552499769299185</v>
      </c>
      <c r="C152" s="73">
        <v>-0.15834000066703424</v>
      </c>
      <c r="D152" s="73">
        <v>0.73325501391265824</v>
      </c>
      <c r="E152" s="116">
        <v>0.34165997983335161</v>
      </c>
      <c r="F152" s="122">
        <f t="shared" si="6"/>
        <v>-0.14727516789443357</v>
      </c>
      <c r="G152" s="119" t="s">
        <v>314</v>
      </c>
      <c r="H152" s="110">
        <f t="shared" si="7"/>
        <v>0.15824982979855828</v>
      </c>
      <c r="I152" s="73">
        <v>-0.1038620493365426</v>
      </c>
      <c r="J152" s="73">
        <v>0.69929928148803799</v>
      </c>
      <c r="K152" s="73">
        <v>-0.12068774275582052</v>
      </c>
    </row>
    <row r="153" spans="1:11" x14ac:dyDescent="0.25">
      <c r="A153" s="58" t="s">
        <v>316</v>
      </c>
      <c r="B153" s="110">
        <v>-0.47088452515518558</v>
      </c>
      <c r="C153" s="73">
        <v>-0.73163793390714327</v>
      </c>
      <c r="D153" s="73">
        <v>-0.20644987358261752</v>
      </c>
      <c r="E153" s="116">
        <v>-0.47456576797579592</v>
      </c>
      <c r="F153" s="121">
        <f t="shared" si="6"/>
        <v>0.73040472947624602</v>
      </c>
      <c r="G153" s="119" t="s">
        <v>316</v>
      </c>
      <c r="H153" s="110">
        <f t="shared" si="7"/>
        <v>0.25952020432106043</v>
      </c>
      <c r="I153" s="73">
        <v>1.8319991522485957</v>
      </c>
      <c r="J153" s="73">
        <v>-0.86136033251986865</v>
      </c>
      <c r="K153" s="73">
        <v>-0.19207820676554566</v>
      </c>
    </row>
    <row r="154" spans="1:11" x14ac:dyDescent="0.25">
      <c r="A154" s="58" t="s">
        <v>318</v>
      </c>
      <c r="B154" s="110">
        <v>5.3972629746134225E-2</v>
      </c>
      <c r="C154" s="73">
        <v>-0.74881050661284032</v>
      </c>
      <c r="D154" s="73">
        <v>0.48414312223682376</v>
      </c>
      <c r="E154" s="116">
        <v>0.42658527361441922</v>
      </c>
      <c r="F154" s="122">
        <f t="shared" si="6"/>
        <v>-4.3736641288430973E-2</v>
      </c>
      <c r="G154" s="119" t="s">
        <v>318</v>
      </c>
      <c r="H154" s="110">
        <f t="shared" si="7"/>
        <v>1.0235988457703253E-2</v>
      </c>
      <c r="I154" s="73">
        <v>-0.50630767057371762</v>
      </c>
      <c r="J154" s="73">
        <v>0.50699017690434178</v>
      </c>
      <c r="K154" s="73">
        <v>3.0025459042485592E-2</v>
      </c>
    </row>
    <row r="155" spans="1:11" x14ac:dyDescent="0.25">
      <c r="A155" s="58" t="s">
        <v>320</v>
      </c>
      <c r="B155" s="110">
        <v>5.5828378881928077E-2</v>
      </c>
      <c r="C155" s="73">
        <v>0.74548758729220266</v>
      </c>
      <c r="D155" s="73">
        <v>0.30971640253565436</v>
      </c>
      <c r="E155" s="116">
        <v>-0.88771885318207289</v>
      </c>
      <c r="F155" s="121">
        <f t="shared" si="6"/>
        <v>9.9331389085210942E-2</v>
      </c>
      <c r="G155" s="119" t="s">
        <v>320</v>
      </c>
      <c r="H155" s="110">
        <f t="shared" si="7"/>
        <v>0.15515976796713901</v>
      </c>
      <c r="I155" s="73">
        <v>-0.16995933673567962</v>
      </c>
      <c r="J155" s="73">
        <v>-0.2576182055451734</v>
      </c>
      <c r="K155" s="73">
        <v>0.89305684618226999</v>
      </c>
    </row>
    <row r="156" spans="1:11" x14ac:dyDescent="0.25">
      <c r="A156" s="58" t="s">
        <v>322</v>
      </c>
      <c r="B156" s="110">
        <v>0.54807609639441202</v>
      </c>
      <c r="C156" s="73">
        <v>0.21788535966194983</v>
      </c>
      <c r="D156" s="73">
        <v>0.48310508858199958</v>
      </c>
      <c r="E156" s="116">
        <v>0.94323784093928653</v>
      </c>
      <c r="F156" s="122">
        <f t="shared" si="6"/>
        <v>-0.47095205923979666</v>
      </c>
      <c r="G156" s="119" t="s">
        <v>322</v>
      </c>
      <c r="H156" s="110">
        <f t="shared" si="7"/>
        <v>7.7124037154615355E-2</v>
      </c>
      <c r="I156" s="73">
        <v>-0.60934296137245736</v>
      </c>
      <c r="J156" s="73">
        <v>9.519851894079652E-2</v>
      </c>
      <c r="K156" s="73">
        <v>0.74551655389550686</v>
      </c>
    </row>
    <row r="157" spans="1:11" x14ac:dyDescent="0.25">
      <c r="A157" s="58" t="s">
        <v>324</v>
      </c>
      <c r="B157" s="110">
        <v>0.90343998931466751</v>
      </c>
      <c r="C157" s="73">
        <v>0.33544205055895321</v>
      </c>
      <c r="D157" s="73">
        <v>0.87569199418895871</v>
      </c>
      <c r="E157" s="116">
        <v>1.4991859231960902</v>
      </c>
      <c r="F157" s="122">
        <f t="shared" si="6"/>
        <v>-0.18173243263606853</v>
      </c>
      <c r="G157" s="119" t="s">
        <v>324</v>
      </c>
      <c r="H157" s="110">
        <f t="shared" si="7"/>
        <v>0.72170755667859898</v>
      </c>
      <c r="I157" s="73">
        <v>0.19030929111230627</v>
      </c>
      <c r="J157" s="73">
        <v>0.90566005485056755</v>
      </c>
      <c r="K157" s="73">
        <v>1.0691533240729232</v>
      </c>
    </row>
    <row r="158" spans="1:11" x14ac:dyDescent="0.25">
      <c r="A158" s="58" t="s">
        <v>326</v>
      </c>
      <c r="B158" s="110">
        <v>0.15313159851169098</v>
      </c>
      <c r="C158" s="73">
        <v>-0.46012065686526871</v>
      </c>
      <c r="D158" s="73">
        <v>0.46094977019946848</v>
      </c>
      <c r="E158" s="116">
        <v>0.45856568220087313</v>
      </c>
      <c r="F158" s="121">
        <f t="shared" si="6"/>
        <v>0.15016987526006328</v>
      </c>
      <c r="G158" s="119" t="s">
        <v>326</v>
      </c>
      <c r="H158" s="110">
        <f t="shared" si="7"/>
        <v>0.30330147377175426</v>
      </c>
      <c r="I158" s="73">
        <v>-1.9298281648327968E-2</v>
      </c>
      <c r="J158" s="73">
        <v>0.48669900742047245</v>
      </c>
      <c r="K158" s="73">
        <v>0.4425036955431183</v>
      </c>
    </row>
    <row r="159" spans="1:11" x14ac:dyDescent="0.25">
      <c r="A159" s="58" t="s">
        <v>328</v>
      </c>
      <c r="B159" s="110">
        <v>-0.33616770824907088</v>
      </c>
      <c r="C159" s="73">
        <v>-0.89876189370367165</v>
      </c>
      <c r="D159" s="73">
        <v>0.58198222631963625</v>
      </c>
      <c r="E159" s="116">
        <v>-0.69172345736317731</v>
      </c>
      <c r="F159" s="121">
        <f t="shared" si="6"/>
        <v>0.63125620092351065</v>
      </c>
      <c r="G159" s="119" t="s">
        <v>328</v>
      </c>
      <c r="H159" s="110">
        <f t="shared" si="7"/>
        <v>0.29508849267443976</v>
      </c>
      <c r="I159" s="73">
        <v>0.56005653822011248</v>
      </c>
      <c r="J159" s="73">
        <v>0.28090538795877634</v>
      </c>
      <c r="K159" s="73">
        <v>4.4303551844430619E-2</v>
      </c>
    </row>
    <row r="160" spans="1:11" x14ac:dyDescent="0.25">
      <c r="A160" s="58" t="s">
        <v>330</v>
      </c>
      <c r="B160" s="110">
        <v>-7.4946693510712634E-2</v>
      </c>
      <c r="C160" s="73">
        <v>-0.76770218825603576</v>
      </c>
      <c r="D160" s="73">
        <v>0.6346644210238932</v>
      </c>
      <c r="E160" s="116">
        <v>-9.1802313299995317E-2</v>
      </c>
      <c r="F160" s="121">
        <f t="shared" si="6"/>
        <v>0.31561692545790082</v>
      </c>
      <c r="G160" s="119" t="s">
        <v>330</v>
      </c>
      <c r="H160" s="110">
        <f t="shared" si="7"/>
        <v>0.24067023194718817</v>
      </c>
      <c r="I160" s="73">
        <v>0.20972718245183583</v>
      </c>
      <c r="J160" s="73">
        <v>0.46797996154529808</v>
      </c>
      <c r="K160" s="73">
        <v>4.4303551844430619E-2</v>
      </c>
    </row>
    <row r="161" spans="1:11" x14ac:dyDescent="0.25">
      <c r="A161" s="58" t="s">
        <v>332</v>
      </c>
      <c r="B161" s="110">
        <v>0.43888207037461874</v>
      </c>
      <c r="C161" s="73">
        <v>2.5951214923679986</v>
      </c>
      <c r="D161" s="73">
        <v>-2.6469289207830764</v>
      </c>
      <c r="E161" s="116">
        <v>1.368453639538934</v>
      </c>
      <c r="F161" s="122">
        <f t="shared" si="6"/>
        <v>-0.26593857938713422</v>
      </c>
      <c r="G161" s="119" t="s">
        <v>332</v>
      </c>
      <c r="H161" s="110">
        <f t="shared" si="7"/>
        <v>0.17294349098748452</v>
      </c>
      <c r="I161" s="73">
        <v>1.829274790613691</v>
      </c>
      <c r="J161" s="73">
        <v>-2.9705520382491031</v>
      </c>
      <c r="K161" s="73">
        <v>1.6601077205978656</v>
      </c>
    </row>
    <row r="162" spans="1:11" x14ac:dyDescent="0.25">
      <c r="A162" s="58" t="s">
        <v>334</v>
      </c>
      <c r="B162" s="110">
        <v>-9.1203849894207975E-3</v>
      </c>
      <c r="C162" s="73">
        <v>-8.8166591283044951E-2</v>
      </c>
      <c r="D162" s="73">
        <v>1.2489266566919734E-3</v>
      </c>
      <c r="E162" s="116">
        <v>5.9556509658090583E-2</v>
      </c>
      <c r="F162" s="122">
        <f t="shared" si="6"/>
        <v>-0.76616754892352057</v>
      </c>
      <c r="G162" s="119" t="s">
        <v>334</v>
      </c>
      <c r="H162" s="110">
        <f t="shared" si="7"/>
        <v>-0.77528793391294137</v>
      </c>
      <c r="I162" s="73">
        <v>-0.24230705376226602</v>
      </c>
      <c r="J162" s="73">
        <v>-2.0231542859400609</v>
      </c>
      <c r="K162" s="73">
        <v>-6.0402462036497427E-2</v>
      </c>
    </row>
    <row r="163" spans="1:11" x14ac:dyDescent="0.25">
      <c r="A163" s="58" t="s">
        <v>336</v>
      </c>
      <c r="B163" s="110">
        <v>-0.35571736739262105</v>
      </c>
      <c r="C163" s="73">
        <v>-0.80197641610960002</v>
      </c>
      <c r="D163" s="73">
        <v>-5.7963661163229922E-2</v>
      </c>
      <c r="E163" s="116">
        <v>-0.20721202490503332</v>
      </c>
      <c r="F163" s="122">
        <f t="shared" si="6"/>
        <v>-0.12117175270546565</v>
      </c>
      <c r="G163" s="119" t="s">
        <v>336</v>
      </c>
      <c r="H163" s="110">
        <f t="shared" si="7"/>
        <v>-0.47688912009808671</v>
      </c>
      <c r="I163" s="73">
        <v>-0.85742443347933339</v>
      </c>
      <c r="J163" s="73">
        <v>0.25421040963716623</v>
      </c>
      <c r="K163" s="73">
        <v>-0.82745333645209296</v>
      </c>
    </row>
    <row r="164" spans="1:11" x14ac:dyDescent="0.25">
      <c r="A164" s="58" t="s">
        <v>338</v>
      </c>
      <c r="B164" s="110">
        <v>-0.26887082267729023</v>
      </c>
      <c r="C164" s="73">
        <v>-0.11480407438391789</v>
      </c>
      <c r="D164" s="73">
        <v>-5.2288007878155157E-2</v>
      </c>
      <c r="E164" s="116">
        <v>-0.63952038576979764</v>
      </c>
      <c r="F164" s="121">
        <f t="shared" si="6"/>
        <v>0.14963673252825921</v>
      </c>
      <c r="G164" s="119" t="s">
        <v>338</v>
      </c>
      <c r="H164" s="110">
        <f t="shared" si="7"/>
        <v>-0.11923409014903101</v>
      </c>
      <c r="I164" s="73">
        <v>-0.33375041872358241</v>
      </c>
      <c r="J164" s="73">
        <v>0.27441882367873621</v>
      </c>
      <c r="K164" s="73">
        <v>-0.29837067540224682</v>
      </c>
    </row>
    <row r="165" spans="1:11" x14ac:dyDescent="0.25">
      <c r="A165" s="58" t="s">
        <v>340</v>
      </c>
      <c r="B165" s="110">
        <v>-0.62729626459215149</v>
      </c>
      <c r="C165" s="73">
        <v>-0.36890820030392329</v>
      </c>
      <c r="D165" s="73">
        <v>-0.41923125492155799</v>
      </c>
      <c r="E165" s="116">
        <v>-1.0937493385509731</v>
      </c>
      <c r="F165" s="122">
        <f t="shared" si="6"/>
        <v>-0.17012372738744874</v>
      </c>
      <c r="G165" s="119" t="s">
        <v>340</v>
      </c>
      <c r="H165" s="110">
        <f t="shared" si="7"/>
        <v>-0.79741999197960023</v>
      </c>
      <c r="I165" s="73">
        <v>-1.9992013552479293</v>
      </c>
      <c r="J165" s="73">
        <v>0.21625718684261674</v>
      </c>
      <c r="K165" s="73">
        <v>-0.60931580753348802</v>
      </c>
    </row>
    <row r="166" spans="1:11" x14ac:dyDescent="0.25">
      <c r="A166" s="58" t="s">
        <v>342</v>
      </c>
      <c r="B166" s="110">
        <v>-0.30577991908749563</v>
      </c>
      <c r="C166" s="73">
        <v>2.7505074040362905</v>
      </c>
      <c r="D166" s="73">
        <v>-3.1070414409930636</v>
      </c>
      <c r="E166" s="116">
        <v>-0.56080572030571385</v>
      </c>
      <c r="F166" s="121">
        <f t="shared" si="6"/>
        <v>6.2834650555611743E-2</v>
      </c>
      <c r="G166" s="119" t="s">
        <v>342</v>
      </c>
      <c r="H166" s="110">
        <f t="shared" si="7"/>
        <v>-0.24294526853188389</v>
      </c>
      <c r="I166" s="73">
        <v>1.8109761889617855</v>
      </c>
      <c r="J166" s="73">
        <v>-1.9884017856096126</v>
      </c>
      <c r="K166" s="73">
        <v>-0.55141020894782455</v>
      </c>
    </row>
    <row r="167" spans="1:11" x14ac:dyDescent="0.25">
      <c r="A167" s="58" t="s">
        <v>344</v>
      </c>
      <c r="B167" s="110">
        <v>1.0324613874295652</v>
      </c>
      <c r="C167" s="73">
        <v>0.93949993904287543</v>
      </c>
      <c r="D167" s="73">
        <v>0.73710387651330034</v>
      </c>
      <c r="E167" s="116">
        <v>1.4207803467325197</v>
      </c>
      <c r="F167" s="122">
        <f t="shared" si="6"/>
        <v>-0.65255346860470187</v>
      </c>
      <c r="G167" s="119" t="s">
        <v>344</v>
      </c>
      <c r="H167" s="110">
        <f t="shared" si="7"/>
        <v>0.37990791882486336</v>
      </c>
      <c r="I167" s="73">
        <v>-0.36919296525177214</v>
      </c>
      <c r="J167" s="73">
        <v>0.85224163415407173</v>
      </c>
      <c r="K167" s="73">
        <v>0.65667508757229043</v>
      </c>
    </row>
    <row r="168" spans="1:11" x14ac:dyDescent="0.25">
      <c r="A168" s="58" t="s">
        <v>346</v>
      </c>
      <c r="B168" s="110">
        <v>0.39179267685497193</v>
      </c>
      <c r="C168" s="73">
        <v>0.25726187558604008</v>
      </c>
      <c r="D168" s="73">
        <v>0.73688572997200996</v>
      </c>
      <c r="E168" s="116">
        <v>0.18123042500686559</v>
      </c>
      <c r="F168" s="122">
        <f t="shared" si="6"/>
        <v>-0.11831134171016122</v>
      </c>
      <c r="G168" s="119" t="s">
        <v>346</v>
      </c>
      <c r="H168" s="110">
        <f t="shared" si="7"/>
        <v>0.27348133514481071</v>
      </c>
      <c r="I168" s="73">
        <v>-0.3284876655807018</v>
      </c>
      <c r="J168" s="73">
        <v>0.68977020053641425</v>
      </c>
      <c r="K168" s="73">
        <v>0.45916147047871975</v>
      </c>
    </row>
    <row r="169" spans="1:11" x14ac:dyDescent="0.25">
      <c r="A169" s="58" t="s">
        <v>348</v>
      </c>
      <c r="B169" s="110">
        <v>0.40761763335626466</v>
      </c>
      <c r="C169" s="73">
        <v>-0.72684559400314552</v>
      </c>
      <c r="D169" s="73">
        <v>0.8848980098240633</v>
      </c>
      <c r="E169" s="116">
        <v>1.0648004842478762</v>
      </c>
      <c r="F169" s="121">
        <f t="shared" si="6"/>
        <v>0.15748407516970442</v>
      </c>
      <c r="G169" s="119" t="s">
        <v>348</v>
      </c>
      <c r="H169" s="110">
        <f t="shared" si="7"/>
        <v>0.56510170852596908</v>
      </c>
      <c r="I169" s="73">
        <v>-0.13834833854301806</v>
      </c>
      <c r="J169" s="73">
        <v>0.82557864814520865</v>
      </c>
      <c r="K169" s="73">
        <v>1.0080748159757167</v>
      </c>
    </row>
    <row r="170" spans="1:11" x14ac:dyDescent="0.25">
      <c r="A170" s="58" t="s">
        <v>350</v>
      </c>
      <c r="B170" s="110">
        <v>0.23720527007769521</v>
      </c>
      <c r="C170" s="73">
        <v>-0.12892245320719911</v>
      </c>
      <c r="D170" s="73">
        <v>1.021131543621101</v>
      </c>
      <c r="E170" s="116">
        <v>-0.18059328018081638</v>
      </c>
      <c r="F170" s="121">
        <f t="shared" si="6"/>
        <v>0.12897455458661328</v>
      </c>
      <c r="G170" s="119" t="s">
        <v>350</v>
      </c>
      <c r="H170" s="110">
        <f t="shared" si="7"/>
        <v>0.36617982466430848</v>
      </c>
      <c r="I170" s="73">
        <v>-0.59248071241470757</v>
      </c>
      <c r="J170" s="73">
        <v>1.0065821406093358</v>
      </c>
      <c r="K170" s="73">
        <v>0.68443804579829726</v>
      </c>
    </row>
    <row r="171" spans="1:11" x14ac:dyDescent="0.25">
      <c r="A171" s="58" t="s">
        <v>352</v>
      </c>
      <c r="B171" s="110">
        <v>4.6474654077239129E-2</v>
      </c>
      <c r="C171" s="73">
        <v>2.2007997146086962</v>
      </c>
      <c r="D171" s="73">
        <v>-1.5208957247450279</v>
      </c>
      <c r="E171" s="116">
        <v>-0.54048002763195091</v>
      </c>
      <c r="F171" s="122">
        <f t="shared" si="6"/>
        <v>-0.20750630825448596</v>
      </c>
      <c r="G171" s="119" t="s">
        <v>352</v>
      </c>
      <c r="H171" s="110">
        <f t="shared" si="7"/>
        <v>-0.16103165417724682</v>
      </c>
      <c r="I171" s="73">
        <v>1.718768934759084</v>
      </c>
      <c r="J171" s="73">
        <v>-2.8617118943746611</v>
      </c>
      <c r="K171" s="73">
        <v>0.65984799708383668</v>
      </c>
    </row>
    <row r="172" spans="1:11" x14ac:dyDescent="0.25">
      <c r="A172" s="58" t="s">
        <v>354</v>
      </c>
      <c r="B172" s="110">
        <v>-0.8638002422361627</v>
      </c>
      <c r="C172" s="73">
        <v>-1.4264761606060365</v>
      </c>
      <c r="D172" s="73">
        <v>0.29594420251166875</v>
      </c>
      <c r="E172" s="116">
        <v>-1.4608687686141202</v>
      </c>
      <c r="F172" s="122">
        <f t="shared" si="6"/>
        <v>-5.3748329817252305E-2</v>
      </c>
      <c r="G172" s="119" t="s">
        <v>354</v>
      </c>
      <c r="H172" s="110">
        <f t="shared" si="7"/>
        <v>-0.917548572053415</v>
      </c>
      <c r="I172" s="73">
        <v>-1.6002993512478638</v>
      </c>
      <c r="J172" s="73">
        <v>0.27161395970985691</v>
      </c>
      <c r="K172" s="73">
        <v>-1.4239603246222379</v>
      </c>
    </row>
    <row r="173" spans="1:11" x14ac:dyDescent="0.25">
      <c r="A173" s="58" t="s">
        <v>356</v>
      </c>
      <c r="B173" s="110">
        <v>-0.57083852502948973</v>
      </c>
      <c r="C173" s="73">
        <v>-0.83921606596063003</v>
      </c>
      <c r="D173" s="73">
        <v>-1.1287772332447015</v>
      </c>
      <c r="E173" s="116">
        <v>0.25547772411686254</v>
      </c>
      <c r="F173" s="121">
        <f t="shared" si="6"/>
        <v>0.50511850345010945</v>
      </c>
      <c r="G173" s="119" t="s">
        <v>356</v>
      </c>
      <c r="H173" s="110">
        <f t="shared" si="7"/>
        <v>-6.5720021579380325E-2</v>
      </c>
      <c r="I173" s="73">
        <v>0.82037170907969825</v>
      </c>
      <c r="J173" s="73">
        <v>-1.750356689667171</v>
      </c>
      <c r="K173" s="73">
        <v>0.73282491584933174</v>
      </c>
    </row>
    <row r="174" spans="1:11" x14ac:dyDescent="0.25">
      <c r="A174" s="58" t="s">
        <v>358</v>
      </c>
      <c r="B174" s="110">
        <v>0.35711745837980424</v>
      </c>
      <c r="C174" s="73">
        <v>1.5267454758901682</v>
      </c>
      <c r="D174" s="73">
        <v>-2.094361433539035</v>
      </c>
      <c r="E174" s="116">
        <v>1.6389683327882796</v>
      </c>
      <c r="F174" s="121">
        <f t="shared" si="6"/>
        <v>0.14067099983558862</v>
      </c>
      <c r="G174" s="119" t="s">
        <v>358</v>
      </c>
      <c r="H174" s="110">
        <f t="shared" si="7"/>
        <v>0.49778845821539286</v>
      </c>
      <c r="I174" s="73">
        <v>1.5374393076422508</v>
      </c>
      <c r="J174" s="73">
        <v>-1.9611873240289481</v>
      </c>
      <c r="K174" s="73">
        <v>1.9171133910328759</v>
      </c>
    </row>
    <row r="175" spans="1:11" x14ac:dyDescent="0.25">
      <c r="A175" s="58" t="s">
        <v>360</v>
      </c>
      <c r="B175" s="110">
        <v>-0.14500655615081839</v>
      </c>
      <c r="C175" s="73">
        <v>-0.37425117619313414</v>
      </c>
      <c r="D175" s="73">
        <v>0.93648326033136198</v>
      </c>
      <c r="E175" s="116">
        <v>-0.99725175259068299</v>
      </c>
      <c r="F175" s="121">
        <f t="shared" si="6"/>
        <v>0.29187755691496953</v>
      </c>
      <c r="G175" s="119" t="s">
        <v>360</v>
      </c>
      <c r="H175" s="110">
        <f t="shared" si="7"/>
        <v>0.14687100076415111</v>
      </c>
      <c r="I175" s="73">
        <v>-0.12144373297440522</v>
      </c>
      <c r="J175" s="73">
        <v>0.89770909742973781</v>
      </c>
      <c r="K175" s="73">
        <v>-0.33565236216287925</v>
      </c>
    </row>
    <row r="176" spans="1:11" x14ac:dyDescent="0.25">
      <c r="A176" s="58" t="s">
        <v>362</v>
      </c>
      <c r="B176" s="110">
        <v>0.22857900773137085</v>
      </c>
      <c r="C176" s="73">
        <v>0.91697086317201437</v>
      </c>
      <c r="D176" s="73">
        <v>-1.2144884035169916</v>
      </c>
      <c r="E176" s="116">
        <v>0.9832545635390898</v>
      </c>
      <c r="F176" s="122">
        <f t="shared" si="6"/>
        <v>-0.34455735289314193</v>
      </c>
      <c r="G176" s="119" t="s">
        <v>362</v>
      </c>
      <c r="H176" s="110">
        <f t="shared" si="7"/>
        <v>-0.11597834516177108</v>
      </c>
      <c r="I176" s="73">
        <v>9.3060818848536661E-2</v>
      </c>
      <c r="J176" s="73">
        <v>-1.0707012110580267</v>
      </c>
      <c r="K176" s="73">
        <v>0.62970535672417682</v>
      </c>
    </row>
    <row r="177" spans="1:11" x14ac:dyDescent="0.25">
      <c r="A177" s="58" t="s">
        <v>364</v>
      </c>
      <c r="B177" s="110">
        <v>0.57843767888204489</v>
      </c>
      <c r="C177" s="73">
        <v>0.62226555795530825</v>
      </c>
      <c r="D177" s="73">
        <v>0.42149462908960922</v>
      </c>
      <c r="E177" s="116">
        <v>0.69155284960121721</v>
      </c>
      <c r="F177" s="121">
        <f t="shared" si="6"/>
        <v>0.63740886381260808</v>
      </c>
      <c r="G177" s="119" t="s">
        <v>364</v>
      </c>
      <c r="H177" s="110">
        <f t="shared" si="7"/>
        <v>1.215846542694653</v>
      </c>
      <c r="I177" s="73">
        <v>1.6117331892416358</v>
      </c>
      <c r="J177" s="73">
        <v>0.36935289922136882</v>
      </c>
      <c r="K177" s="73">
        <v>1.6664535396209548</v>
      </c>
    </row>
    <row r="178" spans="1:11" x14ac:dyDescent="0.25">
      <c r="A178" s="58" t="s">
        <v>366</v>
      </c>
      <c r="B178" s="110">
        <v>-0.11616700179417645</v>
      </c>
      <c r="C178" s="73">
        <v>-0.80134610534656425</v>
      </c>
      <c r="D178" s="73">
        <v>0.96597281164388471</v>
      </c>
      <c r="E178" s="116">
        <v>-0.51312771167984983</v>
      </c>
      <c r="F178" s="121">
        <f t="shared" si="6"/>
        <v>4.055427787280777E-2</v>
      </c>
      <c r="G178" s="119" t="s">
        <v>366</v>
      </c>
      <c r="H178" s="110">
        <f t="shared" si="7"/>
        <v>-7.5612723921368682E-2</v>
      </c>
      <c r="I178" s="73">
        <v>-0.7605998152625395</v>
      </c>
      <c r="J178" s="73">
        <v>0.88765823535268407</v>
      </c>
      <c r="K178" s="73">
        <v>-0.3538965918542506</v>
      </c>
    </row>
    <row r="179" spans="1:11" x14ac:dyDescent="0.25">
      <c r="A179" s="58" t="s">
        <v>368</v>
      </c>
      <c r="B179" s="110">
        <v>-0.18257265243413637</v>
      </c>
      <c r="C179" s="73">
        <v>-0.65350147869208619</v>
      </c>
      <c r="D179" s="73">
        <v>0.82973877972639432</v>
      </c>
      <c r="E179" s="116">
        <v>-0.72395525833671726</v>
      </c>
      <c r="F179" s="121">
        <f t="shared" si="6"/>
        <v>0.54182932248364468</v>
      </c>
      <c r="G179" s="119" t="s">
        <v>368</v>
      </c>
      <c r="H179" s="110">
        <f t="shared" si="7"/>
        <v>0.35925667004950829</v>
      </c>
      <c r="I179" s="73">
        <v>1.3912337444212107E-2</v>
      </c>
      <c r="J179" s="73">
        <v>0.75620263140178579</v>
      </c>
      <c r="K179" s="73">
        <v>0.30765504130252708</v>
      </c>
    </row>
    <row r="180" spans="1:11" x14ac:dyDescent="0.25">
      <c r="A180" s="58" t="s">
        <v>370</v>
      </c>
      <c r="B180" s="110">
        <v>-0.76388784663830356</v>
      </c>
      <c r="C180" s="73">
        <v>-0.39915702246845552</v>
      </c>
      <c r="D180" s="73">
        <v>0.90111280951479789</v>
      </c>
      <c r="E180" s="116">
        <v>-2.7936193269612533</v>
      </c>
      <c r="F180" s="121">
        <f t="shared" si="6"/>
        <v>1.6733446440374904</v>
      </c>
      <c r="G180" s="119" t="s">
        <v>370</v>
      </c>
      <c r="H180" s="110">
        <f t="shared" si="7"/>
        <v>0.90945679739918683</v>
      </c>
      <c r="I180" s="73">
        <v>0.22761728345679486</v>
      </c>
      <c r="J180" s="73">
        <v>0.7740142884004878</v>
      </c>
      <c r="K180" s="73">
        <v>1.7267388203402778</v>
      </c>
    </row>
    <row r="181" spans="1:11" x14ac:dyDescent="0.25">
      <c r="A181" s="58" t="s">
        <v>372</v>
      </c>
      <c r="B181" s="110">
        <v>-0.1294364491165497</v>
      </c>
      <c r="C181" s="73">
        <v>2.3196190326060284</v>
      </c>
      <c r="D181" s="73">
        <v>-2.5582728481329178</v>
      </c>
      <c r="E181" s="116">
        <v>-0.14965553182275976</v>
      </c>
      <c r="F181" s="122">
        <f t="shared" si="6"/>
        <v>-4.0376819497589228E-2</v>
      </c>
      <c r="G181" s="119" t="s">
        <v>372</v>
      </c>
      <c r="H181" s="110">
        <f t="shared" si="7"/>
        <v>-0.16981326861413892</v>
      </c>
      <c r="I181" s="73">
        <v>-1.2174239063812895</v>
      </c>
      <c r="J181" s="73">
        <v>-0.84503792404440814</v>
      </c>
      <c r="K181" s="73">
        <v>1.5530220245832811</v>
      </c>
    </row>
    <row r="182" spans="1:11" x14ac:dyDescent="0.25">
      <c r="A182" s="58" t="s">
        <v>374</v>
      </c>
      <c r="B182" s="110">
        <v>-0.18119849696726895</v>
      </c>
      <c r="C182" s="73">
        <v>-0.47585583312409052</v>
      </c>
      <c r="D182" s="73">
        <v>-0.29117515550802192</v>
      </c>
      <c r="E182" s="116">
        <v>0.22343549773030563</v>
      </c>
      <c r="F182" s="122">
        <f t="shared" si="6"/>
        <v>-0.20485816303546409</v>
      </c>
      <c r="G182" s="119" t="s">
        <v>374</v>
      </c>
      <c r="H182" s="110">
        <f t="shared" si="7"/>
        <v>-0.38605666000273303</v>
      </c>
      <c r="I182" s="73">
        <v>-0.39471638642821771</v>
      </c>
      <c r="J182" s="73">
        <v>0.13221729737029375</v>
      </c>
      <c r="K182" s="73">
        <v>-0.89567089095027508</v>
      </c>
    </row>
    <row r="183" spans="1:11" x14ac:dyDescent="0.25">
      <c r="A183" s="58" t="s">
        <v>376</v>
      </c>
      <c r="B183" s="110">
        <v>-1.4017214600873082</v>
      </c>
      <c r="C183" s="73">
        <v>-1.5984657319524498</v>
      </c>
      <c r="D183" s="73">
        <v>0.12279089282525207</v>
      </c>
      <c r="E183" s="116">
        <v>-2.7294895411347277</v>
      </c>
      <c r="F183" s="121">
        <f t="shared" si="6"/>
        <v>0.64666867287422891</v>
      </c>
      <c r="G183" s="119" t="s">
        <v>376</v>
      </c>
      <c r="H183" s="110">
        <f t="shared" si="7"/>
        <v>-0.75505278721307933</v>
      </c>
      <c r="I183" s="73">
        <v>-1.3465378937607089</v>
      </c>
      <c r="J183" s="73">
        <v>-3.5641214974429083E-2</v>
      </c>
      <c r="K183" s="73">
        <v>-0.88297925290409995</v>
      </c>
    </row>
    <row r="184" spans="1:11" x14ac:dyDescent="0.25">
      <c r="A184" s="58" t="s">
        <v>378</v>
      </c>
      <c r="B184" s="110">
        <v>-1.6327580149267645E-2</v>
      </c>
      <c r="C184" s="73">
        <v>1.5537942530311688</v>
      </c>
      <c r="D184" s="73">
        <v>-0.10670092711303773</v>
      </c>
      <c r="E184" s="116">
        <v>-1.496076066365934</v>
      </c>
      <c r="F184" s="121">
        <f t="shared" si="6"/>
        <v>7.2874430103312279E-2</v>
      </c>
      <c r="G184" s="119" t="s">
        <v>378</v>
      </c>
      <c r="H184" s="110">
        <f t="shared" si="7"/>
        <v>5.6546849954044638E-2</v>
      </c>
      <c r="I184" s="73">
        <v>-0.16799036748832802</v>
      </c>
      <c r="J184" s="73">
        <v>0.20448589918281493</v>
      </c>
      <c r="K184" s="73">
        <v>0.13314501816764701</v>
      </c>
    </row>
    <row r="185" spans="1:11" x14ac:dyDescent="0.25">
      <c r="A185" s="58" t="s">
        <v>380</v>
      </c>
      <c r="B185" s="110">
        <v>4.8495836512696781E-2</v>
      </c>
      <c r="C185" s="73">
        <v>-0.67555491307930882</v>
      </c>
      <c r="D185" s="73">
        <v>0.94395557411573772</v>
      </c>
      <c r="E185" s="116">
        <v>-0.12291315149833856</v>
      </c>
      <c r="F185" s="122">
        <f t="shared" si="6"/>
        <v>-2.8061247225042489E-2</v>
      </c>
      <c r="G185" s="119" t="s">
        <v>380</v>
      </c>
      <c r="H185" s="110">
        <f t="shared" si="7"/>
        <v>2.0434589287654292E-2</v>
      </c>
      <c r="I185" s="73">
        <v>-5.318835198566052E-2</v>
      </c>
      <c r="J185" s="73">
        <v>0.88800599460447915</v>
      </c>
      <c r="K185" s="73">
        <v>-0.77351387475585576</v>
      </c>
    </row>
    <row r="186" spans="1:11" x14ac:dyDescent="0.25">
      <c r="A186" s="58" t="s">
        <v>382</v>
      </c>
      <c r="B186" s="110">
        <v>-1.2561923001340422E-2</v>
      </c>
      <c r="C186" s="73">
        <v>-0.79114743593338976</v>
      </c>
      <c r="D186" s="73">
        <v>0.4169985034913154</v>
      </c>
      <c r="E186" s="116">
        <v>0.3364631634380531</v>
      </c>
      <c r="F186" s="121">
        <f t="shared" si="6"/>
        <v>0.20322816103315439</v>
      </c>
      <c r="G186" s="119" t="s">
        <v>382</v>
      </c>
      <c r="H186" s="110">
        <f t="shared" si="7"/>
        <v>0.19066623803181396</v>
      </c>
      <c r="I186" s="73">
        <v>-0.61856047153282667</v>
      </c>
      <c r="J186" s="73">
        <v>0.47994463635974099</v>
      </c>
      <c r="K186" s="73">
        <v>0.71061454926852763</v>
      </c>
    </row>
    <row r="187" spans="1:11" x14ac:dyDescent="0.25">
      <c r="A187" s="58" t="s">
        <v>384</v>
      </c>
      <c r="B187" s="110">
        <v>0.18859877773272948</v>
      </c>
      <c r="C187" s="73">
        <v>0.13928163193417012</v>
      </c>
      <c r="D187" s="73">
        <v>0.57343788632224024</v>
      </c>
      <c r="E187" s="116">
        <v>-0.14692318505822186</v>
      </c>
      <c r="F187" s="122">
        <f t="shared" si="6"/>
        <v>-9.0747656753848716E-3</v>
      </c>
      <c r="G187" s="119" t="s">
        <v>384</v>
      </c>
      <c r="H187" s="110">
        <f t="shared" si="7"/>
        <v>0.17952401205734461</v>
      </c>
      <c r="I187" s="73">
        <v>-0.32020897646387314</v>
      </c>
      <c r="J187" s="73">
        <v>0.62489611747676144</v>
      </c>
      <c r="K187" s="73">
        <v>0.23388489515914551</v>
      </c>
    </row>
    <row r="188" spans="1:11" x14ac:dyDescent="0.25">
      <c r="A188" s="58" t="s">
        <v>386</v>
      </c>
      <c r="B188" s="110">
        <v>0.38781183602611574</v>
      </c>
      <c r="C188" s="73">
        <v>-0.16263903572848468</v>
      </c>
      <c r="D188" s="73">
        <v>0.98202839688951737</v>
      </c>
      <c r="E188" s="116">
        <v>0.34404614691731455</v>
      </c>
      <c r="F188" s="122">
        <f t="shared" si="6"/>
        <v>-0.75932165613782066</v>
      </c>
      <c r="G188" s="119" t="s">
        <v>386</v>
      </c>
      <c r="H188" s="110">
        <f t="shared" si="7"/>
        <v>-0.37150982011170491</v>
      </c>
      <c r="I188" s="73">
        <v>-1.4185720315092261</v>
      </c>
      <c r="J188" s="73">
        <v>0.7983404089141557</v>
      </c>
      <c r="K188" s="73">
        <v>-0.49429783774004443</v>
      </c>
    </row>
    <row r="189" spans="1:11" x14ac:dyDescent="0.25">
      <c r="A189" s="58" t="s">
        <v>388</v>
      </c>
      <c r="B189" s="110">
        <v>0.64762391795428742</v>
      </c>
      <c r="C189" s="73">
        <v>0.5768403571858427</v>
      </c>
      <c r="D189" s="73">
        <v>0.43410621315652481</v>
      </c>
      <c r="E189" s="116">
        <v>0.9319251835204948</v>
      </c>
      <c r="F189" s="121">
        <f t="shared" si="6"/>
        <v>7.0650121955485146E-2</v>
      </c>
      <c r="G189" s="119" t="s">
        <v>388</v>
      </c>
      <c r="H189" s="110">
        <f t="shared" si="7"/>
        <v>0.71827403990977257</v>
      </c>
      <c r="I189" s="73">
        <v>0.6943267636265037</v>
      </c>
      <c r="J189" s="73">
        <v>0.54284846120608354</v>
      </c>
      <c r="K189" s="73">
        <v>0.91764689489673057</v>
      </c>
    </row>
    <row r="190" spans="1:11" x14ac:dyDescent="0.25">
      <c r="A190" s="58" t="s">
        <v>390</v>
      </c>
      <c r="B190" s="110">
        <v>0.28925307104280334</v>
      </c>
      <c r="C190" s="73">
        <v>-4.6860587894182827E-2</v>
      </c>
      <c r="D190" s="73">
        <v>0.36707357735391555</v>
      </c>
      <c r="E190" s="116">
        <v>0.54754622366867722</v>
      </c>
      <c r="F190" s="122">
        <f t="shared" si="6"/>
        <v>-0.15965765424738507</v>
      </c>
      <c r="G190" s="119" t="s">
        <v>390</v>
      </c>
      <c r="H190" s="110">
        <f t="shared" si="7"/>
        <v>0.12959541679541828</v>
      </c>
      <c r="I190" s="73">
        <v>-0.10126142724582299</v>
      </c>
      <c r="J190" s="73">
        <v>0.41322180329432434</v>
      </c>
      <c r="K190" s="73">
        <v>7.6825874337753453E-2</v>
      </c>
    </row>
    <row r="191" spans="1:11" x14ac:dyDescent="0.25">
      <c r="A191" s="58" t="s">
        <v>392</v>
      </c>
      <c r="B191" s="110">
        <v>0.35441262746292385</v>
      </c>
      <c r="C191" s="73">
        <v>-0.12113657988543275</v>
      </c>
      <c r="D191" s="73">
        <v>1.0038528813751832</v>
      </c>
      <c r="E191" s="116">
        <v>0.18052158089902098</v>
      </c>
      <c r="F191" s="122">
        <f t="shared" si="6"/>
        <v>-0.45079731325244077</v>
      </c>
      <c r="G191" s="119" t="s">
        <v>392</v>
      </c>
      <c r="H191" s="110">
        <f t="shared" si="7"/>
        <v>-9.6384685789516922E-2</v>
      </c>
      <c r="I191" s="73">
        <v>-0.91255620208214083</v>
      </c>
      <c r="J191" s="73">
        <v>0.85990108464074066</v>
      </c>
      <c r="K191" s="73">
        <v>-0.2364989399271506</v>
      </c>
    </row>
    <row r="192" spans="1:11" x14ac:dyDescent="0.25">
      <c r="A192" s="58" t="s">
        <v>394</v>
      </c>
      <c r="B192" s="110">
        <v>0.14387588114284908</v>
      </c>
      <c r="C192" s="73">
        <v>-0.45859800784726401</v>
      </c>
      <c r="D192" s="73">
        <v>0.50107723740357857</v>
      </c>
      <c r="E192" s="116">
        <v>0.38914841387223265</v>
      </c>
      <c r="F192" s="122">
        <f t="shared" si="6"/>
        <v>-0.33668658169868071</v>
      </c>
      <c r="G192" s="119" t="s">
        <v>394</v>
      </c>
      <c r="H192" s="110">
        <f t="shared" si="7"/>
        <v>-0.19281070055583163</v>
      </c>
      <c r="I192" s="73">
        <v>-0.35020748542168229</v>
      </c>
      <c r="J192" s="73">
        <v>0.56194703344564789</v>
      </c>
      <c r="K192" s="73">
        <v>-0.79017164969146048</v>
      </c>
    </row>
    <row r="193" spans="1:11" x14ac:dyDescent="0.25">
      <c r="A193" s="58" t="s">
        <v>396</v>
      </c>
      <c r="B193" s="110">
        <v>-0.69201279153021567</v>
      </c>
      <c r="C193" s="73">
        <v>-0.88856792612198021</v>
      </c>
      <c r="D193" s="73">
        <v>-0.7559999295377885</v>
      </c>
      <c r="E193" s="116">
        <v>-0.43147051893087812</v>
      </c>
      <c r="F193" s="122">
        <f t="shared" si="6"/>
        <v>-0.23841033926327448</v>
      </c>
      <c r="G193" s="119" t="s">
        <v>396</v>
      </c>
      <c r="H193" s="110">
        <f t="shared" si="7"/>
        <v>-0.93042313079349015</v>
      </c>
      <c r="I193" s="73">
        <v>-1.186063532403185</v>
      </c>
      <c r="J193" s="73">
        <v>-0.70715528689335416</v>
      </c>
      <c r="K193" s="73">
        <v>-0.89805057308393155</v>
      </c>
    </row>
    <row r="194" spans="1:11" x14ac:dyDescent="0.25">
      <c r="A194" s="58" t="s">
        <v>398</v>
      </c>
      <c r="B194" s="110">
        <v>-0.73619183032936564</v>
      </c>
      <c r="C194" s="73">
        <v>-0.59828613732419167</v>
      </c>
      <c r="D194" s="73">
        <v>-0.35547579753872494</v>
      </c>
      <c r="E194" s="116">
        <v>-1.2548135561251803</v>
      </c>
      <c r="F194" s="121">
        <f t="shared" si="6"/>
        <v>0.24849528027235884</v>
      </c>
      <c r="G194" s="119" t="s">
        <v>398</v>
      </c>
      <c r="H194" s="110">
        <f t="shared" si="7"/>
        <v>-0.48769655005700679</v>
      </c>
      <c r="I194" s="73">
        <v>-0.85568514137693885</v>
      </c>
      <c r="J194" s="73">
        <v>-0.22653818609171081</v>
      </c>
      <c r="K194" s="73">
        <v>-0.38086632270237075</v>
      </c>
    </row>
    <row r="195" spans="1:11" x14ac:dyDescent="0.25">
      <c r="A195" s="58" t="s">
        <v>400</v>
      </c>
      <c r="B195" s="110">
        <v>-0.38180885915795049</v>
      </c>
      <c r="C195" s="73">
        <v>-0.32984037566498159</v>
      </c>
      <c r="D195" s="73">
        <v>-0.17450388628981162</v>
      </c>
      <c r="E195" s="116">
        <v>-0.64108231551905814</v>
      </c>
      <c r="F195" s="122">
        <f t="shared" ref="F195:F242" si="8">H195-B195</f>
        <v>-0.18084466708697056</v>
      </c>
      <c r="G195" s="119" t="s">
        <v>400</v>
      </c>
      <c r="H195" s="110">
        <f t="shared" ref="H195:H242" si="9">(I195+J195+K195)/3</f>
        <v>-0.56265352624492104</v>
      </c>
      <c r="I195" s="73">
        <v>-0.99871745115216382</v>
      </c>
      <c r="J195" s="73">
        <v>0.48485057300560064</v>
      </c>
      <c r="K195" s="73">
        <v>-1.1740937005882</v>
      </c>
    </row>
    <row r="196" spans="1:11" x14ac:dyDescent="0.25">
      <c r="A196" s="58" t="s">
        <v>402</v>
      </c>
      <c r="B196" s="110">
        <v>-0.14888365281995689</v>
      </c>
      <c r="C196" s="73">
        <v>-1.2631521096306819</v>
      </c>
      <c r="D196" s="73">
        <v>4.6501513239287737E-2</v>
      </c>
      <c r="E196" s="116">
        <v>0.7699996379315236</v>
      </c>
      <c r="F196" s="121">
        <f t="shared" si="8"/>
        <v>0.13166396729486143</v>
      </c>
      <c r="G196" s="119" t="s">
        <v>402</v>
      </c>
      <c r="H196" s="110">
        <f t="shared" si="9"/>
        <v>-1.7219685525095452E-2</v>
      </c>
      <c r="I196" s="73">
        <v>-0.77341580530658738</v>
      </c>
      <c r="J196" s="73">
        <v>0.26497496038623763</v>
      </c>
      <c r="K196" s="73">
        <v>0.45678178834506333</v>
      </c>
    </row>
    <row r="197" spans="1:11" x14ac:dyDescent="0.25">
      <c r="A197" s="58" t="s">
        <v>404</v>
      </c>
      <c r="B197" s="110">
        <v>0.40011586141174932</v>
      </c>
      <c r="C197" s="73">
        <v>-0.13379421269801606</v>
      </c>
      <c r="D197" s="73">
        <v>0.91955329772543826</v>
      </c>
      <c r="E197" s="116">
        <v>0.41458849920782576</v>
      </c>
      <c r="F197" s="121">
        <f t="shared" si="8"/>
        <v>0.10082486521819728</v>
      </c>
      <c r="G197" s="119" t="s">
        <v>404</v>
      </c>
      <c r="H197" s="110">
        <f t="shared" si="9"/>
        <v>0.5009407266299466</v>
      </c>
      <c r="I197" s="73">
        <v>2.9426797343821452E-2</v>
      </c>
      <c r="J197" s="73">
        <v>0.96664026939414738</v>
      </c>
      <c r="K197" s="73">
        <v>0.50675511315187094</v>
      </c>
    </row>
    <row r="198" spans="1:11" x14ac:dyDescent="0.25">
      <c r="A198" s="58" t="s">
        <v>406</v>
      </c>
      <c r="B198" s="110">
        <v>-1.23321961965426</v>
      </c>
      <c r="C198" s="73">
        <v>-1.011757716494778E-2</v>
      </c>
      <c r="D198" s="73">
        <v>-1.4505883480379216</v>
      </c>
      <c r="E198" s="116">
        <v>-2.2389529337599106</v>
      </c>
      <c r="F198" s="121">
        <f t="shared" si="8"/>
        <v>2.1287013252789144E-2</v>
      </c>
      <c r="G198" s="119" t="s">
        <v>406</v>
      </c>
      <c r="H198" s="110">
        <f t="shared" si="9"/>
        <v>-1.2119326064014708</v>
      </c>
      <c r="I198" s="73">
        <v>-0.811759975102614</v>
      </c>
      <c r="J198" s="73">
        <v>-1.0113961043155082</v>
      </c>
      <c r="K198" s="73">
        <v>-1.8126417397862902</v>
      </c>
    </row>
    <row r="199" spans="1:11" x14ac:dyDescent="0.25">
      <c r="A199" s="58" t="s">
        <v>408</v>
      </c>
      <c r="B199" s="110">
        <v>-0.11434322929948752</v>
      </c>
      <c r="C199" s="73">
        <v>-0.66537558058713919</v>
      </c>
      <c r="D199" s="73">
        <v>-0.4843982456238819</v>
      </c>
      <c r="E199" s="116">
        <v>0.80674413831255853</v>
      </c>
      <c r="F199" s="121">
        <f t="shared" si="8"/>
        <v>0.59693126436713584</v>
      </c>
      <c r="G199" s="119" t="s">
        <v>408</v>
      </c>
      <c r="H199" s="110">
        <f t="shared" si="9"/>
        <v>0.4825880350676483</v>
      </c>
      <c r="I199" s="73">
        <v>1.0754983625904997</v>
      </c>
      <c r="J199" s="73">
        <v>-0.73654895035477019</v>
      </c>
      <c r="K199" s="73">
        <v>1.1088146929672154</v>
      </c>
    </row>
    <row r="200" spans="1:11" x14ac:dyDescent="0.25">
      <c r="A200" s="58" t="s">
        <v>410</v>
      </c>
      <c r="B200" s="110">
        <v>0.41514021919108451</v>
      </c>
      <c r="C200" s="73">
        <v>0.64295559729534102</v>
      </c>
      <c r="D200" s="73">
        <v>0.71934891567290371</v>
      </c>
      <c r="E200" s="116">
        <v>-0.11688385539499119</v>
      </c>
      <c r="F200" s="121">
        <f t="shared" si="8"/>
        <v>0.13092300615321256</v>
      </c>
      <c r="G200" s="119" t="s">
        <v>410</v>
      </c>
      <c r="H200" s="110">
        <f t="shared" si="9"/>
        <v>0.54606322534429708</v>
      </c>
      <c r="I200" s="73">
        <v>0.15791243610555791</v>
      </c>
      <c r="J200" s="73">
        <v>0.61260366983741044</v>
      </c>
      <c r="K200" s="73">
        <v>0.86767357008992296</v>
      </c>
    </row>
    <row r="201" spans="1:11" x14ac:dyDescent="0.25">
      <c r="A201" s="58" t="s">
        <v>412</v>
      </c>
      <c r="B201" s="110">
        <v>-0.59764335753539188</v>
      </c>
      <c r="C201" s="73">
        <v>0.10597162777254247</v>
      </c>
      <c r="D201" s="73">
        <v>0.92943450312020426</v>
      </c>
      <c r="E201" s="116">
        <v>-2.8283362034989223</v>
      </c>
      <c r="F201" s="121">
        <f t="shared" si="8"/>
        <v>1.2220513816126517</v>
      </c>
      <c r="G201" s="119" t="s">
        <v>412</v>
      </c>
      <c r="H201" s="110">
        <f t="shared" si="9"/>
        <v>0.62440802407725993</v>
      </c>
      <c r="I201" s="73">
        <v>0.17811127493901105</v>
      </c>
      <c r="J201" s="73">
        <v>0.61564751730733003</v>
      </c>
      <c r="K201" s="73">
        <v>1.0794652799854387</v>
      </c>
    </row>
    <row r="202" spans="1:11" x14ac:dyDescent="0.25">
      <c r="A202" s="58" t="s">
        <v>414</v>
      </c>
      <c r="B202" s="110">
        <v>0.91222348669567632</v>
      </c>
      <c r="C202" s="73">
        <v>0.84209749406546008</v>
      </c>
      <c r="D202" s="73">
        <v>0.82787261471720208</v>
      </c>
      <c r="E202" s="116">
        <v>1.0667003513043669</v>
      </c>
      <c r="F202" s="122">
        <f t="shared" si="8"/>
        <v>-0.23543651844047386</v>
      </c>
      <c r="G202" s="119" t="s">
        <v>414</v>
      </c>
      <c r="H202" s="110">
        <f t="shared" si="9"/>
        <v>0.67678696825520246</v>
      </c>
      <c r="I202" s="73">
        <v>0.72803164834606027</v>
      </c>
      <c r="J202" s="73">
        <v>0.69324781152040427</v>
      </c>
      <c r="K202" s="73">
        <v>0.60908144489914251</v>
      </c>
    </row>
    <row r="203" spans="1:11" x14ac:dyDescent="0.25">
      <c r="A203" s="58" t="s">
        <v>416</v>
      </c>
      <c r="B203" s="110">
        <v>0.41157634696027873</v>
      </c>
      <c r="C203" s="73">
        <v>0.36995139877128413</v>
      </c>
      <c r="D203" s="73">
        <v>0.75869293490750944</v>
      </c>
      <c r="E203" s="116">
        <v>0.10608470720204272</v>
      </c>
      <c r="F203" s="121">
        <f t="shared" si="8"/>
        <v>0.18925517553312082</v>
      </c>
      <c r="G203" s="119" t="s">
        <v>416</v>
      </c>
      <c r="H203" s="110">
        <f t="shared" si="9"/>
        <v>0.60083152249339955</v>
      </c>
      <c r="I203" s="73">
        <v>0.11674792740045652</v>
      </c>
      <c r="J203" s="73">
        <v>0.76175392615992232</v>
      </c>
      <c r="K203" s="73">
        <v>0.92399271391981974</v>
      </c>
    </row>
    <row r="204" spans="1:11" x14ac:dyDescent="0.25">
      <c r="A204" s="58" t="s">
        <v>418</v>
      </c>
      <c r="B204" s="110">
        <v>1.0050242335371287</v>
      </c>
      <c r="C204" s="73">
        <v>1.2301225144987085</v>
      </c>
      <c r="D204" s="73">
        <v>0.83826703311433615</v>
      </c>
      <c r="E204" s="116">
        <v>0.94668315299834149</v>
      </c>
      <c r="F204" s="121">
        <f t="shared" si="8"/>
        <v>0.22516063789748486</v>
      </c>
      <c r="G204" s="119" t="s">
        <v>418</v>
      </c>
      <c r="H204" s="110">
        <f t="shared" si="9"/>
        <v>1.2301848714346135</v>
      </c>
      <c r="I204" s="73">
        <v>1.4195413490955837</v>
      </c>
      <c r="J204" s="73">
        <v>0.70688605733457666</v>
      </c>
      <c r="K204" s="73">
        <v>1.5641272078736799</v>
      </c>
    </row>
    <row r="205" spans="1:11" x14ac:dyDescent="0.25">
      <c r="A205" s="58" t="s">
        <v>420</v>
      </c>
      <c r="B205" s="110">
        <v>0.48561533279049773</v>
      </c>
      <c r="C205" s="73">
        <v>8.6950107262544846E-2</v>
      </c>
      <c r="D205" s="73">
        <v>1.1873755346732717</v>
      </c>
      <c r="E205" s="116">
        <v>0.18252035643567646</v>
      </c>
      <c r="F205" s="121">
        <f t="shared" si="8"/>
        <v>0.22724751357544648</v>
      </c>
      <c r="G205" s="119" t="s">
        <v>420</v>
      </c>
      <c r="H205" s="110">
        <f t="shared" si="9"/>
        <v>0.71286284636594421</v>
      </c>
      <c r="I205" s="73">
        <v>-0.12878901336502294</v>
      </c>
      <c r="J205" s="73">
        <v>1.1117624442003753</v>
      </c>
      <c r="K205" s="73">
        <v>1.1556151082624799</v>
      </c>
    </row>
    <row r="206" spans="1:11" x14ac:dyDescent="0.25">
      <c r="A206" s="58" t="s">
        <v>422</v>
      </c>
      <c r="B206" s="110">
        <v>-1.1277827847451887</v>
      </c>
      <c r="C206" s="73">
        <v>-1.2486753583963743</v>
      </c>
      <c r="D206" s="73">
        <v>-1.1250824103480124</v>
      </c>
      <c r="E206" s="116">
        <v>-1.0095905854911791</v>
      </c>
      <c r="F206" s="122">
        <f t="shared" si="8"/>
        <v>-1.1150756367426413</v>
      </c>
      <c r="G206" s="119" t="s">
        <v>422</v>
      </c>
      <c r="H206" s="110">
        <f t="shared" si="9"/>
        <v>-2.24285842148783</v>
      </c>
      <c r="I206" s="73">
        <v>-0.29022182940550367</v>
      </c>
      <c r="J206" s="73">
        <v>-1.5781321094343352</v>
      </c>
      <c r="K206" s="73">
        <v>-4.8602213256236508</v>
      </c>
    </row>
    <row r="207" spans="1:11" x14ac:dyDescent="0.25">
      <c r="A207" s="58" t="s">
        <v>424</v>
      </c>
      <c r="B207" s="110">
        <v>-5.001520088733169E-2</v>
      </c>
      <c r="C207" s="73">
        <v>-0.85856070167166743</v>
      </c>
      <c r="D207" s="73">
        <v>0.62878125939806762</v>
      </c>
      <c r="E207" s="116">
        <v>7.9733839611604754E-2</v>
      </c>
      <c r="F207" s="121">
        <f t="shared" si="8"/>
        <v>2.7979819441930381E-2</v>
      </c>
      <c r="G207" s="119" t="s">
        <v>424</v>
      </c>
      <c r="H207" s="110">
        <f t="shared" si="9"/>
        <v>-2.2035381445401309E-2</v>
      </c>
      <c r="I207" s="73">
        <v>-0.44184531555554496</v>
      </c>
      <c r="J207" s="73">
        <v>0.67807598351101739</v>
      </c>
      <c r="K207" s="73">
        <v>-0.30233681229167636</v>
      </c>
    </row>
    <row r="208" spans="1:11" x14ac:dyDescent="0.25">
      <c r="A208" s="58" t="s">
        <v>426</v>
      </c>
      <c r="B208" s="110">
        <v>0.94622643566556508</v>
      </c>
      <c r="C208" s="73">
        <v>0.62856153323887898</v>
      </c>
      <c r="D208" s="73">
        <v>0.73206529582349644</v>
      </c>
      <c r="E208" s="116">
        <v>1.4780524779343196</v>
      </c>
      <c r="F208" s="122">
        <f t="shared" si="8"/>
        <v>-0.45896918297649097</v>
      </c>
      <c r="G208" s="119" t="s">
        <v>426</v>
      </c>
      <c r="H208" s="110">
        <f t="shared" si="9"/>
        <v>0.48725725268907411</v>
      </c>
      <c r="I208" s="73">
        <v>0.2423995473787614</v>
      </c>
      <c r="J208" s="73">
        <v>0.75941751283185466</v>
      </c>
      <c r="K208" s="73">
        <v>0.45995469785660631</v>
      </c>
    </row>
    <row r="209" spans="1:11" x14ac:dyDescent="0.25">
      <c r="A209" s="58" t="s">
        <v>428</v>
      </c>
      <c r="B209" s="110">
        <v>-0.73668860942892467</v>
      </c>
      <c r="C209" s="73">
        <v>-1.0364726920781557</v>
      </c>
      <c r="D209" s="73">
        <v>0.50805172369222629</v>
      </c>
      <c r="E209" s="116">
        <v>-1.6816448599008447</v>
      </c>
      <c r="F209" s="121">
        <f t="shared" si="8"/>
        <v>0.51366163526840802</v>
      </c>
      <c r="G209" s="119" t="s">
        <v>428</v>
      </c>
      <c r="H209" s="110">
        <f t="shared" si="9"/>
        <v>-0.22302697416051667</v>
      </c>
      <c r="I209" s="73">
        <v>-0.82538294367828602</v>
      </c>
      <c r="J209" s="73">
        <v>0.35948541125268046</v>
      </c>
      <c r="K209" s="73">
        <v>-0.20318339005594446</v>
      </c>
    </row>
    <row r="210" spans="1:11" x14ac:dyDescent="0.25">
      <c r="A210" s="58" t="s">
        <v>430</v>
      </c>
      <c r="B210" s="110">
        <v>0.16418777153763855</v>
      </c>
      <c r="C210" s="73">
        <v>-0.62583918592623178</v>
      </c>
      <c r="D210" s="73">
        <v>0.45175398200596534</v>
      </c>
      <c r="E210" s="116">
        <v>0.66664851853318208</v>
      </c>
      <c r="F210" s="122">
        <f t="shared" si="8"/>
        <v>-0.31018119987888754</v>
      </c>
      <c r="G210" s="119" t="s">
        <v>430</v>
      </c>
      <c r="H210" s="110">
        <f t="shared" si="9"/>
        <v>-0.14599342834124898</v>
      </c>
      <c r="I210" s="73">
        <v>-0.29347358206741653</v>
      </c>
      <c r="J210" s="73">
        <v>0.38072700252126052</v>
      </c>
      <c r="K210" s="73">
        <v>-0.52523370547759096</v>
      </c>
    </row>
    <row r="211" spans="1:11" x14ac:dyDescent="0.25">
      <c r="A211" s="58" t="s">
        <v>432</v>
      </c>
      <c r="B211" s="110">
        <v>-0.63180149114667372</v>
      </c>
      <c r="C211" s="73">
        <v>0.26047534644170689</v>
      </c>
      <c r="D211" s="73">
        <v>-7.5736814585614043E-2</v>
      </c>
      <c r="E211" s="116">
        <v>-2.0801430052961138</v>
      </c>
      <c r="F211" s="121">
        <f t="shared" si="8"/>
        <v>0.134822769325664</v>
      </c>
      <c r="G211" s="119" t="s">
        <v>432</v>
      </c>
      <c r="H211" s="110">
        <f t="shared" si="9"/>
        <v>-0.49697872182100972</v>
      </c>
      <c r="I211" s="73">
        <v>0.26917424541071022</v>
      </c>
      <c r="J211" s="73">
        <v>0.1128166096318739</v>
      </c>
      <c r="K211" s="73">
        <v>-1.8729270205056132</v>
      </c>
    </row>
    <row r="212" spans="1:11" x14ac:dyDescent="0.25">
      <c r="A212" s="58" t="s">
        <v>434</v>
      </c>
      <c r="B212" s="110">
        <v>-0.26749374780260027</v>
      </c>
      <c r="C212" s="73">
        <v>0.59898861846126472</v>
      </c>
      <c r="D212" s="73">
        <v>-0.88960735449798534</v>
      </c>
      <c r="E212" s="116">
        <v>-0.51186250737108019</v>
      </c>
      <c r="F212" s="121">
        <f t="shared" si="8"/>
        <v>0.49618349705404985</v>
      </c>
      <c r="G212" s="119" t="s">
        <v>434</v>
      </c>
      <c r="H212" s="110">
        <f t="shared" si="9"/>
        <v>0.22868974925144958</v>
      </c>
      <c r="I212" s="73">
        <v>1.1738674717625359</v>
      </c>
      <c r="J212" s="73">
        <v>-1.1230561723775601</v>
      </c>
      <c r="K212" s="73">
        <v>0.63525794836937288</v>
      </c>
    </row>
    <row r="213" spans="1:11" x14ac:dyDescent="0.25">
      <c r="A213" s="58" t="s">
        <v>436</v>
      </c>
      <c r="B213" s="110">
        <v>-2.2945811984371806E-2</v>
      </c>
      <c r="C213" s="73">
        <v>-0.58125678874606401</v>
      </c>
      <c r="D213" s="73">
        <v>0.92751227588328722</v>
      </c>
      <c r="E213" s="116">
        <v>-0.41509292309033863</v>
      </c>
      <c r="F213" s="121">
        <f t="shared" si="8"/>
        <v>0.46912549838361728</v>
      </c>
      <c r="G213" s="119" t="s">
        <v>436</v>
      </c>
      <c r="H213" s="110">
        <f t="shared" si="9"/>
        <v>0.44617968639924549</v>
      </c>
      <c r="I213" s="73">
        <v>0.1698863352041107</v>
      </c>
      <c r="J213" s="73">
        <v>0.86179091006898201</v>
      </c>
      <c r="K213" s="73">
        <v>0.30686181392464379</v>
      </c>
    </row>
    <row r="214" spans="1:11" x14ac:dyDescent="0.25">
      <c r="A214" s="58" t="s">
        <v>438</v>
      </c>
      <c r="B214" s="110">
        <v>0.53200050239798202</v>
      </c>
      <c r="C214" s="73">
        <v>1.4504924824281868</v>
      </c>
      <c r="D214" s="73">
        <v>0.24369093503635278</v>
      </c>
      <c r="E214" s="116">
        <v>-9.8181910270593434E-2</v>
      </c>
      <c r="F214" s="122">
        <f t="shared" si="8"/>
        <v>-0.36254700969328923</v>
      </c>
      <c r="G214" s="119" t="s">
        <v>438</v>
      </c>
      <c r="H214" s="110">
        <f t="shared" si="9"/>
        <v>0.16945349270469282</v>
      </c>
      <c r="I214" s="73">
        <v>0.60582701277621054</v>
      </c>
      <c r="J214" s="73">
        <v>0.30481692724315623</v>
      </c>
      <c r="K214" s="73">
        <v>-0.4022834619052883</v>
      </c>
    </row>
    <row r="215" spans="1:11" x14ac:dyDescent="0.25">
      <c r="A215" s="58" t="s">
        <v>440</v>
      </c>
      <c r="B215" s="110">
        <v>8.6053113403853465E-2</v>
      </c>
      <c r="C215" s="73">
        <v>0.13544310164841347</v>
      </c>
      <c r="D215" s="73">
        <v>-0.35193031403777308</v>
      </c>
      <c r="E215" s="116">
        <v>0.47464655260092004</v>
      </c>
      <c r="F215" s="122">
        <f t="shared" si="8"/>
        <v>-1.5335084565282223E-2</v>
      </c>
      <c r="G215" s="119" t="s">
        <v>440</v>
      </c>
      <c r="H215" s="110">
        <f t="shared" si="9"/>
        <v>7.0718028838571242E-2</v>
      </c>
      <c r="I215" s="73">
        <v>0.53829444253008218</v>
      </c>
      <c r="J215" s="73">
        <v>-0.18006933716620413</v>
      </c>
      <c r="K215" s="73">
        <v>-0.14607101884816434</v>
      </c>
    </row>
    <row r="216" spans="1:11" x14ac:dyDescent="0.25">
      <c r="A216" s="58" t="s">
        <v>442</v>
      </c>
      <c r="B216" s="110">
        <v>0.12520941890548623</v>
      </c>
      <c r="C216" s="73">
        <v>-1.0192150633409394</v>
      </c>
      <c r="D216" s="73">
        <v>1.010895843767138</v>
      </c>
      <c r="E216" s="116">
        <v>0.38394747629026005</v>
      </c>
      <c r="F216" s="121">
        <f t="shared" si="8"/>
        <v>9.3129266836820268E-2</v>
      </c>
      <c r="G216" s="119" t="s">
        <v>442</v>
      </c>
      <c r="H216" s="110">
        <f t="shared" si="9"/>
        <v>0.2183386857423065</v>
      </c>
      <c r="I216" s="73">
        <v>-0.41076360956759966</v>
      </c>
      <c r="J216" s="73">
        <v>0.93818724027207478</v>
      </c>
      <c r="K216" s="73">
        <v>0.12759242652244437</v>
      </c>
    </row>
    <row r="217" spans="1:11" x14ac:dyDescent="0.25">
      <c r="A217" s="58" t="s">
        <v>444</v>
      </c>
      <c r="B217" s="110">
        <v>0.20635936809917502</v>
      </c>
      <c r="C217" s="73">
        <v>-0.7919612877738601</v>
      </c>
      <c r="D217" s="73">
        <v>1.0664327637664714</v>
      </c>
      <c r="E217" s="116">
        <v>0.34460662830491373</v>
      </c>
      <c r="F217" s="122">
        <f t="shared" si="8"/>
        <v>-0.20289455576973231</v>
      </c>
      <c r="G217" s="119" t="s">
        <v>444</v>
      </c>
      <c r="H217" s="110">
        <f t="shared" si="9"/>
        <v>3.4648123294426978E-3</v>
      </c>
      <c r="I217" s="73">
        <v>-1.2647838082977714</v>
      </c>
      <c r="J217" s="73">
        <v>0.76366376786691248</v>
      </c>
      <c r="K217" s="73">
        <v>0.51151447741918699</v>
      </c>
    </row>
    <row r="218" spans="1:11" x14ac:dyDescent="0.25">
      <c r="A218" s="58" t="s">
        <v>446</v>
      </c>
      <c r="B218" s="110">
        <v>1.2815050773300396</v>
      </c>
      <c r="C218" s="73">
        <v>5.0568883711924073</v>
      </c>
      <c r="D218" s="73">
        <v>-2.2437714054613478</v>
      </c>
      <c r="E218" s="116">
        <v>1.0313982662590591</v>
      </c>
      <c r="F218" s="122">
        <f t="shared" si="8"/>
        <v>-1.0564211541332442</v>
      </c>
      <c r="G218" s="119" t="s">
        <v>446</v>
      </c>
      <c r="H218" s="110">
        <f t="shared" si="9"/>
        <v>0.22508392319679527</v>
      </c>
      <c r="I218" s="73">
        <v>1.2449164803927111</v>
      </c>
      <c r="J218" s="73">
        <v>-0.22528684748270375</v>
      </c>
      <c r="K218" s="73">
        <v>-0.34437786331962161</v>
      </c>
    </row>
    <row r="219" spans="1:11" x14ac:dyDescent="0.25">
      <c r="A219" s="58" t="s">
        <v>448</v>
      </c>
      <c r="B219" s="110">
        <v>-7.5687174582643943E-2</v>
      </c>
      <c r="C219" s="73">
        <v>-0.26067651730316943</v>
      </c>
      <c r="D219" s="73">
        <v>0.1844574271399694</v>
      </c>
      <c r="E219" s="116">
        <v>-0.15084243358473179</v>
      </c>
      <c r="F219" s="121">
        <f t="shared" si="8"/>
        <v>0.11424977027543518</v>
      </c>
      <c r="G219" s="119" t="s">
        <v>448</v>
      </c>
      <c r="H219" s="110">
        <f t="shared" si="9"/>
        <v>3.8562595692791225E-2</v>
      </c>
      <c r="I219" s="73">
        <v>-1.1963355875358586E-2</v>
      </c>
      <c r="J219" s="73">
        <v>0.43792022902426442</v>
      </c>
      <c r="K219" s="73">
        <v>-0.31026908607053216</v>
      </c>
    </row>
    <row r="220" spans="1:11" x14ac:dyDescent="0.25">
      <c r="A220" s="58" t="s">
        <v>450</v>
      </c>
      <c r="B220" s="110">
        <v>1.0979341575703254</v>
      </c>
      <c r="C220" s="73">
        <v>1.0552387700423063</v>
      </c>
      <c r="D220" s="73">
        <v>1.1594874277837468</v>
      </c>
      <c r="E220" s="116">
        <v>1.079076274884923</v>
      </c>
      <c r="F220" s="122">
        <f t="shared" si="8"/>
        <v>-0.1492034164580065</v>
      </c>
      <c r="G220" s="119" t="s">
        <v>450</v>
      </c>
      <c r="H220" s="110">
        <f t="shared" si="9"/>
        <v>0.94873074111231892</v>
      </c>
      <c r="I220" s="73">
        <v>1.1899099076860675</v>
      </c>
      <c r="J220" s="73">
        <v>1.1249371537845581</v>
      </c>
      <c r="K220" s="73">
        <v>0.53134516186633141</v>
      </c>
    </row>
    <row r="221" spans="1:11" x14ac:dyDescent="0.25">
      <c r="A221" s="58" t="s">
        <v>452</v>
      </c>
      <c r="B221" s="110">
        <v>-0.62683548526252497</v>
      </c>
      <c r="C221" s="73">
        <v>-0.22339839918585405</v>
      </c>
      <c r="D221" s="73">
        <v>-1.4702835421705533</v>
      </c>
      <c r="E221" s="116">
        <v>-0.18682451443116735</v>
      </c>
      <c r="F221" s="121">
        <f t="shared" si="8"/>
        <v>0.10663763757268807</v>
      </c>
      <c r="G221" s="119" t="s">
        <v>452</v>
      </c>
      <c r="H221" s="110">
        <f t="shared" si="9"/>
        <v>-0.5201978476898369</v>
      </c>
      <c r="I221" s="73">
        <v>-0.58470258497200578</v>
      </c>
      <c r="J221" s="73">
        <v>-0.89962394850328942</v>
      </c>
      <c r="K221" s="73">
        <v>-7.6267009594215562E-2</v>
      </c>
    </row>
    <row r="222" spans="1:11" x14ac:dyDescent="0.25">
      <c r="A222" s="58" t="s">
        <v>454</v>
      </c>
      <c r="B222" s="110">
        <v>0.28794587821922407</v>
      </c>
      <c r="C222" s="73">
        <v>-0.24369342101225464</v>
      </c>
      <c r="D222" s="73">
        <v>1.1677197459974102</v>
      </c>
      <c r="E222" s="116">
        <v>-6.0188690327483467E-2</v>
      </c>
      <c r="F222" s="121">
        <f t="shared" si="8"/>
        <v>6.6647899392539789E-2</v>
      </c>
      <c r="G222" s="119" t="s">
        <v>454</v>
      </c>
      <c r="H222" s="110">
        <f t="shared" si="9"/>
        <v>0.35459377761176386</v>
      </c>
      <c r="I222" s="73">
        <v>-0.54837965509895048</v>
      </c>
      <c r="J222" s="73">
        <v>1.1125449211833405</v>
      </c>
      <c r="K222" s="73">
        <v>0.49961606675090164</v>
      </c>
    </row>
    <row r="223" spans="1:11" x14ac:dyDescent="0.25">
      <c r="A223" s="58" t="s">
        <v>456</v>
      </c>
      <c r="B223" s="110">
        <v>0.28901519945767556</v>
      </c>
      <c r="C223" s="73">
        <v>0.98882954219964958</v>
      </c>
      <c r="D223" s="73">
        <v>3.4939423141210707E-2</v>
      </c>
      <c r="E223" s="116">
        <v>-0.1567233669678337</v>
      </c>
      <c r="F223" s="122">
        <f t="shared" si="8"/>
        <v>-0.68104541265891483</v>
      </c>
      <c r="G223" s="119" t="s">
        <v>456</v>
      </c>
      <c r="H223" s="110">
        <f t="shared" si="9"/>
        <v>-0.39203021320123926</v>
      </c>
      <c r="I223" s="73">
        <v>-0.95503354430245491</v>
      </c>
      <c r="J223" s="73">
        <v>0.45806272148618027</v>
      </c>
      <c r="K223" s="73">
        <v>-0.67911981678744326</v>
      </c>
    </row>
    <row r="224" spans="1:11" x14ac:dyDescent="0.25">
      <c r="A224" s="58" t="s">
        <v>458</v>
      </c>
      <c r="B224" s="110">
        <v>-0.31963144141340688</v>
      </c>
      <c r="C224" s="73">
        <v>-0.44252004623528568</v>
      </c>
      <c r="D224" s="73">
        <v>0.49233849472478541</v>
      </c>
      <c r="E224" s="116">
        <v>-1.0087127727297203</v>
      </c>
      <c r="F224" s="121">
        <f t="shared" si="8"/>
        <v>0.39263959383499408</v>
      </c>
      <c r="G224" s="119" t="s">
        <v>458</v>
      </c>
      <c r="H224" s="110">
        <f t="shared" si="9"/>
        <v>7.3008152421587189E-2</v>
      </c>
      <c r="I224" s="73">
        <v>-6.0457985734166483E-2</v>
      </c>
      <c r="J224" s="73">
        <v>0.53105270310591024</v>
      </c>
      <c r="K224" s="73">
        <v>-0.25157026010698219</v>
      </c>
    </row>
    <row r="225" spans="1:11" x14ac:dyDescent="0.25">
      <c r="A225" s="58" t="s">
        <v>460</v>
      </c>
      <c r="B225" s="110">
        <v>-0.33235071811920763</v>
      </c>
      <c r="C225" s="73">
        <v>-0.9097110431975004</v>
      </c>
      <c r="D225" s="73">
        <v>-0.13758373893607528</v>
      </c>
      <c r="E225" s="116">
        <v>5.0242627775952647E-2</v>
      </c>
      <c r="F225" s="121">
        <f t="shared" si="8"/>
        <v>0.13228581174353229</v>
      </c>
      <c r="G225" s="119" t="s">
        <v>460</v>
      </c>
      <c r="H225" s="110">
        <f t="shared" si="9"/>
        <v>-0.20006490637567534</v>
      </c>
      <c r="I225" s="73">
        <v>-0.45402650088137125</v>
      </c>
      <c r="J225" s="73">
        <v>-0.37212083962594128</v>
      </c>
      <c r="K225" s="73">
        <v>0.22595262138028646</v>
      </c>
    </row>
    <row r="226" spans="1:11" x14ac:dyDescent="0.25">
      <c r="A226" s="58" t="s">
        <v>462</v>
      </c>
      <c r="B226" s="110">
        <v>0.55303080853040076</v>
      </c>
      <c r="C226" s="73">
        <v>0.30307526690867836</v>
      </c>
      <c r="D226" s="73">
        <v>0.63368728700351784</v>
      </c>
      <c r="E226" s="116">
        <v>0.72232987167900609</v>
      </c>
      <c r="F226" s="122">
        <f t="shared" si="8"/>
        <v>-8.7880420818861216E-2</v>
      </c>
      <c r="G226" s="119" t="s">
        <v>462</v>
      </c>
      <c r="H226" s="110">
        <f t="shared" si="9"/>
        <v>0.46515038771153955</v>
      </c>
      <c r="I226" s="73">
        <v>4.7258412158263916E-2</v>
      </c>
      <c r="J226" s="73">
        <v>0.72879935016469666</v>
      </c>
      <c r="K226" s="73">
        <v>0.61939340081165806</v>
      </c>
    </row>
    <row r="227" spans="1:11" x14ac:dyDescent="0.25">
      <c r="A227" s="58" t="s">
        <v>464</v>
      </c>
      <c r="B227" s="110">
        <v>0.7511891322762595</v>
      </c>
      <c r="C227" s="73">
        <v>7.2045763381016106E-2</v>
      </c>
      <c r="D227" s="73">
        <v>1.2484713659654003</v>
      </c>
      <c r="E227" s="116">
        <v>0.93305026748236219</v>
      </c>
      <c r="F227" s="122">
        <f t="shared" si="8"/>
        <v>-0.20121349363962737</v>
      </c>
      <c r="G227" s="119" t="s">
        <v>464</v>
      </c>
      <c r="H227" s="110">
        <f t="shared" si="9"/>
        <v>0.54997563863663212</v>
      </c>
      <c r="I227" s="73">
        <v>-0.39816029994994956</v>
      </c>
      <c r="J227" s="73">
        <v>1.185173010037236</v>
      </c>
      <c r="K227" s="73">
        <v>0.86291420582261003</v>
      </c>
    </row>
    <row r="228" spans="1:11" x14ac:dyDescent="0.25">
      <c r="A228" s="58" t="s">
        <v>466</v>
      </c>
      <c r="B228" s="110">
        <v>-0.53313270325498252</v>
      </c>
      <c r="C228" s="73">
        <v>1.7232200423097714</v>
      </c>
      <c r="D228" s="73">
        <v>-3.6127344501824514</v>
      </c>
      <c r="E228" s="116">
        <v>0.29011629810773243</v>
      </c>
      <c r="F228" s="122">
        <f t="shared" si="8"/>
        <v>-0.24289626729029823</v>
      </c>
      <c r="G228" s="119" t="s">
        <v>466</v>
      </c>
      <c r="H228" s="110">
        <f t="shared" si="9"/>
        <v>-0.77602897054528075</v>
      </c>
      <c r="I228" s="73">
        <v>1.6149617816577011</v>
      </c>
      <c r="J228" s="73">
        <v>-3.6050166489970077</v>
      </c>
      <c r="K228" s="73">
        <v>-0.33803204429653566</v>
      </c>
    </row>
    <row r="229" spans="1:11" x14ac:dyDescent="0.25">
      <c r="A229" s="58" t="s">
        <v>468</v>
      </c>
      <c r="B229" s="110">
        <v>-0.78101818240124432</v>
      </c>
      <c r="C229" s="73">
        <v>-1.0889169964453154</v>
      </c>
      <c r="D229" s="73">
        <v>-0.43541148367761268</v>
      </c>
      <c r="E229" s="116">
        <v>-0.81872606708080498</v>
      </c>
      <c r="F229" s="121">
        <f t="shared" si="8"/>
        <v>0.3286378177705831</v>
      </c>
      <c r="G229" s="119" t="s">
        <v>468</v>
      </c>
      <c r="H229" s="110">
        <f t="shared" si="9"/>
        <v>-0.45238036463066122</v>
      </c>
      <c r="I229" s="73">
        <v>-0.80451381243194253</v>
      </c>
      <c r="J229" s="73">
        <v>-0.55885591916595279</v>
      </c>
      <c r="K229" s="73">
        <v>6.2286377059116256E-3</v>
      </c>
    </row>
    <row r="230" spans="1:11" x14ac:dyDescent="0.25">
      <c r="A230" s="58" t="s">
        <v>470</v>
      </c>
      <c r="B230" s="110">
        <v>0.13796517088414739</v>
      </c>
      <c r="C230" s="73">
        <v>-0.70871738400277606</v>
      </c>
      <c r="D230" s="73">
        <v>0.5513822131738656</v>
      </c>
      <c r="E230" s="116">
        <v>0.57123068348135264</v>
      </c>
      <c r="F230" s="121">
        <f t="shared" si="8"/>
        <v>0.18775025144398583</v>
      </c>
      <c r="G230" s="119" t="s">
        <v>470</v>
      </c>
      <c r="H230" s="110">
        <f t="shared" si="9"/>
        <v>0.32571542232813322</v>
      </c>
      <c r="I230" s="73">
        <v>1.0728482219488125</v>
      </c>
      <c r="J230" s="73">
        <v>0.26374722853504035</v>
      </c>
      <c r="K230" s="73">
        <v>-0.35944918349945321</v>
      </c>
    </row>
    <row r="231" spans="1:11" x14ac:dyDescent="0.25">
      <c r="A231" s="58" t="s">
        <v>472</v>
      </c>
      <c r="B231" s="110">
        <v>0.42786371740629875</v>
      </c>
      <c r="C231" s="73">
        <v>-0.31769473328755971</v>
      </c>
      <c r="D231" s="73">
        <v>0.70208704536032318</v>
      </c>
      <c r="E231" s="116">
        <v>0.89919884014613283</v>
      </c>
      <c r="F231" s="122">
        <f t="shared" si="8"/>
        <v>-0.2934654528218974</v>
      </c>
      <c r="G231" s="119" t="s">
        <v>472</v>
      </c>
      <c r="H231" s="110">
        <f t="shared" si="9"/>
        <v>0.13439826458440132</v>
      </c>
      <c r="I231" s="73">
        <v>-0.9312888191886789</v>
      </c>
      <c r="J231" s="73">
        <v>0.75554480840240024</v>
      </c>
      <c r="K231" s="73">
        <v>0.57893880453948265</v>
      </c>
    </row>
    <row r="232" spans="1:11" x14ac:dyDescent="0.25">
      <c r="A232" s="58" t="s">
        <v>474</v>
      </c>
      <c r="B232" s="110">
        <v>0.44875553164231174</v>
      </c>
      <c r="C232" s="73">
        <v>-0.33906693112351327</v>
      </c>
      <c r="D232" s="73">
        <v>0.8850926203086924</v>
      </c>
      <c r="E232" s="116">
        <v>0.80024090574175621</v>
      </c>
      <c r="F232" s="121">
        <f t="shared" si="8"/>
        <v>1.7189398305819115E-3</v>
      </c>
      <c r="G232" s="119" t="s">
        <v>474</v>
      </c>
      <c r="H232" s="110">
        <f t="shared" si="9"/>
        <v>0.45047447147289366</v>
      </c>
      <c r="I232" s="73">
        <v>0.48595173283515763</v>
      </c>
      <c r="J232" s="73">
        <v>0.54750468436848088</v>
      </c>
      <c r="K232" s="73">
        <v>0.31796699721504257</v>
      </c>
    </row>
    <row r="233" spans="1:11" x14ac:dyDescent="0.25">
      <c r="A233" s="58" t="s">
        <v>476</v>
      </c>
      <c r="B233" s="110">
        <v>0.75690097770378317</v>
      </c>
      <c r="C233" s="73">
        <v>1.2162050926832795</v>
      </c>
      <c r="D233" s="73">
        <v>0.5765790656083819</v>
      </c>
      <c r="E233" s="116">
        <v>0.47791877481968831</v>
      </c>
      <c r="F233" s="122">
        <f t="shared" si="8"/>
        <v>-0.26527376174381495</v>
      </c>
      <c r="G233" s="119" t="s">
        <v>476</v>
      </c>
      <c r="H233" s="110">
        <f t="shared" si="9"/>
        <v>0.49162721595996822</v>
      </c>
      <c r="I233" s="73">
        <v>0.25578488175369851</v>
      </c>
      <c r="J233" s="73">
        <v>0.48944475978841756</v>
      </c>
      <c r="K233" s="73">
        <v>0.72965200633778871</v>
      </c>
    </row>
    <row r="234" spans="1:11" x14ac:dyDescent="0.25">
      <c r="A234" s="58" t="s">
        <v>478</v>
      </c>
      <c r="B234" s="110">
        <v>-0.90653806081076127</v>
      </c>
      <c r="C234" s="73">
        <v>-1.3333209552881669</v>
      </c>
      <c r="D234" s="73">
        <v>0.60864012249045907</v>
      </c>
      <c r="E234" s="116">
        <v>-1.994933349634576</v>
      </c>
      <c r="F234" s="121">
        <f t="shared" si="8"/>
        <v>0.81749130014758631</v>
      </c>
      <c r="G234" s="119" t="s">
        <v>478</v>
      </c>
      <c r="H234" s="110">
        <f t="shared" si="9"/>
        <v>-8.9046760663174948E-2</v>
      </c>
      <c r="I234" s="73">
        <v>-0.83237523346416376</v>
      </c>
      <c r="J234" s="73">
        <v>0.47889034860225654</v>
      </c>
      <c r="K234" s="73">
        <v>8.6344602872382395E-2</v>
      </c>
    </row>
    <row r="235" spans="1:11" x14ac:dyDescent="0.25">
      <c r="A235" s="58" t="s">
        <v>480</v>
      </c>
      <c r="B235" s="110">
        <v>-0.78198994164300106</v>
      </c>
      <c r="C235" s="73">
        <v>-0.3728684542230043</v>
      </c>
      <c r="D235" s="73">
        <v>-0.91071838392712734</v>
      </c>
      <c r="E235" s="116">
        <v>-1.0623829867788714</v>
      </c>
      <c r="F235" s="122">
        <f t="shared" si="8"/>
        <v>-0.25289439476916853</v>
      </c>
      <c r="G235" s="119" t="s">
        <v>480</v>
      </c>
      <c r="H235" s="110">
        <f t="shared" si="9"/>
        <v>-1.0348843364121696</v>
      </c>
      <c r="I235" s="73">
        <v>7.4288451614282963E-2</v>
      </c>
      <c r="J235" s="73">
        <v>-0.6063878930498755</v>
      </c>
      <c r="K235" s="73">
        <v>-2.5725535678009162</v>
      </c>
    </row>
    <row r="236" spans="1:11" x14ac:dyDescent="0.25">
      <c r="A236" s="58" t="s">
        <v>482</v>
      </c>
      <c r="B236" s="110">
        <v>0.63164133445831028</v>
      </c>
      <c r="C236" s="73">
        <v>0.39816847852318055</v>
      </c>
      <c r="D236" s="73">
        <v>0.9313975323801531</v>
      </c>
      <c r="E236" s="116">
        <v>0.56535799247159724</v>
      </c>
      <c r="F236" s="122">
        <f t="shared" si="8"/>
        <v>-0.20531358306773634</v>
      </c>
      <c r="G236" s="119" t="s">
        <v>482</v>
      </c>
      <c r="H236" s="110">
        <f t="shared" si="9"/>
        <v>0.42632775139057394</v>
      </c>
      <c r="I236" s="73">
        <v>0.23809030730823688</v>
      </c>
      <c r="J236" s="73">
        <v>0.94502961545647357</v>
      </c>
      <c r="K236" s="73">
        <v>9.5863331407011323E-2</v>
      </c>
    </row>
    <row r="237" spans="1:11" x14ac:dyDescent="0.25">
      <c r="A237" s="58" t="s">
        <v>484</v>
      </c>
      <c r="B237" s="110">
        <v>0.17828208850064864</v>
      </c>
      <c r="C237" s="73">
        <v>0.7053174565230913</v>
      </c>
      <c r="D237" s="73">
        <v>-1.0156083043841437</v>
      </c>
      <c r="E237" s="116">
        <v>0.84513711336299835</v>
      </c>
      <c r="F237" s="122">
        <f t="shared" si="8"/>
        <v>-0.40081219358774167</v>
      </c>
      <c r="G237" s="119" t="s">
        <v>484</v>
      </c>
      <c r="H237" s="110">
        <f t="shared" si="9"/>
        <v>-0.22253010508709303</v>
      </c>
      <c r="I237" s="73">
        <v>-0.72061762970998833</v>
      </c>
      <c r="J237" s="73">
        <v>-0.12771134639208565</v>
      </c>
      <c r="K237" s="73">
        <v>0.18073866084079493</v>
      </c>
    </row>
    <row r="238" spans="1:11" x14ac:dyDescent="0.25">
      <c r="A238" s="58" t="s">
        <v>486</v>
      </c>
      <c r="B238" s="110">
        <v>-0.40219283433826553</v>
      </c>
      <c r="C238" s="73">
        <v>1.3590476375086389</v>
      </c>
      <c r="D238" s="73">
        <v>-3.2242053755498805</v>
      </c>
      <c r="E238" s="116">
        <v>0.658579235026445</v>
      </c>
      <c r="F238" s="122">
        <f t="shared" si="8"/>
        <v>-0.98883395078728475</v>
      </c>
      <c r="G238" s="119" t="s">
        <v>486</v>
      </c>
      <c r="H238" s="110">
        <f t="shared" si="9"/>
        <v>-1.3910267851255502</v>
      </c>
      <c r="I238" s="73">
        <v>0.11841260051337968</v>
      </c>
      <c r="J238" s="73">
        <v>-3.4029611113407277</v>
      </c>
      <c r="K238" s="73">
        <v>-0.88853184454930256</v>
      </c>
    </row>
    <row r="239" spans="1:11" x14ac:dyDescent="0.25">
      <c r="A239" s="58" t="s">
        <v>488</v>
      </c>
      <c r="B239" s="110">
        <v>-6.3241543547011073E-2</v>
      </c>
      <c r="C239" s="73">
        <v>-0.81277804154423672</v>
      </c>
      <c r="D239" s="73">
        <v>0.4340050947766852</v>
      </c>
      <c r="E239" s="116">
        <v>0.18904831612651832</v>
      </c>
      <c r="F239" s="121">
        <f t="shared" si="8"/>
        <v>9.1329979210829013E-3</v>
      </c>
      <c r="G239" s="119" t="s">
        <v>488</v>
      </c>
      <c r="H239" s="110">
        <f t="shared" si="9"/>
        <v>-5.4108545625928171E-2</v>
      </c>
      <c r="I239" s="73">
        <v>-0.55024679349455097</v>
      </c>
      <c r="J239" s="73">
        <v>0.57048063484768319</v>
      </c>
      <c r="K239" s="73">
        <v>-0.18255947823091673</v>
      </c>
    </row>
    <row r="240" spans="1:11" x14ac:dyDescent="0.25">
      <c r="A240" s="58" t="s">
        <v>490</v>
      </c>
      <c r="B240" s="110">
        <v>0.201880874510457</v>
      </c>
      <c r="C240" s="73">
        <v>-2.3620432503651277E-2</v>
      </c>
      <c r="D240" s="73">
        <v>0.48423313476828889</v>
      </c>
      <c r="E240" s="116">
        <v>0.14502992126673339</v>
      </c>
      <c r="F240" s="121">
        <f t="shared" si="8"/>
        <v>0.11879803788043414</v>
      </c>
      <c r="G240" s="119" t="s">
        <v>490</v>
      </c>
      <c r="H240" s="110">
        <f t="shared" si="9"/>
        <v>0.32067891239089114</v>
      </c>
      <c r="I240" s="73">
        <v>0.57652269150703339</v>
      </c>
      <c r="J240" s="73">
        <v>0.50461533366568734</v>
      </c>
      <c r="K240" s="73">
        <v>-0.11910128800004741</v>
      </c>
    </row>
    <row r="241" spans="1:11" x14ac:dyDescent="0.25">
      <c r="A241" s="58" t="s">
        <v>492</v>
      </c>
      <c r="B241" s="110">
        <v>-0.48231409521439206</v>
      </c>
      <c r="C241" s="73">
        <v>0.31210575780157218</v>
      </c>
      <c r="D241" s="73">
        <v>-0.39154063773237652</v>
      </c>
      <c r="E241" s="116">
        <v>-1.3675074057123717</v>
      </c>
      <c r="F241" s="121">
        <f t="shared" si="8"/>
        <v>4.4236910390887119E-2</v>
      </c>
      <c r="G241" s="119" t="s">
        <v>492</v>
      </c>
      <c r="H241" s="110">
        <f t="shared" si="9"/>
        <v>-0.43807718482350494</v>
      </c>
      <c r="I241" s="73">
        <v>-1.6739661086685937</v>
      </c>
      <c r="J241" s="73">
        <v>0.47724938744235346</v>
      </c>
      <c r="K241" s="73">
        <v>-0.11751483324427429</v>
      </c>
    </row>
    <row r="242" spans="1:11" x14ac:dyDescent="0.25">
      <c r="A242" s="58" t="s">
        <v>494</v>
      </c>
      <c r="B242" s="110">
        <v>0.16284333316732422</v>
      </c>
      <c r="C242" s="73">
        <v>1.7917657575516868</v>
      </c>
      <c r="D242" s="73">
        <v>-1.4637778259555487</v>
      </c>
      <c r="E242" s="116">
        <v>0.16054206790583464</v>
      </c>
      <c r="F242" s="122">
        <f t="shared" si="8"/>
        <v>-0.77918933460560902</v>
      </c>
      <c r="G242" s="119" t="s">
        <v>494</v>
      </c>
      <c r="H242" s="110">
        <f t="shared" si="9"/>
        <v>-0.61634600143828477</v>
      </c>
      <c r="I242" s="73">
        <v>0.3625157367787053</v>
      </c>
      <c r="J242" s="73">
        <v>-0.91609625168882691</v>
      </c>
      <c r="K242" s="73">
        <v>-1.2954574894047326</v>
      </c>
    </row>
    <row r="243" spans="1:11" s="61" customFormat="1" x14ac:dyDescent="0.25">
      <c r="B243" s="123"/>
      <c r="C243" s="123"/>
      <c r="D243" s="123"/>
      <c r="E243" s="123"/>
      <c r="F243" s="125"/>
    </row>
    <row r="244" spans="1:11" s="61" customFormat="1" x14ac:dyDescent="0.25">
      <c r="B244" s="123"/>
      <c r="C244" s="123"/>
      <c r="D244" s="123"/>
      <c r="E244" s="123"/>
      <c r="F244" s="125"/>
    </row>
    <row r="245" spans="1:11" s="61" customFormat="1" x14ac:dyDescent="0.25">
      <c r="B245" s="123"/>
      <c r="C245" s="123"/>
      <c r="D245" s="123"/>
      <c r="E245" s="123"/>
      <c r="F245" s="125"/>
    </row>
    <row r="246" spans="1:11" s="61" customFormat="1" x14ac:dyDescent="0.25">
      <c r="B246" s="123"/>
      <c r="C246" s="123"/>
      <c r="D246" s="123"/>
      <c r="E246" s="123"/>
      <c r="F246" s="125"/>
    </row>
    <row r="247" spans="1:11" s="61" customFormat="1" x14ac:dyDescent="0.25">
      <c r="B247" s="123"/>
      <c r="C247" s="123"/>
      <c r="D247" s="123"/>
      <c r="E247" s="123"/>
      <c r="F247" s="125"/>
    </row>
    <row r="248" spans="1:11" s="61" customFormat="1" x14ac:dyDescent="0.25">
      <c r="B248" s="123"/>
      <c r="C248" s="123"/>
      <c r="D248" s="123"/>
      <c r="E248" s="123"/>
      <c r="F248" s="125"/>
    </row>
    <row r="249" spans="1:11" s="61" customFormat="1" x14ac:dyDescent="0.25">
      <c r="B249" s="123"/>
      <c r="C249" s="123"/>
      <c r="D249" s="123"/>
      <c r="E249" s="123"/>
      <c r="F249" s="125"/>
    </row>
    <row r="250" spans="1:11" s="61" customFormat="1" x14ac:dyDescent="0.25">
      <c r="B250" s="123"/>
      <c r="C250" s="123"/>
      <c r="D250" s="123"/>
      <c r="E250" s="123"/>
      <c r="F250" s="125"/>
    </row>
    <row r="251" spans="1:11" s="61" customFormat="1" x14ac:dyDescent="0.25">
      <c r="B251" s="123"/>
      <c r="C251" s="123"/>
      <c r="D251" s="123"/>
      <c r="E251" s="123"/>
      <c r="F251" s="125"/>
    </row>
    <row r="252" spans="1:11" s="61" customFormat="1" x14ac:dyDescent="0.25">
      <c r="B252" s="123"/>
      <c r="C252" s="123"/>
      <c r="D252" s="123"/>
      <c r="E252" s="123"/>
      <c r="F252" s="125"/>
    </row>
    <row r="253" spans="1:11" s="61" customFormat="1" x14ac:dyDescent="0.25">
      <c r="B253" s="123"/>
      <c r="C253" s="123"/>
      <c r="D253" s="123"/>
      <c r="E253" s="123"/>
      <c r="F253" s="125"/>
    </row>
    <row r="254" spans="1:11" s="61" customFormat="1" x14ac:dyDescent="0.25">
      <c r="B254" s="123"/>
      <c r="C254" s="123"/>
      <c r="D254" s="123"/>
      <c r="E254" s="123"/>
      <c r="F254" s="125"/>
    </row>
    <row r="255" spans="1:11" s="61" customFormat="1" x14ac:dyDescent="0.25">
      <c r="B255" s="123"/>
      <c r="C255" s="123"/>
      <c r="D255" s="123"/>
      <c r="E255" s="123"/>
      <c r="F255" s="125"/>
    </row>
    <row r="256" spans="1:11" s="61" customFormat="1" x14ac:dyDescent="0.25">
      <c r="B256" s="123"/>
      <c r="C256" s="123"/>
      <c r="D256" s="123"/>
      <c r="E256" s="123"/>
      <c r="F256" s="125"/>
    </row>
    <row r="257" spans="2:6" s="61" customFormat="1" x14ac:dyDescent="0.25">
      <c r="B257" s="123"/>
      <c r="C257" s="123"/>
      <c r="D257" s="123"/>
      <c r="E257" s="123"/>
      <c r="F257" s="125"/>
    </row>
    <row r="258" spans="2:6" s="61" customFormat="1" x14ac:dyDescent="0.25">
      <c r="B258" s="123"/>
      <c r="C258" s="123"/>
      <c r="D258" s="123"/>
      <c r="E258" s="123"/>
      <c r="F258" s="125"/>
    </row>
    <row r="259" spans="2:6" s="61" customFormat="1" x14ac:dyDescent="0.25">
      <c r="B259" s="123"/>
      <c r="C259" s="123"/>
      <c r="D259" s="123"/>
      <c r="E259" s="123"/>
      <c r="F259" s="125"/>
    </row>
    <row r="260" spans="2:6" s="61" customFormat="1" x14ac:dyDescent="0.25">
      <c r="B260" s="123"/>
      <c r="C260" s="123"/>
      <c r="D260" s="123"/>
      <c r="E260" s="123"/>
      <c r="F260" s="125"/>
    </row>
    <row r="261" spans="2:6" s="61" customFormat="1" x14ac:dyDescent="0.25">
      <c r="B261" s="123"/>
      <c r="C261" s="123"/>
      <c r="D261" s="123"/>
      <c r="E261" s="123"/>
      <c r="F261" s="125"/>
    </row>
    <row r="262" spans="2:6" s="61" customFormat="1" x14ac:dyDescent="0.25">
      <c r="B262" s="123"/>
      <c r="C262" s="123"/>
      <c r="D262" s="123"/>
      <c r="E262" s="123"/>
      <c r="F262" s="125"/>
    </row>
    <row r="263" spans="2:6" s="61" customFormat="1" x14ac:dyDescent="0.25">
      <c r="B263" s="123"/>
      <c r="C263" s="123"/>
      <c r="D263" s="123"/>
      <c r="E263" s="123"/>
      <c r="F263" s="125"/>
    </row>
    <row r="264" spans="2:6" s="61" customFormat="1" x14ac:dyDescent="0.25">
      <c r="B264" s="123"/>
      <c r="C264" s="123"/>
      <c r="D264" s="123"/>
      <c r="E264" s="123"/>
      <c r="F264" s="125"/>
    </row>
    <row r="265" spans="2:6" s="61" customFormat="1" x14ac:dyDescent="0.25">
      <c r="B265" s="123"/>
      <c r="C265" s="123"/>
      <c r="D265" s="123"/>
      <c r="E265" s="123"/>
      <c r="F265" s="125"/>
    </row>
    <row r="266" spans="2:6" s="61" customFormat="1" x14ac:dyDescent="0.25">
      <c r="B266" s="123"/>
      <c r="C266" s="123"/>
      <c r="D266" s="123"/>
      <c r="E266" s="123"/>
      <c r="F266" s="125"/>
    </row>
    <row r="267" spans="2:6" s="61" customFormat="1" x14ac:dyDescent="0.25">
      <c r="B267" s="123"/>
      <c r="C267" s="123"/>
      <c r="D267" s="123"/>
      <c r="E267" s="123"/>
      <c r="F267" s="125"/>
    </row>
    <row r="268" spans="2:6" s="61" customFormat="1" x14ac:dyDescent="0.25">
      <c r="B268" s="123"/>
      <c r="C268" s="123"/>
      <c r="D268" s="123"/>
      <c r="E268" s="123"/>
      <c r="F268" s="125"/>
    </row>
    <row r="269" spans="2:6" s="61" customFormat="1" x14ac:dyDescent="0.25">
      <c r="B269" s="123"/>
      <c r="C269" s="123"/>
      <c r="D269" s="123"/>
      <c r="E269" s="123"/>
      <c r="F269" s="125"/>
    </row>
    <row r="270" spans="2:6" s="61" customFormat="1" x14ac:dyDescent="0.25">
      <c r="B270" s="123"/>
      <c r="C270" s="123"/>
      <c r="D270" s="123"/>
      <c r="E270" s="123"/>
      <c r="F270" s="125"/>
    </row>
    <row r="271" spans="2:6" s="61" customFormat="1" x14ac:dyDescent="0.25">
      <c r="B271" s="123"/>
      <c r="C271" s="123"/>
      <c r="D271" s="123"/>
      <c r="E271" s="123"/>
      <c r="F271" s="125"/>
    </row>
    <row r="272" spans="2:6" s="61" customFormat="1" x14ac:dyDescent="0.25">
      <c r="B272" s="123"/>
      <c r="C272" s="123"/>
      <c r="D272" s="123"/>
      <c r="E272" s="123"/>
      <c r="F272" s="125"/>
    </row>
    <row r="273" spans="2:6" s="61" customFormat="1" x14ac:dyDescent="0.25">
      <c r="B273" s="123"/>
      <c r="C273" s="123"/>
      <c r="D273" s="123"/>
      <c r="E273" s="123"/>
      <c r="F273" s="125"/>
    </row>
    <row r="274" spans="2:6" s="61" customFormat="1" x14ac:dyDescent="0.25">
      <c r="B274" s="123"/>
      <c r="C274" s="123"/>
      <c r="D274" s="123"/>
      <c r="E274" s="123"/>
      <c r="F274" s="125"/>
    </row>
    <row r="275" spans="2:6" s="61" customFormat="1" x14ac:dyDescent="0.25">
      <c r="B275" s="123"/>
      <c r="C275" s="123"/>
      <c r="D275" s="123"/>
      <c r="E275" s="123"/>
      <c r="F275" s="125"/>
    </row>
    <row r="276" spans="2:6" s="61" customFormat="1" x14ac:dyDescent="0.25">
      <c r="B276" s="123"/>
      <c r="C276" s="123"/>
      <c r="D276" s="123"/>
      <c r="E276" s="123"/>
      <c r="F276" s="125"/>
    </row>
    <row r="277" spans="2:6" s="61" customFormat="1" x14ac:dyDescent="0.25">
      <c r="B277" s="123"/>
      <c r="C277" s="123"/>
      <c r="D277" s="123"/>
      <c r="E277" s="123"/>
      <c r="F277" s="125"/>
    </row>
    <row r="278" spans="2:6" s="61" customFormat="1" x14ac:dyDescent="0.25">
      <c r="B278" s="123"/>
      <c r="C278" s="123"/>
      <c r="D278" s="123"/>
      <c r="E278" s="123"/>
      <c r="F278" s="125"/>
    </row>
    <row r="279" spans="2:6" s="61" customFormat="1" x14ac:dyDescent="0.25">
      <c r="B279" s="123"/>
      <c r="C279" s="123"/>
      <c r="D279" s="123"/>
      <c r="E279" s="123"/>
      <c r="F279" s="125"/>
    </row>
    <row r="280" spans="2:6" s="61" customFormat="1" x14ac:dyDescent="0.25">
      <c r="B280" s="123"/>
      <c r="C280" s="123"/>
      <c r="D280" s="123"/>
      <c r="E280" s="123"/>
      <c r="F280" s="125"/>
    </row>
    <row r="281" spans="2:6" s="61" customFormat="1" x14ac:dyDescent="0.25">
      <c r="B281" s="123"/>
      <c r="C281" s="123"/>
      <c r="D281" s="123"/>
      <c r="E281" s="123"/>
      <c r="F281" s="125"/>
    </row>
    <row r="282" spans="2:6" s="61" customFormat="1" x14ac:dyDescent="0.25">
      <c r="B282" s="123"/>
      <c r="C282" s="123"/>
      <c r="D282" s="123"/>
      <c r="E282" s="123"/>
      <c r="F282" s="125"/>
    </row>
    <row r="283" spans="2:6" s="61" customFormat="1" x14ac:dyDescent="0.25">
      <c r="B283" s="123"/>
      <c r="C283" s="123"/>
      <c r="D283" s="123"/>
      <c r="E283" s="123"/>
      <c r="F283" s="125"/>
    </row>
    <row r="284" spans="2:6" s="61" customFormat="1" x14ac:dyDescent="0.25">
      <c r="B284" s="123"/>
      <c r="C284" s="123"/>
      <c r="D284" s="123"/>
      <c r="E284" s="123"/>
      <c r="F284" s="125"/>
    </row>
    <row r="285" spans="2:6" s="61" customFormat="1" x14ac:dyDescent="0.25">
      <c r="B285" s="123"/>
      <c r="C285" s="123"/>
      <c r="D285" s="123"/>
      <c r="E285" s="123"/>
      <c r="F285" s="125"/>
    </row>
    <row r="286" spans="2:6" s="61" customFormat="1" x14ac:dyDescent="0.25">
      <c r="B286" s="123"/>
      <c r="C286" s="123"/>
      <c r="D286" s="123"/>
      <c r="E286" s="123"/>
      <c r="F286" s="125"/>
    </row>
    <row r="287" spans="2:6" s="61" customFormat="1" x14ac:dyDescent="0.25">
      <c r="B287" s="123"/>
      <c r="C287" s="123"/>
      <c r="D287" s="123"/>
      <c r="E287" s="123"/>
      <c r="F287" s="125"/>
    </row>
    <row r="288" spans="2:6" s="61" customFormat="1" x14ac:dyDescent="0.25">
      <c r="B288" s="123"/>
      <c r="C288" s="123"/>
      <c r="D288" s="123"/>
      <c r="E288" s="123"/>
      <c r="F288" s="125"/>
    </row>
    <row r="289" spans="2:6" s="61" customFormat="1" x14ac:dyDescent="0.25">
      <c r="B289" s="123"/>
      <c r="C289" s="123"/>
      <c r="D289" s="123"/>
      <c r="E289" s="123"/>
      <c r="F289" s="125"/>
    </row>
    <row r="290" spans="2:6" s="61" customFormat="1" x14ac:dyDescent="0.25">
      <c r="B290" s="123"/>
      <c r="C290" s="123"/>
      <c r="D290" s="123"/>
      <c r="E290" s="123"/>
      <c r="F290" s="125"/>
    </row>
    <row r="291" spans="2:6" s="61" customFormat="1" x14ac:dyDescent="0.25">
      <c r="B291" s="123"/>
      <c r="C291" s="123"/>
      <c r="D291" s="123"/>
      <c r="E291" s="123"/>
      <c r="F291" s="125"/>
    </row>
    <row r="292" spans="2:6" s="61" customFormat="1" x14ac:dyDescent="0.25">
      <c r="B292" s="123"/>
      <c r="C292" s="123"/>
      <c r="D292" s="123"/>
      <c r="E292" s="123"/>
      <c r="F292" s="125"/>
    </row>
    <row r="293" spans="2:6" s="61" customFormat="1" x14ac:dyDescent="0.25">
      <c r="B293" s="123"/>
      <c r="C293" s="123"/>
      <c r="D293" s="123"/>
      <c r="E293" s="123"/>
      <c r="F293" s="125"/>
    </row>
    <row r="294" spans="2:6" s="61" customFormat="1" x14ac:dyDescent="0.25">
      <c r="B294" s="123"/>
      <c r="C294" s="123"/>
      <c r="D294" s="123"/>
      <c r="E294" s="123"/>
      <c r="F294" s="125"/>
    </row>
    <row r="295" spans="2:6" s="61" customFormat="1" x14ac:dyDescent="0.25">
      <c r="B295" s="123"/>
      <c r="C295" s="123"/>
      <c r="D295" s="123"/>
      <c r="E295" s="123"/>
      <c r="F295" s="125"/>
    </row>
    <row r="296" spans="2:6" s="61" customFormat="1" x14ac:dyDescent="0.25">
      <c r="B296" s="123"/>
      <c r="C296" s="123"/>
      <c r="D296" s="123"/>
      <c r="E296" s="123"/>
      <c r="F296" s="125"/>
    </row>
    <row r="297" spans="2:6" s="61" customFormat="1" x14ac:dyDescent="0.25">
      <c r="B297" s="123"/>
      <c r="C297" s="123"/>
      <c r="D297" s="123"/>
      <c r="E297" s="123"/>
      <c r="F297" s="125"/>
    </row>
    <row r="298" spans="2:6" s="61" customFormat="1" x14ac:dyDescent="0.25">
      <c r="B298" s="123"/>
      <c r="C298" s="123"/>
      <c r="D298" s="123"/>
      <c r="E298" s="123"/>
      <c r="F298" s="125"/>
    </row>
    <row r="299" spans="2:6" s="61" customFormat="1" x14ac:dyDescent="0.25">
      <c r="B299" s="123"/>
      <c r="C299" s="123"/>
      <c r="D299" s="123"/>
      <c r="E299" s="123"/>
      <c r="F299" s="125"/>
    </row>
    <row r="300" spans="2:6" s="61" customFormat="1" x14ac:dyDescent="0.25">
      <c r="B300" s="123"/>
      <c r="C300" s="123"/>
      <c r="D300" s="123"/>
      <c r="E300" s="123"/>
      <c r="F300" s="125"/>
    </row>
    <row r="301" spans="2:6" s="61" customFormat="1" x14ac:dyDescent="0.25">
      <c r="B301" s="123"/>
      <c r="C301" s="123"/>
      <c r="D301" s="123"/>
      <c r="E301" s="123"/>
      <c r="F301" s="125"/>
    </row>
    <row r="302" spans="2:6" s="61" customFormat="1" x14ac:dyDescent="0.25">
      <c r="B302" s="123"/>
      <c r="C302" s="123"/>
      <c r="D302" s="123"/>
      <c r="E302" s="123"/>
      <c r="F302" s="125"/>
    </row>
    <row r="303" spans="2:6" s="61" customFormat="1" x14ac:dyDescent="0.25">
      <c r="B303" s="123"/>
      <c r="C303" s="123"/>
      <c r="D303" s="123"/>
      <c r="E303" s="123"/>
      <c r="F303" s="125"/>
    </row>
    <row r="304" spans="2:6" s="61" customFormat="1" x14ac:dyDescent="0.25">
      <c r="B304" s="123"/>
      <c r="C304" s="123"/>
      <c r="D304" s="123"/>
      <c r="E304" s="123"/>
      <c r="F304" s="125"/>
    </row>
    <row r="305" spans="2:6" s="61" customFormat="1" x14ac:dyDescent="0.25">
      <c r="B305" s="123"/>
      <c r="C305" s="123"/>
      <c r="D305" s="123"/>
      <c r="E305" s="123"/>
      <c r="F305" s="125"/>
    </row>
    <row r="306" spans="2:6" s="61" customFormat="1" x14ac:dyDescent="0.25">
      <c r="B306" s="123"/>
      <c r="C306" s="123"/>
      <c r="D306" s="123"/>
      <c r="E306" s="123"/>
      <c r="F306" s="125"/>
    </row>
    <row r="307" spans="2:6" s="61" customFormat="1" x14ac:dyDescent="0.25">
      <c r="B307" s="123"/>
      <c r="C307" s="123"/>
      <c r="D307" s="123"/>
      <c r="E307" s="123"/>
      <c r="F307" s="125"/>
    </row>
    <row r="308" spans="2:6" s="61" customFormat="1" x14ac:dyDescent="0.25">
      <c r="B308" s="123"/>
      <c r="C308" s="123"/>
      <c r="D308" s="123"/>
      <c r="E308" s="123"/>
      <c r="F308" s="125"/>
    </row>
    <row r="309" spans="2:6" s="61" customFormat="1" x14ac:dyDescent="0.25">
      <c r="B309" s="123"/>
      <c r="C309" s="123"/>
      <c r="D309" s="123"/>
      <c r="E309" s="123"/>
      <c r="F309" s="125"/>
    </row>
    <row r="310" spans="2:6" s="61" customFormat="1" x14ac:dyDescent="0.25">
      <c r="B310" s="123"/>
      <c r="C310" s="123"/>
      <c r="D310" s="123"/>
      <c r="E310" s="123"/>
      <c r="F310" s="125"/>
    </row>
    <row r="311" spans="2:6" s="61" customFormat="1" x14ac:dyDescent="0.25">
      <c r="B311" s="123"/>
      <c r="C311" s="123"/>
      <c r="D311" s="123"/>
      <c r="E311" s="123"/>
      <c r="F311" s="125"/>
    </row>
    <row r="312" spans="2:6" s="61" customFormat="1" x14ac:dyDescent="0.25">
      <c r="B312" s="123"/>
      <c r="C312" s="123"/>
      <c r="D312" s="123"/>
      <c r="E312" s="123"/>
      <c r="F312" s="125"/>
    </row>
    <row r="313" spans="2:6" s="61" customFormat="1" x14ac:dyDescent="0.25">
      <c r="B313" s="123"/>
      <c r="C313" s="123"/>
      <c r="D313" s="123"/>
      <c r="E313" s="123"/>
      <c r="F313" s="125"/>
    </row>
    <row r="314" spans="2:6" s="61" customFormat="1" x14ac:dyDescent="0.25">
      <c r="B314" s="123"/>
      <c r="C314" s="123"/>
      <c r="D314" s="123"/>
      <c r="E314" s="123"/>
      <c r="F314" s="125"/>
    </row>
    <row r="315" spans="2:6" s="61" customFormat="1" x14ac:dyDescent="0.25">
      <c r="B315" s="123"/>
      <c r="C315" s="123"/>
      <c r="D315" s="123"/>
      <c r="E315" s="123"/>
      <c r="F315" s="125"/>
    </row>
    <row r="316" spans="2:6" s="61" customFormat="1" x14ac:dyDescent="0.25">
      <c r="B316" s="123"/>
      <c r="C316" s="123"/>
      <c r="D316" s="123"/>
      <c r="E316" s="123"/>
      <c r="F316" s="125"/>
    </row>
    <row r="317" spans="2:6" s="61" customFormat="1" x14ac:dyDescent="0.25">
      <c r="B317" s="123"/>
      <c r="C317" s="123"/>
      <c r="D317" s="123"/>
      <c r="E317" s="123"/>
      <c r="F317" s="125"/>
    </row>
    <row r="318" spans="2:6" s="61" customFormat="1" x14ac:dyDescent="0.25">
      <c r="B318" s="123"/>
      <c r="C318" s="123"/>
      <c r="D318" s="123"/>
      <c r="E318" s="123"/>
      <c r="F318" s="125"/>
    </row>
    <row r="319" spans="2:6" s="61" customFormat="1" x14ac:dyDescent="0.25">
      <c r="B319" s="123"/>
      <c r="C319" s="123"/>
      <c r="D319" s="123"/>
      <c r="E319" s="123"/>
      <c r="F319" s="125"/>
    </row>
    <row r="320" spans="2:6" s="61" customFormat="1" x14ac:dyDescent="0.25">
      <c r="B320" s="123"/>
      <c r="C320" s="123"/>
      <c r="D320" s="123"/>
      <c r="E320" s="123"/>
      <c r="F320" s="125"/>
    </row>
    <row r="321" spans="2:6" s="61" customFormat="1" x14ac:dyDescent="0.25">
      <c r="B321" s="123"/>
      <c r="C321" s="123"/>
      <c r="D321" s="123"/>
      <c r="E321" s="123"/>
      <c r="F321" s="125"/>
    </row>
    <row r="322" spans="2:6" s="61" customFormat="1" x14ac:dyDescent="0.25">
      <c r="B322" s="123"/>
      <c r="C322" s="123"/>
      <c r="D322" s="123"/>
      <c r="E322" s="123"/>
      <c r="F322" s="125"/>
    </row>
    <row r="323" spans="2:6" s="61" customFormat="1" x14ac:dyDescent="0.25">
      <c r="B323" s="123"/>
      <c r="C323" s="123"/>
      <c r="D323" s="123"/>
      <c r="E323" s="123"/>
      <c r="F323" s="125"/>
    </row>
    <row r="324" spans="2:6" s="61" customFormat="1" x14ac:dyDescent="0.25">
      <c r="B324" s="123"/>
      <c r="C324" s="123"/>
      <c r="D324" s="123"/>
      <c r="E324" s="123"/>
      <c r="F324" s="125"/>
    </row>
    <row r="325" spans="2:6" s="61" customFormat="1" x14ac:dyDescent="0.25">
      <c r="B325" s="123"/>
      <c r="C325" s="123"/>
      <c r="D325" s="123"/>
      <c r="E325" s="123"/>
      <c r="F325" s="125"/>
    </row>
    <row r="326" spans="2:6" s="61" customFormat="1" x14ac:dyDescent="0.25">
      <c r="B326" s="123"/>
      <c r="C326" s="123"/>
      <c r="D326" s="123"/>
      <c r="E326" s="123"/>
      <c r="F326" s="125"/>
    </row>
    <row r="327" spans="2:6" s="61" customFormat="1" x14ac:dyDescent="0.25">
      <c r="B327" s="123"/>
      <c r="C327" s="123"/>
      <c r="D327" s="123"/>
      <c r="E327" s="123"/>
      <c r="F327" s="125"/>
    </row>
    <row r="328" spans="2:6" s="61" customFormat="1" x14ac:dyDescent="0.25">
      <c r="B328" s="123"/>
      <c r="C328" s="123"/>
      <c r="D328" s="123"/>
      <c r="E328" s="123"/>
      <c r="F328" s="125"/>
    </row>
    <row r="329" spans="2:6" s="61" customFormat="1" x14ac:dyDescent="0.25">
      <c r="B329" s="123"/>
      <c r="C329" s="123"/>
      <c r="D329" s="123"/>
      <c r="E329" s="123"/>
      <c r="F329" s="125"/>
    </row>
    <row r="330" spans="2:6" s="61" customFormat="1" x14ac:dyDescent="0.25">
      <c r="B330" s="123"/>
      <c r="C330" s="123"/>
      <c r="D330" s="123"/>
      <c r="E330" s="123"/>
      <c r="F330" s="125"/>
    </row>
    <row r="331" spans="2:6" s="61" customFormat="1" x14ac:dyDescent="0.25">
      <c r="B331" s="123"/>
      <c r="C331" s="123"/>
      <c r="D331" s="123"/>
      <c r="E331" s="123"/>
      <c r="F331" s="125"/>
    </row>
    <row r="332" spans="2:6" s="61" customFormat="1" x14ac:dyDescent="0.25">
      <c r="B332" s="123"/>
      <c r="C332" s="123"/>
      <c r="D332" s="123"/>
      <c r="E332" s="123"/>
      <c r="F332" s="125"/>
    </row>
    <row r="333" spans="2:6" s="61" customFormat="1" x14ac:dyDescent="0.25">
      <c r="B333" s="123"/>
      <c r="C333" s="123"/>
      <c r="D333" s="123"/>
      <c r="E333" s="123"/>
      <c r="F333" s="125"/>
    </row>
    <row r="334" spans="2:6" s="61" customFormat="1" x14ac:dyDescent="0.25">
      <c r="B334" s="123"/>
      <c r="C334" s="123"/>
      <c r="D334" s="123"/>
      <c r="E334" s="123"/>
      <c r="F334" s="125"/>
    </row>
    <row r="335" spans="2:6" s="61" customFormat="1" x14ac:dyDescent="0.25">
      <c r="B335" s="123"/>
      <c r="C335" s="123"/>
      <c r="D335" s="123"/>
      <c r="E335" s="123"/>
      <c r="F335" s="125"/>
    </row>
    <row r="336" spans="2:6" s="61" customFormat="1" x14ac:dyDescent="0.25">
      <c r="B336" s="123"/>
      <c r="C336" s="123"/>
      <c r="D336" s="123"/>
      <c r="E336" s="123"/>
      <c r="F336" s="125"/>
    </row>
    <row r="337" spans="2:6" s="61" customFormat="1" x14ac:dyDescent="0.25">
      <c r="B337" s="123"/>
      <c r="C337" s="123"/>
      <c r="D337" s="123"/>
      <c r="E337" s="123"/>
      <c r="F337" s="125"/>
    </row>
    <row r="338" spans="2:6" s="61" customFormat="1" x14ac:dyDescent="0.25">
      <c r="B338" s="123"/>
      <c r="C338" s="123"/>
      <c r="D338" s="123"/>
      <c r="E338" s="123"/>
      <c r="F338" s="125"/>
    </row>
    <row r="339" spans="2:6" s="61" customFormat="1" x14ac:dyDescent="0.25">
      <c r="B339" s="123"/>
      <c r="C339" s="123"/>
      <c r="D339" s="123"/>
      <c r="E339" s="123"/>
      <c r="F339" s="125"/>
    </row>
    <row r="340" spans="2:6" s="61" customFormat="1" x14ac:dyDescent="0.25">
      <c r="B340" s="123"/>
      <c r="C340" s="123"/>
      <c r="D340" s="123"/>
      <c r="E340" s="123"/>
      <c r="F340" s="125"/>
    </row>
    <row r="341" spans="2:6" s="61" customFormat="1" x14ac:dyDescent="0.25">
      <c r="B341" s="123"/>
      <c r="C341" s="123"/>
      <c r="D341" s="123"/>
      <c r="E341" s="123"/>
      <c r="F341" s="125"/>
    </row>
    <row r="342" spans="2:6" s="61" customFormat="1" x14ac:dyDescent="0.25">
      <c r="B342" s="123"/>
      <c r="C342" s="123"/>
      <c r="D342" s="123"/>
      <c r="E342" s="123"/>
      <c r="F342" s="125"/>
    </row>
    <row r="343" spans="2:6" s="61" customFormat="1" x14ac:dyDescent="0.25">
      <c r="B343" s="123"/>
      <c r="C343" s="123"/>
      <c r="D343" s="123"/>
      <c r="E343" s="123"/>
      <c r="F343" s="125"/>
    </row>
    <row r="344" spans="2:6" s="61" customFormat="1" x14ac:dyDescent="0.25">
      <c r="B344" s="123"/>
      <c r="C344" s="123"/>
      <c r="D344" s="123"/>
      <c r="E344" s="123"/>
      <c r="F344" s="125"/>
    </row>
    <row r="345" spans="2:6" s="61" customFormat="1" x14ac:dyDescent="0.25">
      <c r="B345" s="123"/>
      <c r="C345" s="123"/>
      <c r="D345" s="123"/>
      <c r="E345" s="123"/>
      <c r="F345" s="125"/>
    </row>
    <row r="346" spans="2:6" s="61" customFormat="1" x14ac:dyDescent="0.25">
      <c r="B346" s="123"/>
      <c r="C346" s="123"/>
      <c r="D346" s="123"/>
      <c r="E346" s="123"/>
      <c r="F346" s="125"/>
    </row>
    <row r="347" spans="2:6" s="61" customFormat="1" x14ac:dyDescent="0.25">
      <c r="B347" s="123"/>
      <c r="C347" s="123"/>
      <c r="D347" s="123"/>
      <c r="E347" s="123"/>
      <c r="F347" s="125"/>
    </row>
    <row r="348" spans="2:6" s="61" customFormat="1" x14ac:dyDescent="0.25">
      <c r="B348" s="123"/>
      <c r="C348" s="123"/>
      <c r="D348" s="123"/>
      <c r="E348" s="123"/>
      <c r="F348" s="125"/>
    </row>
    <row r="349" spans="2:6" s="61" customFormat="1" x14ac:dyDescent="0.25">
      <c r="B349" s="123"/>
      <c r="C349" s="123"/>
      <c r="D349" s="123"/>
      <c r="E349" s="123"/>
      <c r="F349" s="125"/>
    </row>
    <row r="350" spans="2:6" s="61" customFormat="1" x14ac:dyDescent="0.25">
      <c r="B350" s="123"/>
      <c r="C350" s="123"/>
      <c r="D350" s="123"/>
      <c r="E350" s="123"/>
      <c r="F350" s="125"/>
    </row>
    <row r="351" spans="2:6" s="61" customFormat="1" x14ac:dyDescent="0.25">
      <c r="B351" s="123"/>
      <c r="C351" s="123"/>
      <c r="D351" s="123"/>
      <c r="E351" s="123"/>
      <c r="F351" s="125"/>
    </row>
    <row r="352" spans="2:6" s="61" customFormat="1" x14ac:dyDescent="0.25">
      <c r="B352" s="123"/>
      <c r="C352" s="123"/>
      <c r="D352" s="123"/>
      <c r="E352" s="123"/>
      <c r="F352" s="125"/>
    </row>
    <row r="353" spans="2:6" s="61" customFormat="1" x14ac:dyDescent="0.25">
      <c r="B353" s="123"/>
      <c r="C353" s="123"/>
      <c r="D353" s="123"/>
      <c r="E353" s="123"/>
      <c r="F353" s="125"/>
    </row>
    <row r="354" spans="2:6" s="61" customFormat="1" x14ac:dyDescent="0.25">
      <c r="B354" s="123"/>
      <c r="C354" s="123"/>
      <c r="D354" s="123"/>
      <c r="E354" s="123"/>
      <c r="F354" s="125"/>
    </row>
    <row r="355" spans="2:6" s="61" customFormat="1" x14ac:dyDescent="0.25">
      <c r="B355" s="123"/>
      <c r="C355" s="123"/>
      <c r="D355" s="123"/>
      <c r="E355" s="123"/>
      <c r="F355" s="125"/>
    </row>
    <row r="356" spans="2:6" s="61" customFormat="1" x14ac:dyDescent="0.25">
      <c r="B356" s="123"/>
      <c r="C356" s="123"/>
      <c r="D356" s="123"/>
      <c r="E356" s="123"/>
      <c r="F356" s="125"/>
    </row>
    <row r="357" spans="2:6" s="61" customFormat="1" x14ac:dyDescent="0.25">
      <c r="B357" s="123"/>
      <c r="C357" s="123"/>
      <c r="D357" s="123"/>
      <c r="E357" s="123"/>
      <c r="F357" s="125"/>
    </row>
    <row r="358" spans="2:6" s="61" customFormat="1" x14ac:dyDescent="0.25">
      <c r="B358" s="123"/>
      <c r="C358" s="123"/>
      <c r="D358" s="123"/>
      <c r="E358" s="123"/>
      <c r="F358" s="125"/>
    </row>
    <row r="359" spans="2:6" s="61" customFormat="1" x14ac:dyDescent="0.25">
      <c r="B359" s="123"/>
      <c r="C359" s="123"/>
      <c r="D359" s="123"/>
      <c r="E359" s="123"/>
      <c r="F359" s="125"/>
    </row>
    <row r="360" spans="2:6" s="61" customFormat="1" x14ac:dyDescent="0.25">
      <c r="B360" s="123"/>
      <c r="C360" s="123"/>
      <c r="D360" s="123"/>
      <c r="E360" s="123"/>
      <c r="F360" s="125"/>
    </row>
    <row r="361" spans="2:6" s="61" customFormat="1" x14ac:dyDescent="0.25">
      <c r="B361" s="123"/>
      <c r="C361" s="123"/>
      <c r="D361" s="123"/>
      <c r="E361" s="123"/>
      <c r="F361" s="125"/>
    </row>
    <row r="362" spans="2:6" s="61" customFormat="1" x14ac:dyDescent="0.25">
      <c r="B362" s="123"/>
      <c r="C362" s="123"/>
      <c r="D362" s="123"/>
      <c r="E362" s="123"/>
      <c r="F362" s="125"/>
    </row>
    <row r="363" spans="2:6" s="61" customFormat="1" x14ac:dyDescent="0.25">
      <c r="B363" s="123"/>
      <c r="C363" s="123"/>
      <c r="D363" s="123"/>
      <c r="E363" s="123"/>
      <c r="F363" s="125"/>
    </row>
    <row r="364" spans="2:6" s="61" customFormat="1" x14ac:dyDescent="0.25">
      <c r="B364" s="123"/>
      <c r="C364" s="123"/>
      <c r="D364" s="123"/>
      <c r="E364" s="123"/>
      <c r="F364" s="125"/>
    </row>
    <row r="365" spans="2:6" s="61" customFormat="1" x14ac:dyDescent="0.25">
      <c r="B365" s="123"/>
      <c r="C365" s="123"/>
      <c r="D365" s="123"/>
      <c r="E365" s="123"/>
      <c r="F365" s="125"/>
    </row>
    <row r="366" spans="2:6" s="61" customFormat="1" x14ac:dyDescent="0.25">
      <c r="B366" s="123"/>
      <c r="C366" s="123"/>
      <c r="D366" s="123"/>
      <c r="E366" s="123"/>
      <c r="F366" s="125"/>
    </row>
    <row r="367" spans="2:6" s="61" customFormat="1" x14ac:dyDescent="0.25">
      <c r="B367" s="123"/>
      <c r="C367" s="123"/>
      <c r="D367" s="123"/>
      <c r="E367" s="123"/>
      <c r="F367" s="125"/>
    </row>
    <row r="368" spans="2:6" s="61" customFormat="1" x14ac:dyDescent="0.25">
      <c r="B368" s="123"/>
      <c r="C368" s="123"/>
      <c r="D368" s="123"/>
      <c r="E368" s="123"/>
      <c r="F368" s="125"/>
    </row>
    <row r="369" spans="2:6" s="61" customFormat="1" x14ac:dyDescent="0.25">
      <c r="B369" s="123"/>
      <c r="C369" s="123"/>
      <c r="D369" s="123"/>
      <c r="E369" s="123"/>
      <c r="F369" s="125"/>
    </row>
    <row r="370" spans="2:6" s="61" customFormat="1" x14ac:dyDescent="0.25">
      <c r="B370" s="123"/>
      <c r="C370" s="123"/>
      <c r="D370" s="123"/>
      <c r="E370" s="123"/>
      <c r="F370" s="125"/>
    </row>
    <row r="371" spans="2:6" s="61" customFormat="1" x14ac:dyDescent="0.25">
      <c r="B371" s="123"/>
      <c r="C371" s="123"/>
      <c r="D371" s="123"/>
      <c r="E371" s="123"/>
      <c r="F371" s="125"/>
    </row>
    <row r="372" spans="2:6" s="61" customFormat="1" x14ac:dyDescent="0.25">
      <c r="B372" s="123"/>
      <c r="C372" s="123"/>
      <c r="D372" s="123"/>
      <c r="E372" s="123"/>
      <c r="F372" s="125"/>
    </row>
    <row r="373" spans="2:6" s="61" customFormat="1" x14ac:dyDescent="0.25">
      <c r="B373" s="123"/>
      <c r="C373" s="123"/>
      <c r="D373" s="123"/>
      <c r="E373" s="123"/>
      <c r="F373" s="125"/>
    </row>
    <row r="374" spans="2:6" s="61" customFormat="1" x14ac:dyDescent="0.25">
      <c r="B374" s="123"/>
      <c r="C374" s="123"/>
      <c r="D374" s="123"/>
      <c r="E374" s="123"/>
      <c r="F374" s="125"/>
    </row>
    <row r="375" spans="2:6" s="61" customFormat="1" x14ac:dyDescent="0.25">
      <c r="B375" s="123"/>
      <c r="C375" s="123"/>
      <c r="D375" s="123"/>
      <c r="E375" s="123"/>
      <c r="F375" s="125"/>
    </row>
    <row r="376" spans="2:6" s="61" customFormat="1" x14ac:dyDescent="0.25">
      <c r="B376" s="123"/>
      <c r="C376" s="123"/>
      <c r="D376" s="123"/>
      <c r="E376" s="123"/>
      <c r="F376" s="125"/>
    </row>
    <row r="377" spans="2:6" s="61" customFormat="1" x14ac:dyDescent="0.25">
      <c r="B377" s="123"/>
      <c r="C377" s="123"/>
      <c r="D377" s="123"/>
      <c r="E377" s="123"/>
      <c r="F377" s="125"/>
    </row>
    <row r="378" spans="2:6" s="61" customFormat="1" x14ac:dyDescent="0.25">
      <c r="B378" s="123"/>
      <c r="C378" s="123"/>
      <c r="D378" s="123"/>
      <c r="E378" s="123"/>
      <c r="F378" s="125"/>
    </row>
    <row r="379" spans="2:6" s="61" customFormat="1" x14ac:dyDescent="0.25">
      <c r="B379" s="123"/>
      <c r="C379" s="123"/>
      <c r="D379" s="123"/>
      <c r="E379" s="123"/>
      <c r="F379" s="125"/>
    </row>
    <row r="380" spans="2:6" s="61" customFormat="1" x14ac:dyDescent="0.25">
      <c r="B380" s="123"/>
      <c r="C380" s="123"/>
      <c r="D380" s="123"/>
      <c r="E380" s="123"/>
      <c r="F380" s="125"/>
    </row>
    <row r="381" spans="2:6" s="61" customFormat="1" x14ac:dyDescent="0.25">
      <c r="B381" s="123"/>
      <c r="C381" s="123"/>
      <c r="D381" s="123"/>
      <c r="E381" s="123"/>
      <c r="F381" s="125"/>
    </row>
    <row r="382" spans="2:6" s="61" customFormat="1" x14ac:dyDescent="0.25">
      <c r="B382" s="123"/>
      <c r="C382" s="123"/>
      <c r="D382" s="123"/>
      <c r="E382" s="123"/>
      <c r="F382" s="125"/>
    </row>
    <row r="383" spans="2:6" s="61" customFormat="1" x14ac:dyDescent="0.25">
      <c r="B383" s="123"/>
      <c r="C383" s="123"/>
      <c r="D383" s="123"/>
      <c r="E383" s="123"/>
      <c r="F383" s="125"/>
    </row>
    <row r="384" spans="2:6" s="61" customFormat="1" x14ac:dyDescent="0.25">
      <c r="B384" s="123"/>
      <c r="C384" s="123"/>
      <c r="D384" s="123"/>
      <c r="E384" s="123"/>
      <c r="F384" s="125"/>
    </row>
    <row r="385" spans="2:6" s="61" customFormat="1" x14ac:dyDescent="0.25">
      <c r="B385" s="123"/>
      <c r="C385" s="123"/>
      <c r="D385" s="123"/>
      <c r="E385" s="123"/>
      <c r="F385" s="125"/>
    </row>
    <row r="386" spans="2:6" s="61" customFormat="1" x14ac:dyDescent="0.25">
      <c r="B386" s="123"/>
      <c r="C386" s="123"/>
      <c r="D386" s="123"/>
      <c r="E386" s="123"/>
      <c r="F386" s="125"/>
    </row>
    <row r="387" spans="2:6" s="61" customFormat="1" x14ac:dyDescent="0.25">
      <c r="B387" s="123"/>
      <c r="C387" s="123"/>
      <c r="D387" s="123"/>
      <c r="E387" s="123"/>
      <c r="F387" s="125"/>
    </row>
    <row r="388" spans="2:6" s="61" customFormat="1" x14ac:dyDescent="0.25">
      <c r="B388" s="123"/>
      <c r="C388" s="123"/>
      <c r="D388" s="123"/>
      <c r="E388" s="123"/>
      <c r="F388" s="125"/>
    </row>
    <row r="389" spans="2:6" s="61" customFormat="1" x14ac:dyDescent="0.25">
      <c r="B389" s="123"/>
      <c r="C389" s="123"/>
      <c r="D389" s="123"/>
      <c r="E389" s="123"/>
      <c r="F389" s="125"/>
    </row>
    <row r="390" spans="2:6" s="61" customFormat="1" x14ac:dyDescent="0.25">
      <c r="B390" s="123"/>
      <c r="C390" s="123"/>
      <c r="D390" s="123"/>
      <c r="E390" s="123"/>
      <c r="F390" s="125"/>
    </row>
    <row r="391" spans="2:6" s="61" customFormat="1" x14ac:dyDescent="0.25">
      <c r="B391" s="123"/>
      <c r="C391" s="123"/>
      <c r="D391" s="123"/>
      <c r="E391" s="123"/>
      <c r="F391" s="125"/>
    </row>
    <row r="392" spans="2:6" s="61" customFormat="1" x14ac:dyDescent="0.25">
      <c r="B392" s="123"/>
      <c r="C392" s="123"/>
      <c r="D392" s="123"/>
      <c r="E392" s="123"/>
      <c r="F392" s="125"/>
    </row>
    <row r="393" spans="2:6" s="61" customFormat="1" x14ac:dyDescent="0.25">
      <c r="B393" s="123"/>
      <c r="C393" s="123"/>
      <c r="D393" s="123"/>
      <c r="E393" s="123"/>
      <c r="F393" s="125"/>
    </row>
    <row r="394" spans="2:6" s="61" customFormat="1" x14ac:dyDescent="0.25">
      <c r="B394" s="123"/>
      <c r="C394" s="123"/>
      <c r="D394" s="123"/>
      <c r="E394" s="123"/>
      <c r="F394" s="125"/>
    </row>
    <row r="395" spans="2:6" s="61" customFormat="1" x14ac:dyDescent="0.25">
      <c r="B395" s="123"/>
      <c r="C395" s="123"/>
      <c r="D395" s="123"/>
      <c r="E395" s="123"/>
      <c r="F395" s="125"/>
    </row>
    <row r="396" spans="2:6" s="61" customFormat="1" x14ac:dyDescent="0.25">
      <c r="B396" s="123"/>
      <c r="C396" s="123"/>
      <c r="D396" s="123"/>
      <c r="E396" s="123"/>
      <c r="F396" s="125"/>
    </row>
    <row r="397" spans="2:6" s="61" customFormat="1" x14ac:dyDescent="0.25">
      <c r="B397" s="123"/>
      <c r="C397" s="123"/>
      <c r="D397" s="123"/>
      <c r="E397" s="123"/>
      <c r="F397" s="125"/>
    </row>
    <row r="398" spans="2:6" s="61" customFormat="1" x14ac:dyDescent="0.25">
      <c r="B398" s="123"/>
      <c r="C398" s="123"/>
      <c r="D398" s="123"/>
      <c r="E398" s="123"/>
      <c r="F398" s="125"/>
    </row>
    <row r="399" spans="2:6" s="61" customFormat="1" x14ac:dyDescent="0.25">
      <c r="B399" s="123"/>
      <c r="C399" s="123"/>
      <c r="D399" s="123"/>
      <c r="E399" s="123"/>
      <c r="F399" s="125"/>
    </row>
    <row r="400" spans="2:6" s="61" customFormat="1" x14ac:dyDescent="0.25">
      <c r="B400" s="123"/>
      <c r="C400" s="123"/>
      <c r="D400" s="123"/>
      <c r="E400" s="123"/>
      <c r="F400" s="125"/>
    </row>
    <row r="401" spans="2:6" s="61" customFormat="1" x14ac:dyDescent="0.25">
      <c r="B401" s="123"/>
      <c r="C401" s="123"/>
      <c r="D401" s="123"/>
      <c r="E401" s="123"/>
      <c r="F401" s="125"/>
    </row>
    <row r="402" spans="2:6" s="61" customFormat="1" x14ac:dyDescent="0.25">
      <c r="B402" s="123"/>
      <c r="C402" s="123"/>
      <c r="D402" s="123"/>
      <c r="E402" s="123"/>
      <c r="F402" s="125"/>
    </row>
    <row r="403" spans="2:6" s="61" customFormat="1" x14ac:dyDescent="0.25">
      <c r="B403" s="123"/>
      <c r="C403" s="123"/>
      <c r="D403" s="123"/>
      <c r="E403" s="123"/>
      <c r="F403" s="125"/>
    </row>
    <row r="404" spans="2:6" s="61" customFormat="1" x14ac:dyDescent="0.25">
      <c r="B404" s="123"/>
      <c r="C404" s="123"/>
      <c r="D404" s="123"/>
      <c r="E404" s="123"/>
      <c r="F404" s="125"/>
    </row>
    <row r="405" spans="2:6" s="61" customFormat="1" x14ac:dyDescent="0.25">
      <c r="B405" s="123"/>
      <c r="C405" s="123"/>
      <c r="D405" s="123"/>
      <c r="E405" s="123"/>
      <c r="F405" s="125"/>
    </row>
    <row r="406" spans="2:6" s="61" customFormat="1" x14ac:dyDescent="0.25">
      <c r="B406" s="123"/>
      <c r="C406" s="123"/>
      <c r="D406" s="123"/>
      <c r="E406" s="123"/>
      <c r="F406" s="125"/>
    </row>
    <row r="407" spans="2:6" s="61" customFormat="1" x14ac:dyDescent="0.25">
      <c r="B407" s="123"/>
      <c r="C407" s="123"/>
      <c r="D407" s="123"/>
      <c r="E407" s="123"/>
      <c r="F407" s="125"/>
    </row>
    <row r="408" spans="2:6" s="61" customFormat="1" x14ac:dyDescent="0.25">
      <c r="B408" s="123"/>
      <c r="C408" s="123"/>
      <c r="D408" s="123"/>
      <c r="E408" s="123"/>
      <c r="F408" s="125"/>
    </row>
    <row r="409" spans="2:6" s="61" customFormat="1" x14ac:dyDescent="0.25">
      <c r="B409" s="123"/>
      <c r="C409" s="123"/>
      <c r="D409" s="123"/>
      <c r="E409" s="123"/>
      <c r="F409" s="125"/>
    </row>
    <row r="410" spans="2:6" s="61" customFormat="1" x14ac:dyDescent="0.25">
      <c r="B410" s="123"/>
      <c r="C410" s="123"/>
      <c r="D410" s="123"/>
      <c r="E410" s="123"/>
      <c r="F410" s="125"/>
    </row>
    <row r="411" spans="2:6" s="61" customFormat="1" x14ac:dyDescent="0.25">
      <c r="B411" s="123"/>
      <c r="C411" s="123"/>
      <c r="D411" s="123"/>
      <c r="E411" s="123"/>
      <c r="F411" s="125"/>
    </row>
    <row r="412" spans="2:6" s="61" customFormat="1" x14ac:dyDescent="0.25">
      <c r="B412" s="123"/>
      <c r="C412" s="123"/>
      <c r="D412" s="123"/>
      <c r="E412" s="123"/>
      <c r="F412" s="125"/>
    </row>
    <row r="413" spans="2:6" s="61" customFormat="1" x14ac:dyDescent="0.25">
      <c r="B413" s="123"/>
      <c r="C413" s="123"/>
      <c r="D413" s="123"/>
      <c r="E413" s="123"/>
      <c r="F413" s="125"/>
    </row>
    <row r="414" spans="2:6" s="61" customFormat="1" x14ac:dyDescent="0.25">
      <c r="B414" s="123"/>
      <c r="C414" s="123"/>
      <c r="D414" s="123"/>
      <c r="E414" s="123"/>
      <c r="F414" s="125"/>
    </row>
    <row r="415" spans="2:6" s="61" customFormat="1" x14ac:dyDescent="0.25">
      <c r="B415" s="123"/>
      <c r="C415" s="123"/>
      <c r="D415" s="123"/>
      <c r="E415" s="123"/>
      <c r="F415" s="125"/>
    </row>
    <row r="416" spans="2:6" s="61" customFormat="1" x14ac:dyDescent="0.25">
      <c r="B416" s="123"/>
      <c r="C416" s="123"/>
      <c r="D416" s="123"/>
      <c r="E416" s="123"/>
      <c r="F416" s="125"/>
    </row>
    <row r="417" spans="2:6" s="61" customFormat="1" x14ac:dyDescent="0.25">
      <c r="B417" s="123"/>
      <c r="C417" s="123"/>
      <c r="D417" s="123"/>
      <c r="E417" s="123"/>
      <c r="F417" s="125"/>
    </row>
    <row r="418" spans="2:6" s="61" customFormat="1" x14ac:dyDescent="0.25">
      <c r="B418" s="123"/>
      <c r="C418" s="123"/>
      <c r="D418" s="123"/>
      <c r="E418" s="123"/>
      <c r="F418" s="125"/>
    </row>
    <row r="419" spans="2:6" s="61" customFormat="1" x14ac:dyDescent="0.25">
      <c r="B419" s="123"/>
      <c r="C419" s="123"/>
      <c r="D419" s="123"/>
      <c r="E419" s="123"/>
      <c r="F419" s="125"/>
    </row>
    <row r="420" spans="2:6" s="61" customFormat="1" x14ac:dyDescent="0.25">
      <c r="B420" s="123"/>
      <c r="C420" s="123"/>
      <c r="D420" s="123"/>
      <c r="E420" s="123"/>
      <c r="F420" s="125"/>
    </row>
    <row r="421" spans="2:6" s="61" customFormat="1" x14ac:dyDescent="0.25">
      <c r="B421" s="123"/>
      <c r="C421" s="123"/>
      <c r="D421" s="123"/>
      <c r="E421" s="123"/>
      <c r="F421" s="125"/>
    </row>
    <row r="422" spans="2:6" s="61" customFormat="1" x14ac:dyDescent="0.25">
      <c r="B422" s="123"/>
      <c r="C422" s="123"/>
      <c r="D422" s="123"/>
      <c r="E422" s="123"/>
      <c r="F422" s="125"/>
    </row>
    <row r="423" spans="2:6" s="61" customFormat="1" x14ac:dyDescent="0.25">
      <c r="B423" s="123"/>
      <c r="C423" s="123"/>
      <c r="D423" s="123"/>
      <c r="E423" s="123"/>
      <c r="F423" s="125"/>
    </row>
    <row r="424" spans="2:6" s="61" customFormat="1" x14ac:dyDescent="0.25">
      <c r="B424" s="123"/>
      <c r="C424" s="123"/>
      <c r="D424" s="123"/>
      <c r="E424" s="123"/>
      <c r="F424" s="125"/>
    </row>
    <row r="425" spans="2:6" s="61" customFormat="1" x14ac:dyDescent="0.25">
      <c r="B425" s="123"/>
      <c r="C425" s="123"/>
      <c r="D425" s="123"/>
      <c r="E425" s="123"/>
      <c r="F425" s="125"/>
    </row>
    <row r="426" spans="2:6" s="61" customFormat="1" x14ac:dyDescent="0.25">
      <c r="B426" s="123"/>
      <c r="C426" s="123"/>
      <c r="D426" s="123"/>
      <c r="E426" s="123"/>
      <c r="F426" s="125"/>
    </row>
    <row r="427" spans="2:6" s="61" customFormat="1" x14ac:dyDescent="0.25">
      <c r="B427" s="123"/>
      <c r="C427" s="123"/>
      <c r="D427" s="123"/>
      <c r="E427" s="123"/>
      <c r="F427" s="125"/>
    </row>
    <row r="428" spans="2:6" s="61" customFormat="1" x14ac:dyDescent="0.25">
      <c r="B428" s="123"/>
      <c r="C428" s="123"/>
      <c r="D428" s="123"/>
      <c r="E428" s="123"/>
      <c r="F428" s="125"/>
    </row>
    <row r="429" spans="2:6" s="61" customFormat="1" x14ac:dyDescent="0.25">
      <c r="B429" s="123"/>
      <c r="C429" s="123"/>
      <c r="D429" s="123"/>
      <c r="E429" s="123"/>
      <c r="F429" s="125"/>
    </row>
    <row r="430" spans="2:6" s="61" customFormat="1" x14ac:dyDescent="0.25">
      <c r="B430" s="123"/>
      <c r="C430" s="123"/>
      <c r="D430" s="123"/>
      <c r="E430" s="123"/>
      <c r="F430" s="125"/>
    </row>
    <row r="431" spans="2:6" s="61" customFormat="1" x14ac:dyDescent="0.25">
      <c r="B431" s="123"/>
      <c r="C431" s="123"/>
      <c r="D431" s="123"/>
      <c r="E431" s="123"/>
      <c r="F431" s="125"/>
    </row>
    <row r="432" spans="2:6" s="61" customFormat="1" x14ac:dyDescent="0.25">
      <c r="B432" s="123"/>
      <c r="C432" s="123"/>
      <c r="D432" s="123"/>
      <c r="E432" s="123"/>
      <c r="F432" s="125"/>
    </row>
    <row r="433" spans="2:6" s="61" customFormat="1" x14ac:dyDescent="0.25">
      <c r="B433" s="123"/>
      <c r="C433" s="123"/>
      <c r="D433" s="123"/>
      <c r="E433" s="123"/>
      <c r="F433" s="125"/>
    </row>
    <row r="434" spans="2:6" s="61" customFormat="1" x14ac:dyDescent="0.25">
      <c r="B434" s="123"/>
      <c r="C434" s="123"/>
      <c r="D434" s="123"/>
      <c r="E434" s="123"/>
      <c r="F434" s="125"/>
    </row>
    <row r="435" spans="2:6" s="61" customFormat="1" x14ac:dyDescent="0.25">
      <c r="B435" s="123"/>
      <c r="C435" s="123"/>
      <c r="D435" s="123"/>
      <c r="E435" s="123"/>
      <c r="F435" s="125"/>
    </row>
    <row r="436" spans="2:6" s="61" customFormat="1" x14ac:dyDescent="0.25">
      <c r="B436" s="123"/>
      <c r="C436" s="123"/>
      <c r="D436" s="123"/>
      <c r="E436" s="123"/>
      <c r="F436" s="125"/>
    </row>
    <row r="437" spans="2:6" s="61" customFormat="1" x14ac:dyDescent="0.25">
      <c r="B437" s="123"/>
      <c r="C437" s="123"/>
      <c r="D437" s="123"/>
      <c r="E437" s="123"/>
      <c r="F437" s="125"/>
    </row>
    <row r="438" spans="2:6" s="61" customFormat="1" x14ac:dyDescent="0.25">
      <c r="B438" s="123"/>
      <c r="C438" s="123"/>
      <c r="D438" s="123"/>
      <c r="E438" s="123"/>
      <c r="F438" s="125"/>
    </row>
    <row r="439" spans="2:6" s="61" customFormat="1" x14ac:dyDescent="0.25">
      <c r="B439" s="123"/>
      <c r="C439" s="123"/>
      <c r="D439" s="123"/>
      <c r="E439" s="123"/>
      <c r="F439" s="125"/>
    </row>
    <row r="440" spans="2:6" s="61" customFormat="1" x14ac:dyDescent="0.25">
      <c r="B440" s="123"/>
      <c r="C440" s="123"/>
      <c r="D440" s="123"/>
      <c r="E440" s="123"/>
      <c r="F440" s="125"/>
    </row>
    <row r="441" spans="2:6" s="61" customFormat="1" x14ac:dyDescent="0.25">
      <c r="B441" s="123"/>
      <c r="C441" s="123"/>
      <c r="D441" s="123"/>
      <c r="E441" s="123"/>
      <c r="F441" s="125"/>
    </row>
    <row r="442" spans="2:6" s="61" customFormat="1" x14ac:dyDescent="0.25">
      <c r="B442" s="123"/>
      <c r="C442" s="123"/>
      <c r="D442" s="123"/>
      <c r="E442" s="123"/>
      <c r="F442" s="125"/>
    </row>
    <row r="443" spans="2:6" s="61" customFormat="1" x14ac:dyDescent="0.25">
      <c r="B443" s="123"/>
      <c r="C443" s="123"/>
      <c r="D443" s="123"/>
      <c r="E443" s="123"/>
      <c r="F443" s="125"/>
    </row>
    <row r="444" spans="2:6" s="61" customFormat="1" x14ac:dyDescent="0.25">
      <c r="B444" s="123"/>
      <c r="C444" s="123"/>
      <c r="D444" s="123"/>
      <c r="E444" s="123"/>
      <c r="F444" s="125"/>
    </row>
    <row r="445" spans="2:6" s="61" customFormat="1" x14ac:dyDescent="0.25">
      <c r="B445" s="123"/>
      <c r="C445" s="123"/>
      <c r="D445" s="123"/>
      <c r="E445" s="123"/>
      <c r="F445" s="125"/>
    </row>
    <row r="446" spans="2:6" s="61" customFormat="1" x14ac:dyDescent="0.25">
      <c r="B446" s="123"/>
      <c r="C446" s="123"/>
      <c r="D446" s="123"/>
      <c r="E446" s="123"/>
      <c r="F446" s="125"/>
    </row>
    <row r="447" spans="2:6" s="61" customFormat="1" x14ac:dyDescent="0.25">
      <c r="B447" s="123"/>
      <c r="C447" s="123"/>
      <c r="D447" s="123"/>
      <c r="E447" s="123"/>
      <c r="F447" s="125"/>
    </row>
    <row r="448" spans="2:6" s="61" customFormat="1" x14ac:dyDescent="0.25">
      <c r="B448" s="123"/>
      <c r="C448" s="123"/>
      <c r="D448" s="123"/>
      <c r="E448" s="123"/>
      <c r="F448" s="125"/>
    </row>
    <row r="449" spans="2:6" s="61" customFormat="1" x14ac:dyDescent="0.25">
      <c r="B449" s="123"/>
      <c r="C449" s="123"/>
      <c r="D449" s="123"/>
      <c r="E449" s="123"/>
      <c r="F449" s="125"/>
    </row>
    <row r="450" spans="2:6" s="61" customFormat="1" x14ac:dyDescent="0.25">
      <c r="B450" s="123"/>
      <c r="C450" s="123"/>
      <c r="D450" s="123"/>
      <c r="E450" s="123"/>
      <c r="F450" s="125"/>
    </row>
    <row r="451" spans="2:6" s="61" customFormat="1" x14ac:dyDescent="0.25">
      <c r="B451" s="123"/>
      <c r="C451" s="123"/>
      <c r="D451" s="123"/>
      <c r="E451" s="123"/>
      <c r="F451" s="125"/>
    </row>
    <row r="452" spans="2:6" s="61" customFormat="1" x14ac:dyDescent="0.25">
      <c r="B452" s="123"/>
      <c r="C452" s="123"/>
      <c r="D452" s="123"/>
      <c r="E452" s="123"/>
      <c r="F452" s="125"/>
    </row>
    <row r="453" spans="2:6" s="61" customFormat="1" x14ac:dyDescent="0.25">
      <c r="B453" s="123"/>
      <c r="C453" s="123"/>
      <c r="D453" s="123"/>
      <c r="E453" s="123"/>
      <c r="F453" s="125"/>
    </row>
    <row r="454" spans="2:6" s="61" customFormat="1" x14ac:dyDescent="0.25">
      <c r="B454" s="123"/>
      <c r="C454" s="123"/>
      <c r="D454" s="123"/>
      <c r="E454" s="123"/>
      <c r="F454" s="125"/>
    </row>
    <row r="455" spans="2:6" s="61" customFormat="1" x14ac:dyDescent="0.25">
      <c r="B455" s="123"/>
      <c r="C455" s="123"/>
      <c r="D455" s="123"/>
      <c r="E455" s="123"/>
      <c r="F455" s="125"/>
    </row>
    <row r="456" spans="2:6" s="61" customFormat="1" x14ac:dyDescent="0.25">
      <c r="B456" s="123"/>
      <c r="C456" s="123"/>
      <c r="D456" s="123"/>
      <c r="E456" s="123"/>
      <c r="F456" s="125"/>
    </row>
    <row r="457" spans="2:6" s="61" customFormat="1" x14ac:dyDescent="0.25">
      <c r="B457" s="123"/>
      <c r="C457" s="123"/>
      <c r="D457" s="123"/>
      <c r="E457" s="123"/>
      <c r="F457" s="125"/>
    </row>
    <row r="458" spans="2:6" s="61" customFormat="1" x14ac:dyDescent="0.25">
      <c r="B458" s="123"/>
      <c r="C458" s="123"/>
      <c r="D458" s="123"/>
      <c r="E458" s="123"/>
      <c r="F458" s="125"/>
    </row>
    <row r="459" spans="2:6" s="61" customFormat="1" x14ac:dyDescent="0.25">
      <c r="B459" s="123"/>
      <c r="C459" s="123"/>
      <c r="D459" s="123"/>
      <c r="E459" s="123"/>
      <c r="F459" s="125"/>
    </row>
    <row r="460" spans="2:6" s="61" customFormat="1" x14ac:dyDescent="0.25">
      <c r="B460" s="123"/>
      <c r="C460" s="123"/>
      <c r="D460" s="123"/>
      <c r="E460" s="123"/>
      <c r="F460" s="125"/>
    </row>
    <row r="461" spans="2:6" s="61" customFormat="1" x14ac:dyDescent="0.25">
      <c r="B461" s="123"/>
      <c r="C461" s="123"/>
      <c r="D461" s="123"/>
      <c r="E461" s="123"/>
      <c r="F461" s="125"/>
    </row>
    <row r="462" spans="2:6" s="61" customFormat="1" x14ac:dyDescent="0.25">
      <c r="B462" s="123"/>
      <c r="C462" s="123"/>
      <c r="D462" s="123"/>
      <c r="E462" s="123"/>
      <c r="F462" s="125"/>
    </row>
    <row r="463" spans="2:6" s="61" customFormat="1" x14ac:dyDescent="0.25">
      <c r="B463" s="123"/>
      <c r="C463" s="123"/>
      <c r="D463" s="123"/>
      <c r="E463" s="123"/>
      <c r="F463" s="125"/>
    </row>
    <row r="464" spans="2:6" s="61" customFormat="1" x14ac:dyDescent="0.25">
      <c r="B464" s="123"/>
      <c r="C464" s="123"/>
      <c r="D464" s="123"/>
      <c r="E464" s="123"/>
      <c r="F464" s="125"/>
    </row>
    <row r="465" spans="2:6" s="61" customFormat="1" x14ac:dyDescent="0.25">
      <c r="B465" s="123"/>
      <c r="C465" s="123"/>
      <c r="D465" s="123"/>
      <c r="E465" s="123"/>
      <c r="F465" s="125"/>
    </row>
    <row r="466" spans="2:6" s="61" customFormat="1" x14ac:dyDescent="0.25">
      <c r="B466" s="123"/>
      <c r="C466" s="123"/>
      <c r="D466" s="123"/>
      <c r="E466" s="123"/>
      <c r="F466" s="125"/>
    </row>
    <row r="467" spans="2:6" s="61" customFormat="1" x14ac:dyDescent="0.25">
      <c r="B467" s="123"/>
      <c r="C467" s="123"/>
      <c r="D467" s="123"/>
      <c r="E467" s="123"/>
      <c r="F467" s="125"/>
    </row>
    <row r="468" spans="2:6" s="61" customFormat="1" x14ac:dyDescent="0.25">
      <c r="B468" s="123"/>
      <c r="C468" s="123"/>
      <c r="D468" s="123"/>
      <c r="E468" s="123"/>
      <c r="F468" s="125"/>
    </row>
  </sheetData>
  <sortState ref="A70:E246">
    <sortCondition ref="A70:A246"/>
  </sortState>
  <mergeCells count="8">
    <mergeCell ref="A2:E2"/>
    <mergeCell ref="A20:E20"/>
    <mergeCell ref="A65:E65"/>
    <mergeCell ref="A1:E1"/>
    <mergeCell ref="G1:K1"/>
    <mergeCell ref="G2:K2"/>
    <mergeCell ref="G20:K20"/>
    <mergeCell ref="G65:K6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D244"/>
  <sheetViews>
    <sheetView zoomScale="110" zoomScaleNormal="110" workbookViewId="0">
      <selection activeCell="D2" sqref="D2"/>
    </sheetView>
  </sheetViews>
  <sheetFormatPr defaultRowHeight="15" x14ac:dyDescent="0.25"/>
  <cols>
    <col min="1" max="1" width="25.7109375" customWidth="1"/>
    <col min="2" max="2" width="19.85546875" customWidth="1"/>
    <col min="3" max="3" width="23.5703125" customWidth="1"/>
    <col min="4" max="4" width="8.5703125" customWidth="1"/>
    <col min="5" max="6" width="8.5703125"/>
    <col min="7" max="7" width="8.5703125" customWidth="1"/>
    <col min="8" max="1025" width="8.5703125"/>
  </cols>
  <sheetData>
    <row r="1" spans="1:4" x14ac:dyDescent="0.25">
      <c r="B1" t="s">
        <v>516</v>
      </c>
    </row>
    <row r="2" spans="1:4" x14ac:dyDescent="0.25">
      <c r="A2" s="57" t="s">
        <v>36</v>
      </c>
      <c r="B2">
        <v>-1.15639675715665</v>
      </c>
      <c r="C2">
        <f>2+B2</f>
        <v>0.84360324284334998</v>
      </c>
      <c r="D2" s="28">
        <f>C2/4</f>
        <v>0.21090081071083749</v>
      </c>
    </row>
    <row r="3" spans="1:4" x14ac:dyDescent="0.25">
      <c r="A3" s="49" t="s">
        <v>42</v>
      </c>
      <c r="B3">
        <v>-0.67146922555595945</v>
      </c>
      <c r="C3">
        <f t="shared" ref="C3:C65" si="0">2+B3</f>
        <v>1.3285307744440407</v>
      </c>
      <c r="D3" s="28">
        <f t="shared" ref="D3:D16" si="1">C3/4</f>
        <v>0.33213269361101017</v>
      </c>
    </row>
    <row r="4" spans="1:4" x14ac:dyDescent="0.25">
      <c r="A4" s="49" t="s">
        <v>46</v>
      </c>
      <c r="B4">
        <v>-0.4140290508510151</v>
      </c>
      <c r="C4">
        <f t="shared" si="0"/>
        <v>1.5859709491489848</v>
      </c>
      <c r="D4" s="28">
        <f t="shared" si="1"/>
        <v>0.39649273728724621</v>
      </c>
    </row>
    <row r="5" spans="1:4" x14ac:dyDescent="0.25">
      <c r="A5" s="57" t="s">
        <v>28</v>
      </c>
      <c r="B5">
        <v>-0.35767303982360027</v>
      </c>
      <c r="C5">
        <f t="shared" si="0"/>
        <v>1.6423269601763997</v>
      </c>
      <c r="D5" s="28">
        <f t="shared" si="1"/>
        <v>0.41058174004409992</v>
      </c>
    </row>
    <row r="6" spans="1:4" x14ac:dyDescent="0.25">
      <c r="A6" s="57" t="s">
        <v>24</v>
      </c>
      <c r="B6">
        <v>-0.30103323185469533</v>
      </c>
      <c r="C6">
        <f t="shared" si="0"/>
        <v>1.6989667681453047</v>
      </c>
      <c r="D6" s="28">
        <f t="shared" si="1"/>
        <v>0.42474169203632617</v>
      </c>
    </row>
    <row r="7" spans="1:4" x14ac:dyDescent="0.25">
      <c r="A7" s="57" t="s">
        <v>48</v>
      </c>
      <c r="B7">
        <v>-9.5159436547878395E-2</v>
      </c>
      <c r="C7">
        <f t="shared" si="0"/>
        <v>1.9048405634521215</v>
      </c>
      <c r="D7" s="28">
        <f t="shared" si="1"/>
        <v>0.47621014086303037</v>
      </c>
    </row>
    <row r="8" spans="1:4" x14ac:dyDescent="0.25">
      <c r="A8" s="57" t="s">
        <v>32</v>
      </c>
      <c r="B8">
        <v>-8.2844483764348012E-2</v>
      </c>
      <c r="C8">
        <f t="shared" si="0"/>
        <v>1.9171555162356519</v>
      </c>
      <c r="D8" s="28">
        <f t="shared" si="1"/>
        <v>0.47928887905891299</v>
      </c>
    </row>
    <row r="9" spans="1:4" x14ac:dyDescent="0.25">
      <c r="A9" s="57" t="s">
        <v>22</v>
      </c>
      <c r="B9">
        <v>6.3341078137940335E-2</v>
      </c>
      <c r="C9">
        <f t="shared" si="0"/>
        <v>2.0633410781379404</v>
      </c>
      <c r="D9" s="28">
        <f t="shared" si="1"/>
        <v>0.51583526953448511</v>
      </c>
    </row>
    <row r="10" spans="1:4" x14ac:dyDescent="0.25">
      <c r="A10" s="57" t="s">
        <v>40</v>
      </c>
      <c r="B10">
        <v>0.21246647679864675</v>
      </c>
      <c r="C10">
        <f t="shared" si="0"/>
        <v>2.2124664767986468</v>
      </c>
      <c r="D10" s="28">
        <f t="shared" si="1"/>
        <v>0.55311661919966171</v>
      </c>
    </row>
    <row r="11" spans="1:4" x14ac:dyDescent="0.25">
      <c r="A11" s="57" t="s">
        <v>30</v>
      </c>
      <c r="B11">
        <v>0.22888192270923349</v>
      </c>
      <c r="C11">
        <f t="shared" si="0"/>
        <v>2.2288819227092334</v>
      </c>
      <c r="D11" s="28">
        <f t="shared" si="1"/>
        <v>0.55722048067730834</v>
      </c>
    </row>
    <row r="12" spans="1:4" x14ac:dyDescent="0.25">
      <c r="A12" s="57" t="s">
        <v>44</v>
      </c>
      <c r="B12">
        <v>0.23639366170776818</v>
      </c>
      <c r="C12">
        <f t="shared" si="0"/>
        <v>2.2363936617077682</v>
      </c>
      <c r="D12" s="28">
        <f t="shared" si="1"/>
        <v>0.55909841542694205</v>
      </c>
    </row>
    <row r="13" spans="1:4" x14ac:dyDescent="0.25">
      <c r="A13" s="57" t="s">
        <v>26</v>
      </c>
      <c r="B13">
        <v>0.3458020642826925</v>
      </c>
      <c r="C13">
        <f t="shared" si="0"/>
        <v>2.3458020642826924</v>
      </c>
      <c r="D13" s="28">
        <f t="shared" si="1"/>
        <v>0.58645051607067311</v>
      </c>
    </row>
    <row r="14" spans="1:4" x14ac:dyDescent="0.25">
      <c r="A14" s="57" t="s">
        <v>38</v>
      </c>
      <c r="B14">
        <v>0.51112248822151019</v>
      </c>
      <c r="C14">
        <f t="shared" si="0"/>
        <v>2.5111224882215102</v>
      </c>
      <c r="D14" s="28">
        <f t="shared" si="1"/>
        <v>0.62778062205537755</v>
      </c>
    </row>
    <row r="15" spans="1:4" x14ac:dyDescent="0.25">
      <c r="A15" s="57" t="s">
        <v>50</v>
      </c>
      <c r="B15">
        <v>0.61655478545423814</v>
      </c>
      <c r="C15">
        <f t="shared" si="0"/>
        <v>2.6165547854542384</v>
      </c>
      <c r="D15" s="28">
        <f t="shared" si="1"/>
        <v>0.65413869636355959</v>
      </c>
    </row>
    <row r="16" spans="1:4" x14ac:dyDescent="0.25">
      <c r="A16" s="57" t="s">
        <v>34</v>
      </c>
      <c r="B16">
        <v>0.86404274824211147</v>
      </c>
      <c r="C16">
        <f t="shared" si="0"/>
        <v>2.8640427482421114</v>
      </c>
      <c r="D16" s="28">
        <f t="shared" si="1"/>
        <v>0.71601068706052784</v>
      </c>
    </row>
    <row r="17" spans="1:4" x14ac:dyDescent="0.25">
      <c r="A17" s="32"/>
    </row>
    <row r="18" spans="1:4" x14ac:dyDescent="0.25">
      <c r="A18" s="32"/>
    </row>
    <row r="19" spans="1:4" x14ac:dyDescent="0.25">
      <c r="A19" s="32" t="s">
        <v>535</v>
      </c>
    </row>
    <row r="20" spans="1:4" x14ac:dyDescent="0.25">
      <c r="A20" s="4" t="s">
        <v>126</v>
      </c>
      <c r="B20">
        <v>-1.1711562079452185</v>
      </c>
      <c r="C20">
        <f t="shared" si="0"/>
        <v>0.82884379205478154</v>
      </c>
      <c r="D20" s="28">
        <f>C20/4</f>
        <v>0.20721094801369538</v>
      </c>
    </row>
    <row r="21" spans="1:4" x14ac:dyDescent="0.25">
      <c r="A21" s="4" t="s">
        <v>62</v>
      </c>
      <c r="B21">
        <v>-1.0018251798480848</v>
      </c>
      <c r="C21">
        <f t="shared" si="0"/>
        <v>0.99817482015191517</v>
      </c>
      <c r="D21" s="28">
        <f t="shared" ref="D21:D84" si="2">C21/4</f>
        <v>0.24954370503797879</v>
      </c>
    </row>
    <row r="22" spans="1:4" x14ac:dyDescent="0.25">
      <c r="A22" s="4" t="s">
        <v>60</v>
      </c>
      <c r="B22">
        <v>-0.84630514985024563</v>
      </c>
      <c r="C22">
        <f t="shared" si="0"/>
        <v>1.1536948501497544</v>
      </c>
      <c r="D22" s="28">
        <f t="shared" si="2"/>
        <v>0.28842371253743859</v>
      </c>
    </row>
    <row r="23" spans="1:4" x14ac:dyDescent="0.25">
      <c r="A23" s="4" t="s">
        <v>138</v>
      </c>
      <c r="B23">
        <v>-0.77344624692079267</v>
      </c>
      <c r="C23">
        <f t="shared" si="0"/>
        <v>1.2265537530792074</v>
      </c>
      <c r="D23" s="28">
        <f t="shared" si="2"/>
        <v>0.30663843826980186</v>
      </c>
    </row>
    <row r="24" spans="1:4" x14ac:dyDescent="0.25">
      <c r="A24" s="4" t="s">
        <v>108</v>
      </c>
      <c r="B24">
        <v>-0.76366034503498115</v>
      </c>
      <c r="C24">
        <f t="shared" si="0"/>
        <v>1.2363396549650187</v>
      </c>
      <c r="D24" s="28">
        <f t="shared" si="2"/>
        <v>0.30908491374125469</v>
      </c>
    </row>
    <row r="25" spans="1:4" x14ac:dyDescent="0.25">
      <c r="A25" s="4" t="s">
        <v>124</v>
      </c>
      <c r="B25">
        <v>-0.61577431349436551</v>
      </c>
      <c r="C25">
        <f t="shared" si="0"/>
        <v>1.3842256865056344</v>
      </c>
      <c r="D25" s="28">
        <f t="shared" si="2"/>
        <v>0.34605642162640859</v>
      </c>
    </row>
    <row r="26" spans="1:4" x14ac:dyDescent="0.25">
      <c r="A26" s="4" t="s">
        <v>136</v>
      </c>
      <c r="B26">
        <v>-0.56923742519523646</v>
      </c>
      <c r="C26">
        <f t="shared" si="0"/>
        <v>1.4307625748047634</v>
      </c>
      <c r="D26" s="28">
        <f t="shared" si="2"/>
        <v>0.35769064370119086</v>
      </c>
    </row>
    <row r="27" spans="1:4" x14ac:dyDescent="0.25">
      <c r="A27" s="15" t="s">
        <v>58</v>
      </c>
      <c r="B27">
        <v>-0.47539819047484344</v>
      </c>
      <c r="C27">
        <f t="shared" si="0"/>
        <v>1.5246018095251566</v>
      </c>
      <c r="D27" s="28">
        <f t="shared" si="2"/>
        <v>0.38115045238128914</v>
      </c>
    </row>
    <row r="28" spans="1:4" x14ac:dyDescent="0.25">
      <c r="A28" s="4" t="s">
        <v>128</v>
      </c>
      <c r="B28">
        <v>-0.44546465827554144</v>
      </c>
      <c r="C28">
        <f t="shared" si="0"/>
        <v>1.5545353417244585</v>
      </c>
      <c r="D28" s="28">
        <f t="shared" si="2"/>
        <v>0.38863383543111463</v>
      </c>
    </row>
    <row r="29" spans="1:4" x14ac:dyDescent="0.25">
      <c r="A29" s="15" t="s">
        <v>96</v>
      </c>
      <c r="B29">
        <v>-0.42385749332529604</v>
      </c>
      <c r="C29">
        <f t="shared" si="0"/>
        <v>1.5761425066747039</v>
      </c>
      <c r="D29" s="28">
        <f t="shared" si="2"/>
        <v>0.39403562666867598</v>
      </c>
    </row>
    <row r="30" spans="1:4" x14ac:dyDescent="0.25">
      <c r="A30" s="15" t="s">
        <v>64</v>
      </c>
      <c r="B30">
        <v>-0.41371876767517463</v>
      </c>
      <c r="C30">
        <f t="shared" si="0"/>
        <v>1.5862812323248254</v>
      </c>
      <c r="D30" s="28">
        <f t="shared" si="2"/>
        <v>0.39657030808120636</v>
      </c>
    </row>
    <row r="31" spans="1:4" x14ac:dyDescent="0.25">
      <c r="A31" s="15" t="s">
        <v>68</v>
      </c>
      <c r="B31">
        <v>-0.36816521949572012</v>
      </c>
      <c r="C31">
        <f t="shared" si="0"/>
        <v>1.6318347805042799</v>
      </c>
      <c r="D31" s="28">
        <f t="shared" si="2"/>
        <v>0.40795869512606997</v>
      </c>
    </row>
    <row r="32" spans="1:4" x14ac:dyDescent="0.25">
      <c r="A32" s="15" t="s">
        <v>78</v>
      </c>
      <c r="B32">
        <v>-0.34055810907125617</v>
      </c>
      <c r="C32">
        <f t="shared" si="0"/>
        <v>1.6594418909287438</v>
      </c>
      <c r="D32" s="28">
        <f t="shared" si="2"/>
        <v>0.41486047273218596</v>
      </c>
    </row>
    <row r="33" spans="1:4" x14ac:dyDescent="0.25">
      <c r="A33" s="15" t="s">
        <v>110</v>
      </c>
      <c r="B33">
        <v>-0.33018895455083513</v>
      </c>
      <c r="C33">
        <f t="shared" si="0"/>
        <v>1.6698110454491648</v>
      </c>
      <c r="D33" s="28">
        <f t="shared" si="2"/>
        <v>0.4174527613622912</v>
      </c>
    </row>
    <row r="34" spans="1:4" x14ac:dyDescent="0.25">
      <c r="A34" s="15" t="s">
        <v>134</v>
      </c>
      <c r="B34">
        <v>-0.30719511718943143</v>
      </c>
      <c r="C34">
        <f t="shared" si="0"/>
        <v>1.6928048828105686</v>
      </c>
      <c r="D34" s="28">
        <f t="shared" si="2"/>
        <v>0.42320122070264216</v>
      </c>
    </row>
    <row r="35" spans="1:4" x14ac:dyDescent="0.25">
      <c r="A35" s="15" t="s">
        <v>102</v>
      </c>
      <c r="B35">
        <v>-0.30350482193943962</v>
      </c>
      <c r="C35">
        <f t="shared" si="0"/>
        <v>1.6964951780605604</v>
      </c>
      <c r="D35" s="28">
        <f t="shared" si="2"/>
        <v>0.4241237945151401</v>
      </c>
    </row>
    <row r="36" spans="1:4" x14ac:dyDescent="0.25">
      <c r="A36" s="15" t="s">
        <v>74</v>
      </c>
      <c r="B36">
        <v>-0.2600796619341757</v>
      </c>
      <c r="C36">
        <f t="shared" si="0"/>
        <v>1.7399203380658244</v>
      </c>
      <c r="D36" s="28">
        <f t="shared" si="2"/>
        <v>0.43498008451645609</v>
      </c>
    </row>
    <row r="37" spans="1:4" x14ac:dyDescent="0.25">
      <c r="A37" s="15" t="s">
        <v>80</v>
      </c>
      <c r="B37">
        <v>-0.21450129801317708</v>
      </c>
      <c r="C37">
        <f t="shared" si="0"/>
        <v>1.7854987019868229</v>
      </c>
      <c r="D37" s="28">
        <f t="shared" si="2"/>
        <v>0.44637467549670573</v>
      </c>
    </row>
    <row r="38" spans="1:4" x14ac:dyDescent="0.25">
      <c r="A38" s="15" t="s">
        <v>66</v>
      </c>
      <c r="B38">
        <v>-0.14450127548229993</v>
      </c>
      <c r="C38">
        <f t="shared" si="0"/>
        <v>1.8554987245177001</v>
      </c>
      <c r="D38" s="28">
        <f t="shared" si="2"/>
        <v>0.46387468112942504</v>
      </c>
    </row>
    <row r="39" spans="1:4" x14ac:dyDescent="0.25">
      <c r="A39" s="15" t="s">
        <v>56</v>
      </c>
      <c r="B39">
        <v>-0.10747246967939707</v>
      </c>
      <c r="C39">
        <f t="shared" si="0"/>
        <v>1.8925275303206028</v>
      </c>
      <c r="D39" s="28">
        <f t="shared" si="2"/>
        <v>0.47313188258015071</v>
      </c>
    </row>
    <row r="40" spans="1:4" x14ac:dyDescent="0.25">
      <c r="A40" s="15" t="s">
        <v>116</v>
      </c>
      <c r="B40">
        <v>-9.846432403138787E-2</v>
      </c>
      <c r="C40">
        <f t="shared" si="0"/>
        <v>1.9015356759686122</v>
      </c>
      <c r="D40" s="28">
        <f t="shared" si="2"/>
        <v>0.47538391899215304</v>
      </c>
    </row>
    <row r="41" spans="1:4" x14ac:dyDescent="0.25">
      <c r="A41" s="15" t="s">
        <v>84</v>
      </c>
      <c r="B41">
        <v>-7.698468671905638E-2</v>
      </c>
      <c r="C41">
        <f t="shared" si="0"/>
        <v>1.9230153132809436</v>
      </c>
      <c r="D41" s="28">
        <f t="shared" si="2"/>
        <v>0.48075382832023589</v>
      </c>
    </row>
    <row r="42" spans="1:4" x14ac:dyDescent="0.25">
      <c r="A42" s="15" t="s">
        <v>70</v>
      </c>
      <c r="B42">
        <v>-4.9355758589362066E-2</v>
      </c>
      <c r="C42">
        <f t="shared" si="0"/>
        <v>1.950644241410638</v>
      </c>
      <c r="D42" s="28">
        <f t="shared" si="2"/>
        <v>0.48766106035265949</v>
      </c>
    </row>
    <row r="43" spans="1:4" x14ac:dyDescent="0.25">
      <c r="A43" s="15" t="s">
        <v>132</v>
      </c>
      <c r="B43">
        <v>-4.0702839541718903E-2</v>
      </c>
      <c r="C43">
        <f t="shared" si="0"/>
        <v>1.9592971604582812</v>
      </c>
      <c r="D43" s="28">
        <f t="shared" si="2"/>
        <v>0.48982429011457029</v>
      </c>
    </row>
    <row r="44" spans="1:4" x14ac:dyDescent="0.25">
      <c r="A44" s="15" t="s">
        <v>88</v>
      </c>
      <c r="B44">
        <v>-1.2107677251734414E-2</v>
      </c>
      <c r="C44">
        <f t="shared" si="0"/>
        <v>1.9878923227482657</v>
      </c>
      <c r="D44" s="28">
        <f t="shared" si="2"/>
        <v>0.49697308068706642</v>
      </c>
    </row>
    <row r="45" spans="1:4" x14ac:dyDescent="0.25">
      <c r="A45" s="15" t="s">
        <v>106</v>
      </c>
      <c r="B45">
        <v>8.0861239244817723E-2</v>
      </c>
      <c r="C45">
        <f t="shared" si="0"/>
        <v>2.0808612392448178</v>
      </c>
      <c r="D45" s="28">
        <f t="shared" si="2"/>
        <v>0.52021530981120445</v>
      </c>
    </row>
    <row r="46" spans="1:4" x14ac:dyDescent="0.25">
      <c r="A46" s="15" t="s">
        <v>94</v>
      </c>
      <c r="B46">
        <v>0.17028954639544561</v>
      </c>
      <c r="C46">
        <f t="shared" si="0"/>
        <v>2.1702895463954457</v>
      </c>
      <c r="D46" s="28">
        <f t="shared" si="2"/>
        <v>0.54257238659886142</v>
      </c>
    </row>
    <row r="47" spans="1:4" x14ac:dyDescent="0.25">
      <c r="A47" s="15" t="s">
        <v>72</v>
      </c>
      <c r="B47">
        <v>0.19110327975047933</v>
      </c>
      <c r="C47">
        <f t="shared" si="0"/>
        <v>2.1911032797504792</v>
      </c>
      <c r="D47" s="28">
        <f t="shared" si="2"/>
        <v>0.54777581993761981</v>
      </c>
    </row>
    <row r="48" spans="1:4" x14ac:dyDescent="0.25">
      <c r="A48" s="15" t="s">
        <v>98</v>
      </c>
      <c r="B48">
        <v>0.20648121488843638</v>
      </c>
      <c r="C48">
        <f t="shared" si="0"/>
        <v>2.2064812148884365</v>
      </c>
      <c r="D48" s="28">
        <f t="shared" si="2"/>
        <v>0.55162030372210913</v>
      </c>
    </row>
    <row r="49" spans="1:4" x14ac:dyDescent="0.25">
      <c r="A49" s="15" t="s">
        <v>52</v>
      </c>
      <c r="B49">
        <v>0.22433495891805885</v>
      </c>
      <c r="C49">
        <f t="shared" si="0"/>
        <v>2.224334958918059</v>
      </c>
      <c r="D49" s="28">
        <f t="shared" si="2"/>
        <v>0.55608373972951475</v>
      </c>
    </row>
    <row r="50" spans="1:4" x14ac:dyDescent="0.25">
      <c r="A50" s="15" t="s">
        <v>112</v>
      </c>
      <c r="B50">
        <v>0.24833123751562147</v>
      </c>
      <c r="C50">
        <f t="shared" si="0"/>
        <v>2.2483312375156217</v>
      </c>
      <c r="D50" s="28">
        <f t="shared" si="2"/>
        <v>0.56208280937890542</v>
      </c>
    </row>
    <row r="51" spans="1:4" x14ac:dyDescent="0.25">
      <c r="A51" s="15" t="s">
        <v>142</v>
      </c>
      <c r="B51">
        <v>0.27053998769982446</v>
      </c>
      <c r="C51">
        <f t="shared" si="0"/>
        <v>2.2705399876998245</v>
      </c>
      <c r="D51" s="28">
        <f t="shared" si="2"/>
        <v>0.56763499692495611</v>
      </c>
    </row>
    <row r="52" spans="1:4" x14ac:dyDescent="0.25">
      <c r="A52" s="15" t="s">
        <v>100</v>
      </c>
      <c r="B52">
        <v>0.31681140364345567</v>
      </c>
      <c r="C52">
        <f t="shared" si="0"/>
        <v>2.3168114036434555</v>
      </c>
      <c r="D52" s="28">
        <f t="shared" si="2"/>
        <v>0.57920285091086388</v>
      </c>
    </row>
    <row r="53" spans="1:4" x14ac:dyDescent="0.25">
      <c r="A53" s="15" t="s">
        <v>90</v>
      </c>
      <c r="B53">
        <v>0.34469144133344914</v>
      </c>
      <c r="C53">
        <f t="shared" si="0"/>
        <v>2.344691441333449</v>
      </c>
      <c r="D53" s="28">
        <f t="shared" si="2"/>
        <v>0.58617286033336224</v>
      </c>
    </row>
    <row r="54" spans="1:4" x14ac:dyDescent="0.25">
      <c r="A54" s="15" t="s">
        <v>140</v>
      </c>
      <c r="B54">
        <v>0.38202518131026086</v>
      </c>
      <c r="C54">
        <f t="shared" si="0"/>
        <v>2.3820251813102606</v>
      </c>
      <c r="D54" s="28">
        <f t="shared" si="2"/>
        <v>0.59550629532756516</v>
      </c>
    </row>
    <row r="55" spans="1:4" x14ac:dyDescent="0.25">
      <c r="A55" s="15" t="s">
        <v>92</v>
      </c>
      <c r="B55">
        <v>0.41200305235189078</v>
      </c>
      <c r="C55">
        <f t="shared" si="0"/>
        <v>2.4120030523518907</v>
      </c>
      <c r="D55" s="28">
        <f t="shared" si="2"/>
        <v>0.60300076308797268</v>
      </c>
    </row>
    <row r="56" spans="1:4" x14ac:dyDescent="0.25">
      <c r="A56" s="15" t="s">
        <v>86</v>
      </c>
      <c r="B56">
        <v>0.45718434092503107</v>
      </c>
      <c r="C56">
        <f t="shared" si="0"/>
        <v>2.4571843409250311</v>
      </c>
      <c r="D56" s="28">
        <f t="shared" si="2"/>
        <v>0.61429608523125778</v>
      </c>
    </row>
    <row r="57" spans="1:4" x14ac:dyDescent="0.25">
      <c r="A57" s="15" t="s">
        <v>82</v>
      </c>
      <c r="B57">
        <v>0.48163648441755136</v>
      </c>
      <c r="C57">
        <f t="shared" si="0"/>
        <v>2.4816364844175514</v>
      </c>
      <c r="D57" s="28">
        <f t="shared" si="2"/>
        <v>0.62040912110438784</v>
      </c>
    </row>
    <row r="58" spans="1:4" x14ac:dyDescent="0.25">
      <c r="A58" s="15" t="s">
        <v>104</v>
      </c>
      <c r="B58">
        <v>0.5192428795966022</v>
      </c>
      <c r="C58">
        <f t="shared" si="0"/>
        <v>2.519242879596602</v>
      </c>
      <c r="D58" s="28">
        <f t="shared" si="2"/>
        <v>0.6298107198991505</v>
      </c>
    </row>
    <row r="59" spans="1:4" x14ac:dyDescent="0.25">
      <c r="A59" s="15" t="s">
        <v>114</v>
      </c>
      <c r="B59">
        <v>0.59996603584885155</v>
      </c>
      <c r="C59">
        <f t="shared" si="0"/>
        <v>2.5999660358488517</v>
      </c>
      <c r="D59" s="28">
        <f t="shared" si="2"/>
        <v>0.64999150896221292</v>
      </c>
    </row>
    <row r="60" spans="1:4" x14ac:dyDescent="0.25">
      <c r="A60" s="15" t="s">
        <v>76</v>
      </c>
      <c r="B60">
        <v>0.67757690660955661</v>
      </c>
      <c r="C60">
        <f t="shared" si="0"/>
        <v>2.6775769066095565</v>
      </c>
      <c r="D60" s="28">
        <f t="shared" si="2"/>
        <v>0.66939422665238912</v>
      </c>
    </row>
    <row r="61" spans="1:4" x14ac:dyDescent="0.25">
      <c r="A61" s="15" t="s">
        <v>130</v>
      </c>
      <c r="B61">
        <v>0.73255620581891756</v>
      </c>
      <c r="C61">
        <f t="shared" si="0"/>
        <v>2.7325562058189177</v>
      </c>
      <c r="D61" s="28">
        <f t="shared" si="2"/>
        <v>0.68313905145472942</v>
      </c>
    </row>
    <row r="62" spans="1:4" x14ac:dyDescent="0.25">
      <c r="A62" s="15" t="s">
        <v>54</v>
      </c>
      <c r="B62">
        <v>0.7485639750957418</v>
      </c>
      <c r="C62">
        <f t="shared" si="0"/>
        <v>2.7485639750957418</v>
      </c>
      <c r="D62" s="28">
        <f t="shared" si="2"/>
        <v>0.68714099377393545</v>
      </c>
    </row>
    <row r="63" spans="1:4" x14ac:dyDescent="0.25">
      <c r="A63" s="15" t="s">
        <v>122</v>
      </c>
      <c r="B63">
        <v>0.81886969693431899</v>
      </c>
      <c r="C63">
        <f t="shared" si="0"/>
        <v>2.818869696934319</v>
      </c>
      <c r="D63" s="28">
        <f t="shared" si="2"/>
        <v>0.70471742423357975</v>
      </c>
    </row>
    <row r="64" spans="1:4" x14ac:dyDescent="0.25">
      <c r="A64" s="15" t="s">
        <v>118</v>
      </c>
      <c r="B64">
        <v>0.92555365878130491</v>
      </c>
      <c r="C64">
        <f t="shared" si="0"/>
        <v>2.9255536587813049</v>
      </c>
      <c r="D64" s="28">
        <f t="shared" si="2"/>
        <v>0.73138841469532623</v>
      </c>
    </row>
    <row r="65" spans="1:4" x14ac:dyDescent="0.25">
      <c r="A65" s="15" t="s">
        <v>120</v>
      </c>
      <c r="B65">
        <v>1.3450034644491726</v>
      </c>
      <c r="C65">
        <f t="shared" si="0"/>
        <v>3.3450034644491726</v>
      </c>
      <c r="D65" s="28">
        <f t="shared" si="2"/>
        <v>0.83625086611229316</v>
      </c>
    </row>
    <row r="66" spans="1:4" x14ac:dyDescent="0.25">
      <c r="A66" s="33"/>
      <c r="D66" s="28"/>
    </row>
    <row r="67" spans="1:4" x14ac:dyDescent="0.25">
      <c r="A67" s="32"/>
      <c r="D67" s="28"/>
    </row>
    <row r="68" spans="1:4" x14ac:dyDescent="0.25">
      <c r="A68" s="32" t="s">
        <v>536</v>
      </c>
      <c r="D68" s="28"/>
    </row>
    <row r="69" spans="1:4" x14ac:dyDescent="0.25">
      <c r="A69" s="4" t="s">
        <v>196</v>
      </c>
      <c r="B69">
        <v>-2.2216136814347887</v>
      </c>
      <c r="C69">
        <f t="shared" ref="C69:C130" si="3">2+B69</f>
        <v>-0.22161368143478866</v>
      </c>
      <c r="D69" s="28">
        <v>0</v>
      </c>
    </row>
    <row r="70" spans="1:4" x14ac:dyDescent="0.25">
      <c r="A70" s="4" t="s">
        <v>376</v>
      </c>
      <c r="B70">
        <v>-1.4017214600873082</v>
      </c>
      <c r="C70">
        <f t="shared" si="3"/>
        <v>0.59827853991269175</v>
      </c>
      <c r="D70" s="28">
        <f t="shared" si="2"/>
        <v>0.14956963497817294</v>
      </c>
    </row>
    <row r="71" spans="1:4" x14ac:dyDescent="0.25">
      <c r="A71" s="4" t="s">
        <v>164</v>
      </c>
      <c r="B71">
        <v>-1.3507244919165506</v>
      </c>
      <c r="C71">
        <f t="shared" si="3"/>
        <v>0.64927550808344936</v>
      </c>
      <c r="D71" s="28">
        <f t="shared" si="2"/>
        <v>0.16231887702086234</v>
      </c>
    </row>
    <row r="72" spans="1:4" x14ac:dyDescent="0.25">
      <c r="A72" s="4" t="s">
        <v>286</v>
      </c>
      <c r="B72">
        <v>-1.3400450213270727</v>
      </c>
      <c r="C72">
        <f t="shared" si="3"/>
        <v>0.65995497867292729</v>
      </c>
      <c r="D72" s="28">
        <f t="shared" si="2"/>
        <v>0.16498874466823182</v>
      </c>
    </row>
    <row r="73" spans="1:4" x14ac:dyDescent="0.25">
      <c r="A73" s="4" t="s">
        <v>238</v>
      </c>
      <c r="B73">
        <v>-1.319379430176822</v>
      </c>
      <c r="C73">
        <f t="shared" si="3"/>
        <v>0.68062056982317798</v>
      </c>
      <c r="D73" s="28">
        <f t="shared" si="2"/>
        <v>0.17015514245579449</v>
      </c>
    </row>
    <row r="74" spans="1:4" x14ac:dyDescent="0.25">
      <c r="A74" s="4" t="s">
        <v>180</v>
      </c>
      <c r="B74">
        <v>-1.296392401313321</v>
      </c>
      <c r="C74">
        <f t="shared" si="3"/>
        <v>0.70360759868667899</v>
      </c>
      <c r="D74" s="28">
        <f t="shared" si="2"/>
        <v>0.17590189967166975</v>
      </c>
    </row>
    <row r="75" spans="1:4" x14ac:dyDescent="0.25">
      <c r="A75" s="4" t="s">
        <v>190</v>
      </c>
      <c r="B75">
        <v>-1.2467694693818852</v>
      </c>
      <c r="C75">
        <f t="shared" si="3"/>
        <v>0.75323053061811485</v>
      </c>
      <c r="D75" s="28">
        <f t="shared" si="2"/>
        <v>0.18830763265452871</v>
      </c>
    </row>
    <row r="76" spans="1:4" x14ac:dyDescent="0.25">
      <c r="A76" s="4" t="s">
        <v>406</v>
      </c>
      <c r="B76">
        <v>-1.23321961965426</v>
      </c>
      <c r="C76">
        <f t="shared" si="3"/>
        <v>0.76678038034574003</v>
      </c>
      <c r="D76" s="28">
        <f t="shared" si="2"/>
        <v>0.19169509508643501</v>
      </c>
    </row>
    <row r="77" spans="1:4" x14ac:dyDescent="0.25">
      <c r="A77" s="4" t="s">
        <v>188</v>
      </c>
      <c r="B77">
        <v>-1.1733816171360683</v>
      </c>
      <c r="C77">
        <f t="shared" si="3"/>
        <v>0.82661838286393174</v>
      </c>
      <c r="D77" s="28">
        <f t="shared" si="2"/>
        <v>0.20665459571598294</v>
      </c>
    </row>
    <row r="78" spans="1:4" x14ac:dyDescent="0.25">
      <c r="A78" s="4" t="s">
        <v>422</v>
      </c>
      <c r="B78">
        <v>-1.1277827847451887</v>
      </c>
      <c r="C78">
        <f t="shared" si="3"/>
        <v>0.87221721525481133</v>
      </c>
      <c r="D78" s="28">
        <f t="shared" si="2"/>
        <v>0.21805430381370283</v>
      </c>
    </row>
    <row r="79" spans="1:4" x14ac:dyDescent="0.25">
      <c r="A79" s="4" t="s">
        <v>478</v>
      </c>
      <c r="B79">
        <v>-0.90653806081076127</v>
      </c>
      <c r="C79">
        <f t="shared" si="3"/>
        <v>1.0934619391892388</v>
      </c>
      <c r="D79" s="28">
        <f t="shared" si="2"/>
        <v>0.27336548479730971</v>
      </c>
    </row>
    <row r="80" spans="1:4" x14ac:dyDescent="0.25">
      <c r="A80" s="4" t="s">
        <v>144</v>
      </c>
      <c r="B80">
        <v>-0.87266535033969772</v>
      </c>
      <c r="C80">
        <f t="shared" si="3"/>
        <v>1.1273346496603023</v>
      </c>
      <c r="D80" s="28">
        <f t="shared" si="2"/>
        <v>0.28183366241507557</v>
      </c>
    </row>
    <row r="81" spans="1:4" x14ac:dyDescent="0.25">
      <c r="A81" s="4" t="s">
        <v>354</v>
      </c>
      <c r="B81">
        <v>-0.8638002422361627</v>
      </c>
      <c r="C81">
        <f t="shared" si="3"/>
        <v>1.1361997577638374</v>
      </c>
      <c r="D81" s="28">
        <f t="shared" si="2"/>
        <v>0.28404993944095935</v>
      </c>
    </row>
    <row r="82" spans="1:4" x14ac:dyDescent="0.25">
      <c r="A82" s="4" t="s">
        <v>152</v>
      </c>
      <c r="B82">
        <v>-0.78242181424268853</v>
      </c>
      <c r="C82">
        <f t="shared" si="3"/>
        <v>1.2175781857573114</v>
      </c>
      <c r="D82" s="28">
        <f t="shared" si="2"/>
        <v>0.30439454643932784</v>
      </c>
    </row>
    <row r="83" spans="1:4" x14ac:dyDescent="0.25">
      <c r="A83" s="4" t="s">
        <v>480</v>
      </c>
      <c r="B83">
        <v>-0.78198994164300106</v>
      </c>
      <c r="C83">
        <f t="shared" si="3"/>
        <v>1.2180100583569988</v>
      </c>
      <c r="D83" s="28">
        <f t="shared" si="2"/>
        <v>0.30450251458924971</v>
      </c>
    </row>
    <row r="84" spans="1:4" x14ac:dyDescent="0.25">
      <c r="A84" s="4" t="s">
        <v>468</v>
      </c>
      <c r="B84">
        <v>-0.78101818240124432</v>
      </c>
      <c r="C84">
        <f t="shared" si="3"/>
        <v>1.2189818175987557</v>
      </c>
      <c r="D84" s="28">
        <f t="shared" si="2"/>
        <v>0.30474545439968892</v>
      </c>
    </row>
    <row r="85" spans="1:4" x14ac:dyDescent="0.25">
      <c r="A85" s="4" t="s">
        <v>370</v>
      </c>
      <c r="B85">
        <v>-0.76388784663830356</v>
      </c>
      <c r="C85">
        <f t="shared" si="3"/>
        <v>1.2361121533616966</v>
      </c>
      <c r="D85" s="28">
        <f t="shared" ref="D85:D148" si="4">C85/4</f>
        <v>0.30902803834042414</v>
      </c>
    </row>
    <row r="86" spans="1:4" x14ac:dyDescent="0.25">
      <c r="A86" s="4" t="s">
        <v>428</v>
      </c>
      <c r="B86">
        <v>-0.73668860942892467</v>
      </c>
      <c r="C86">
        <f t="shared" si="3"/>
        <v>1.2633113905710753</v>
      </c>
      <c r="D86" s="28">
        <f t="shared" si="4"/>
        <v>0.31582784764276883</v>
      </c>
    </row>
    <row r="87" spans="1:4" x14ac:dyDescent="0.25">
      <c r="A87" s="4" t="s">
        <v>398</v>
      </c>
      <c r="B87">
        <v>-0.73619183032936564</v>
      </c>
      <c r="C87">
        <f t="shared" si="3"/>
        <v>1.2638081696706345</v>
      </c>
      <c r="D87" s="28">
        <f t="shared" si="4"/>
        <v>0.31595204241765862</v>
      </c>
    </row>
    <row r="88" spans="1:4" x14ac:dyDescent="0.25">
      <c r="A88" s="4" t="s">
        <v>396</v>
      </c>
      <c r="B88">
        <v>-0.69201279153021567</v>
      </c>
      <c r="C88">
        <f t="shared" si="3"/>
        <v>1.3079872084697843</v>
      </c>
      <c r="D88" s="28">
        <f t="shared" si="4"/>
        <v>0.32699680211744608</v>
      </c>
    </row>
    <row r="89" spans="1:4" x14ac:dyDescent="0.25">
      <c r="A89" s="4" t="s">
        <v>284</v>
      </c>
      <c r="B89">
        <v>-0.68717432465789352</v>
      </c>
      <c r="C89">
        <f t="shared" si="3"/>
        <v>1.3128256753421064</v>
      </c>
      <c r="D89" s="28">
        <f t="shared" si="4"/>
        <v>0.32820641883552659</v>
      </c>
    </row>
    <row r="90" spans="1:4" x14ac:dyDescent="0.25">
      <c r="A90" s="4" t="s">
        <v>302</v>
      </c>
      <c r="B90">
        <v>-0.67229615242992191</v>
      </c>
      <c r="C90">
        <f t="shared" si="3"/>
        <v>1.3277038475700782</v>
      </c>
      <c r="D90" s="28">
        <f t="shared" si="4"/>
        <v>0.33192596189251955</v>
      </c>
    </row>
    <row r="91" spans="1:4" x14ac:dyDescent="0.25">
      <c r="A91" s="4" t="s">
        <v>432</v>
      </c>
      <c r="B91">
        <v>-0.63180149114667372</v>
      </c>
      <c r="C91">
        <f t="shared" si="3"/>
        <v>1.3681985088533262</v>
      </c>
      <c r="D91" s="28">
        <f t="shared" si="4"/>
        <v>0.34204962721333154</v>
      </c>
    </row>
    <row r="92" spans="1:4" x14ac:dyDescent="0.25">
      <c r="A92" s="4" t="s">
        <v>340</v>
      </c>
      <c r="B92">
        <v>-0.62729626459215149</v>
      </c>
      <c r="C92">
        <f t="shared" si="3"/>
        <v>1.3727037354078484</v>
      </c>
      <c r="D92" s="28">
        <f t="shared" si="4"/>
        <v>0.3431759338519621</v>
      </c>
    </row>
    <row r="93" spans="1:4" x14ac:dyDescent="0.25">
      <c r="A93" s="4" t="s">
        <v>452</v>
      </c>
      <c r="B93">
        <v>-0.62683548526252497</v>
      </c>
      <c r="C93">
        <f t="shared" si="3"/>
        <v>1.3731645147374749</v>
      </c>
      <c r="D93" s="28">
        <f t="shared" si="4"/>
        <v>0.34329112868436873</v>
      </c>
    </row>
    <row r="94" spans="1:4" x14ac:dyDescent="0.25">
      <c r="A94" s="4" t="s">
        <v>264</v>
      </c>
      <c r="B94">
        <v>-0.62479648822433653</v>
      </c>
      <c r="C94">
        <f t="shared" si="3"/>
        <v>1.3752035117756636</v>
      </c>
      <c r="D94" s="28">
        <f t="shared" si="4"/>
        <v>0.34380087794391589</v>
      </c>
    </row>
    <row r="95" spans="1:4" x14ac:dyDescent="0.25">
      <c r="A95" s="4" t="s">
        <v>412</v>
      </c>
      <c r="B95">
        <v>-0.59764335753539188</v>
      </c>
      <c r="C95">
        <f t="shared" si="3"/>
        <v>1.4023566424646081</v>
      </c>
      <c r="D95" s="28">
        <f t="shared" si="4"/>
        <v>0.35058916061615203</v>
      </c>
    </row>
    <row r="96" spans="1:4" x14ac:dyDescent="0.25">
      <c r="A96" s="4" t="s">
        <v>308</v>
      </c>
      <c r="B96">
        <v>-0.59330033818257311</v>
      </c>
      <c r="C96">
        <f t="shared" si="3"/>
        <v>1.4066996618174268</v>
      </c>
      <c r="D96" s="28">
        <f t="shared" si="4"/>
        <v>0.3516749154543567</v>
      </c>
    </row>
    <row r="97" spans="1:4" x14ac:dyDescent="0.25">
      <c r="A97" s="4" t="s">
        <v>198</v>
      </c>
      <c r="B97">
        <v>-0.58440892833132485</v>
      </c>
      <c r="C97">
        <f t="shared" si="3"/>
        <v>1.415591071668675</v>
      </c>
      <c r="D97" s="28">
        <f t="shared" si="4"/>
        <v>0.35389776791716876</v>
      </c>
    </row>
    <row r="98" spans="1:4" x14ac:dyDescent="0.25">
      <c r="A98" s="4" t="s">
        <v>356</v>
      </c>
      <c r="B98">
        <v>-0.57083852502948973</v>
      </c>
      <c r="C98">
        <f t="shared" si="3"/>
        <v>1.4291614749705102</v>
      </c>
      <c r="D98" s="28">
        <f t="shared" si="4"/>
        <v>0.35729036874262754</v>
      </c>
    </row>
    <row r="99" spans="1:4" x14ac:dyDescent="0.25">
      <c r="A99" s="4" t="s">
        <v>200</v>
      </c>
      <c r="B99">
        <v>-0.56282141768028748</v>
      </c>
      <c r="C99">
        <f t="shared" si="3"/>
        <v>1.4371785823197125</v>
      </c>
      <c r="D99" s="28">
        <f t="shared" si="4"/>
        <v>0.35929464557992813</v>
      </c>
    </row>
    <row r="100" spans="1:4" x14ac:dyDescent="0.25">
      <c r="A100" s="4" t="s">
        <v>282</v>
      </c>
      <c r="B100">
        <v>-0.55456149255038145</v>
      </c>
      <c r="C100">
        <f t="shared" si="3"/>
        <v>1.4454385074496185</v>
      </c>
      <c r="D100" s="28">
        <f t="shared" si="4"/>
        <v>0.36135962686240464</v>
      </c>
    </row>
    <row r="101" spans="1:4" x14ac:dyDescent="0.25">
      <c r="A101" s="4" t="s">
        <v>288</v>
      </c>
      <c r="B101">
        <v>-0.54402863338067153</v>
      </c>
      <c r="C101">
        <f t="shared" si="3"/>
        <v>1.4559713666193286</v>
      </c>
      <c r="D101" s="28">
        <f t="shared" si="4"/>
        <v>0.36399284165483214</v>
      </c>
    </row>
    <row r="102" spans="1:4" x14ac:dyDescent="0.25">
      <c r="A102" s="4" t="s">
        <v>262</v>
      </c>
      <c r="B102">
        <v>-0.53868720638605172</v>
      </c>
      <c r="C102">
        <f t="shared" si="3"/>
        <v>1.4613127936139483</v>
      </c>
      <c r="D102" s="28">
        <f t="shared" si="4"/>
        <v>0.36532819840348707</v>
      </c>
    </row>
    <row r="103" spans="1:4" x14ac:dyDescent="0.25">
      <c r="A103" s="4" t="s">
        <v>466</v>
      </c>
      <c r="B103">
        <v>-0.53313270325498252</v>
      </c>
      <c r="C103">
        <f t="shared" si="3"/>
        <v>1.4668672967450176</v>
      </c>
      <c r="D103" s="28">
        <f t="shared" si="4"/>
        <v>0.3667168241862544</v>
      </c>
    </row>
    <row r="104" spans="1:4" x14ac:dyDescent="0.25">
      <c r="A104" s="4" t="s">
        <v>492</v>
      </c>
      <c r="B104">
        <v>-0.48231409521439206</v>
      </c>
      <c r="C104">
        <f t="shared" si="3"/>
        <v>1.5176859047856079</v>
      </c>
      <c r="D104" s="28">
        <f t="shared" si="4"/>
        <v>0.37942147619640199</v>
      </c>
    </row>
    <row r="105" spans="1:4" x14ac:dyDescent="0.25">
      <c r="A105" s="4" t="s">
        <v>176</v>
      </c>
      <c r="B105">
        <v>-0.48027420596535381</v>
      </c>
      <c r="C105">
        <f t="shared" si="3"/>
        <v>1.5197257940346462</v>
      </c>
      <c r="D105" s="28">
        <f t="shared" si="4"/>
        <v>0.37993144850866156</v>
      </c>
    </row>
    <row r="106" spans="1:4" x14ac:dyDescent="0.25">
      <c r="A106" s="4" t="s">
        <v>170</v>
      </c>
      <c r="B106">
        <v>-0.47722687425773053</v>
      </c>
      <c r="C106">
        <f t="shared" si="3"/>
        <v>1.5227731257422694</v>
      </c>
      <c r="D106" s="28">
        <f t="shared" si="4"/>
        <v>0.38069328143556735</v>
      </c>
    </row>
    <row r="107" spans="1:4" x14ac:dyDescent="0.25">
      <c r="A107" s="4" t="s">
        <v>316</v>
      </c>
      <c r="B107">
        <v>-0.47088452515518558</v>
      </c>
      <c r="C107">
        <f t="shared" si="3"/>
        <v>1.5291154748448144</v>
      </c>
      <c r="D107" s="28">
        <f t="shared" si="4"/>
        <v>0.38227886871120359</v>
      </c>
    </row>
    <row r="108" spans="1:4" x14ac:dyDescent="0.25">
      <c r="A108" s="4" t="s">
        <v>184</v>
      </c>
      <c r="B108">
        <v>-0.43203555472143379</v>
      </c>
      <c r="C108">
        <f t="shared" si="3"/>
        <v>1.5679644452785662</v>
      </c>
      <c r="D108" s="28">
        <f t="shared" si="4"/>
        <v>0.39199111131964154</v>
      </c>
    </row>
    <row r="109" spans="1:4" x14ac:dyDescent="0.25">
      <c r="A109" s="4" t="s">
        <v>268</v>
      </c>
      <c r="B109">
        <v>-0.40460873041877243</v>
      </c>
      <c r="C109">
        <f t="shared" si="3"/>
        <v>1.5953912695812276</v>
      </c>
      <c r="D109" s="28">
        <f t="shared" si="4"/>
        <v>0.39884781739530689</v>
      </c>
    </row>
    <row r="110" spans="1:4" x14ac:dyDescent="0.25">
      <c r="A110" s="4" t="s">
        <v>486</v>
      </c>
      <c r="B110">
        <v>-0.40219283433826553</v>
      </c>
      <c r="C110">
        <f t="shared" si="3"/>
        <v>1.5978071656617345</v>
      </c>
      <c r="D110" s="28">
        <f t="shared" si="4"/>
        <v>0.39945179141543363</v>
      </c>
    </row>
    <row r="111" spans="1:4" x14ac:dyDescent="0.25">
      <c r="A111" s="4" t="s">
        <v>400</v>
      </c>
      <c r="B111">
        <v>-0.38180885915795049</v>
      </c>
      <c r="C111">
        <f t="shared" si="3"/>
        <v>1.6181911408420495</v>
      </c>
      <c r="D111" s="28">
        <f t="shared" si="4"/>
        <v>0.40454778521051238</v>
      </c>
    </row>
    <row r="112" spans="1:4" x14ac:dyDescent="0.25">
      <c r="A112" s="4" t="s">
        <v>336</v>
      </c>
      <c r="B112">
        <v>-0.35571736739262105</v>
      </c>
      <c r="C112">
        <f t="shared" si="3"/>
        <v>1.6442826326073789</v>
      </c>
      <c r="D112" s="28">
        <f t="shared" si="4"/>
        <v>0.41107065815184474</v>
      </c>
    </row>
    <row r="113" spans="1:4" x14ac:dyDescent="0.25">
      <c r="A113" s="4" t="s">
        <v>328</v>
      </c>
      <c r="B113">
        <v>-0.33616770824907088</v>
      </c>
      <c r="C113">
        <f t="shared" si="3"/>
        <v>1.6638322917509292</v>
      </c>
      <c r="D113" s="28">
        <f t="shared" si="4"/>
        <v>0.41595807293773229</v>
      </c>
    </row>
    <row r="114" spans="1:4" x14ac:dyDescent="0.25">
      <c r="A114" s="4" t="s">
        <v>460</v>
      </c>
      <c r="B114">
        <v>-0.33235071811920763</v>
      </c>
      <c r="C114">
        <f t="shared" si="3"/>
        <v>1.6676492818807924</v>
      </c>
      <c r="D114" s="28">
        <f t="shared" si="4"/>
        <v>0.41691232047019811</v>
      </c>
    </row>
    <row r="115" spans="1:4" x14ac:dyDescent="0.25">
      <c r="A115" s="4" t="s">
        <v>458</v>
      </c>
      <c r="B115">
        <v>-0.31963144141340688</v>
      </c>
      <c r="C115">
        <f t="shared" si="3"/>
        <v>1.6803685585865931</v>
      </c>
      <c r="D115" s="28">
        <f t="shared" si="4"/>
        <v>0.42009213964664827</v>
      </c>
    </row>
    <row r="116" spans="1:4" x14ac:dyDescent="0.25">
      <c r="A116" s="4" t="s">
        <v>248</v>
      </c>
      <c r="B116">
        <v>-0.31888719435221274</v>
      </c>
      <c r="C116">
        <f t="shared" si="3"/>
        <v>1.6811128056477873</v>
      </c>
      <c r="D116" s="28">
        <f t="shared" si="4"/>
        <v>0.42027820141194683</v>
      </c>
    </row>
    <row r="117" spans="1:4" x14ac:dyDescent="0.25">
      <c r="A117" s="4" t="s">
        <v>342</v>
      </c>
      <c r="B117">
        <v>-0.30577991908749563</v>
      </c>
      <c r="C117">
        <f t="shared" si="3"/>
        <v>1.6942200809125043</v>
      </c>
      <c r="D117" s="28">
        <f t="shared" si="4"/>
        <v>0.42355502022812608</v>
      </c>
    </row>
    <row r="118" spans="1:4" x14ac:dyDescent="0.25">
      <c r="A118" s="4" t="s">
        <v>290</v>
      </c>
      <c r="B118">
        <v>-0.27100746393510972</v>
      </c>
      <c r="C118">
        <f t="shared" si="3"/>
        <v>1.7289925360648903</v>
      </c>
      <c r="D118" s="28">
        <f t="shared" si="4"/>
        <v>0.43224813401622258</v>
      </c>
    </row>
    <row r="119" spans="1:4" x14ac:dyDescent="0.25">
      <c r="A119" s="4" t="s">
        <v>338</v>
      </c>
      <c r="B119">
        <v>-0.26887082267729023</v>
      </c>
      <c r="C119">
        <f t="shared" si="3"/>
        <v>1.7311291773227098</v>
      </c>
      <c r="D119" s="28">
        <f t="shared" si="4"/>
        <v>0.43278229433067744</v>
      </c>
    </row>
    <row r="120" spans="1:4" x14ac:dyDescent="0.25">
      <c r="A120" s="4" t="s">
        <v>434</v>
      </c>
      <c r="B120">
        <v>-0.26749374780260027</v>
      </c>
      <c r="C120">
        <f t="shared" si="3"/>
        <v>1.7325062521973997</v>
      </c>
      <c r="D120" s="28">
        <f t="shared" si="4"/>
        <v>0.43312656304934993</v>
      </c>
    </row>
    <row r="121" spans="1:4" x14ac:dyDescent="0.25">
      <c r="A121" s="4" t="s">
        <v>148</v>
      </c>
      <c r="B121">
        <v>-0.25131460610540202</v>
      </c>
      <c r="C121">
        <f t="shared" si="3"/>
        <v>1.7486853938945979</v>
      </c>
      <c r="D121" s="28">
        <f t="shared" si="4"/>
        <v>0.43717134847364947</v>
      </c>
    </row>
    <row r="122" spans="1:4" x14ac:dyDescent="0.25">
      <c r="A122" s="4" t="s">
        <v>254</v>
      </c>
      <c r="B122">
        <v>-0.22803885683515665</v>
      </c>
      <c r="C122">
        <f t="shared" si="3"/>
        <v>1.7719611431648434</v>
      </c>
      <c r="D122" s="28">
        <f t="shared" si="4"/>
        <v>0.44299028579121086</v>
      </c>
    </row>
    <row r="123" spans="1:4" x14ac:dyDescent="0.25">
      <c r="A123" s="4" t="s">
        <v>246</v>
      </c>
      <c r="B123">
        <v>-0.21884702151794611</v>
      </c>
      <c r="C123">
        <f t="shared" si="3"/>
        <v>1.7811529784820539</v>
      </c>
      <c r="D123" s="28">
        <f t="shared" si="4"/>
        <v>0.44528824462051347</v>
      </c>
    </row>
    <row r="124" spans="1:4" x14ac:dyDescent="0.25">
      <c r="A124" s="4" t="s">
        <v>368</v>
      </c>
      <c r="B124">
        <v>-0.18257265243413637</v>
      </c>
      <c r="C124">
        <f t="shared" si="3"/>
        <v>1.8174273475658635</v>
      </c>
      <c r="D124" s="28">
        <f t="shared" si="4"/>
        <v>0.45435683689146589</v>
      </c>
    </row>
    <row r="125" spans="1:4" x14ac:dyDescent="0.25">
      <c r="A125" s="4" t="s">
        <v>374</v>
      </c>
      <c r="B125">
        <v>-0.18119849696726895</v>
      </c>
      <c r="C125">
        <f t="shared" si="3"/>
        <v>1.8188015030327311</v>
      </c>
      <c r="D125" s="28">
        <f t="shared" si="4"/>
        <v>0.45470037575818278</v>
      </c>
    </row>
    <row r="126" spans="1:4" x14ac:dyDescent="0.25">
      <c r="A126" s="4" t="s">
        <v>256</v>
      </c>
      <c r="B126">
        <v>-0.15563892896187267</v>
      </c>
      <c r="C126">
        <f t="shared" si="3"/>
        <v>1.8443610710381273</v>
      </c>
      <c r="D126" s="28">
        <f t="shared" si="4"/>
        <v>0.46109026775953182</v>
      </c>
    </row>
    <row r="127" spans="1:4" x14ac:dyDescent="0.25">
      <c r="A127" s="4" t="s">
        <v>168</v>
      </c>
      <c r="B127">
        <v>-0.1501097441648562</v>
      </c>
      <c r="C127">
        <f t="shared" si="3"/>
        <v>1.8498902558351438</v>
      </c>
      <c r="D127" s="28">
        <f t="shared" si="4"/>
        <v>0.46247256395878594</v>
      </c>
    </row>
    <row r="128" spans="1:4" x14ac:dyDescent="0.25">
      <c r="A128" s="4" t="s">
        <v>402</v>
      </c>
      <c r="B128">
        <v>-0.14888365281995689</v>
      </c>
      <c r="C128">
        <f t="shared" si="3"/>
        <v>1.8511163471800431</v>
      </c>
      <c r="D128" s="28">
        <f t="shared" si="4"/>
        <v>0.46277908679501079</v>
      </c>
    </row>
    <row r="129" spans="1:4" x14ac:dyDescent="0.25">
      <c r="A129" s="4" t="s">
        <v>310</v>
      </c>
      <c r="B129">
        <v>-0.1466988174650504</v>
      </c>
      <c r="C129">
        <f t="shared" si="3"/>
        <v>1.8533011825349497</v>
      </c>
      <c r="D129" s="28">
        <f t="shared" si="4"/>
        <v>0.46332529563373742</v>
      </c>
    </row>
    <row r="130" spans="1:4" x14ac:dyDescent="0.25">
      <c r="A130" s="4" t="s">
        <v>360</v>
      </c>
      <c r="B130">
        <v>-0.14500655615081839</v>
      </c>
      <c r="C130">
        <f t="shared" si="3"/>
        <v>1.8549934438491815</v>
      </c>
      <c r="D130" s="28">
        <f t="shared" si="4"/>
        <v>0.46374836096229538</v>
      </c>
    </row>
    <row r="131" spans="1:4" x14ac:dyDescent="0.25">
      <c r="A131" s="4" t="s">
        <v>228</v>
      </c>
      <c r="B131">
        <v>-0.13652824932574853</v>
      </c>
      <c r="C131">
        <f t="shared" ref="C131:C194" si="5">2+B131</f>
        <v>1.8634717506742515</v>
      </c>
      <c r="D131" s="28">
        <f t="shared" si="4"/>
        <v>0.46586793766856288</v>
      </c>
    </row>
    <row r="132" spans="1:4" x14ac:dyDescent="0.25">
      <c r="A132" s="4" t="s">
        <v>230</v>
      </c>
      <c r="B132">
        <v>-0.1363325619920607</v>
      </c>
      <c r="C132">
        <f t="shared" si="5"/>
        <v>1.8636674380079392</v>
      </c>
      <c r="D132" s="28">
        <f t="shared" si="4"/>
        <v>0.4659168595019848</v>
      </c>
    </row>
    <row r="133" spans="1:4" x14ac:dyDescent="0.25">
      <c r="A133" s="4" t="s">
        <v>372</v>
      </c>
      <c r="B133">
        <v>-0.1294364491165497</v>
      </c>
      <c r="C133">
        <f t="shared" si="5"/>
        <v>1.8705635508834504</v>
      </c>
      <c r="D133" s="28">
        <f t="shared" si="4"/>
        <v>0.4676408877208626</v>
      </c>
    </row>
    <row r="134" spans="1:4" x14ac:dyDescent="0.25">
      <c r="A134" s="4" t="s">
        <v>366</v>
      </c>
      <c r="B134">
        <v>-0.11616700179417645</v>
      </c>
      <c r="C134">
        <f t="shared" si="5"/>
        <v>1.8838329982058235</v>
      </c>
      <c r="D134" s="28">
        <f t="shared" si="4"/>
        <v>0.47095824955145588</v>
      </c>
    </row>
    <row r="135" spans="1:4" x14ac:dyDescent="0.25">
      <c r="A135" s="4" t="s">
        <v>408</v>
      </c>
      <c r="B135">
        <v>-0.11434322929948752</v>
      </c>
      <c r="C135">
        <f t="shared" si="5"/>
        <v>1.8856567707005125</v>
      </c>
      <c r="D135" s="28">
        <f t="shared" si="4"/>
        <v>0.47141419267512813</v>
      </c>
    </row>
    <row r="136" spans="1:4" x14ac:dyDescent="0.25">
      <c r="A136" s="4" t="s">
        <v>280</v>
      </c>
      <c r="B136">
        <v>-0.10324497399522853</v>
      </c>
      <c r="C136">
        <f t="shared" si="5"/>
        <v>1.8967550260047714</v>
      </c>
      <c r="D136" s="28">
        <f t="shared" si="4"/>
        <v>0.47418875650119285</v>
      </c>
    </row>
    <row r="137" spans="1:4" x14ac:dyDescent="0.25">
      <c r="A137" s="4" t="s">
        <v>448</v>
      </c>
      <c r="B137">
        <v>-7.5687174582643943E-2</v>
      </c>
      <c r="C137">
        <f t="shared" si="5"/>
        <v>1.924312825417356</v>
      </c>
      <c r="D137" s="28">
        <f t="shared" si="4"/>
        <v>0.48107820635433901</v>
      </c>
    </row>
    <row r="138" spans="1:4" x14ac:dyDescent="0.25">
      <c r="A138" s="4" t="s">
        <v>330</v>
      </c>
      <c r="B138">
        <v>-7.4946693510712634E-2</v>
      </c>
      <c r="C138">
        <f t="shared" si="5"/>
        <v>1.9250533064892874</v>
      </c>
      <c r="D138" s="28">
        <f t="shared" si="4"/>
        <v>0.48126332662232185</v>
      </c>
    </row>
    <row r="139" spans="1:4" x14ac:dyDescent="0.25">
      <c r="A139" s="4" t="s">
        <v>162</v>
      </c>
      <c r="B139">
        <v>-7.3818255057212886E-2</v>
      </c>
      <c r="C139">
        <f t="shared" si="5"/>
        <v>1.9261817449427872</v>
      </c>
      <c r="D139" s="28">
        <f t="shared" si="4"/>
        <v>0.48154543623569679</v>
      </c>
    </row>
    <row r="140" spans="1:4" x14ac:dyDescent="0.25">
      <c r="A140" s="4" t="s">
        <v>488</v>
      </c>
      <c r="B140">
        <v>-6.3241543547011073E-2</v>
      </c>
      <c r="C140">
        <f t="shared" si="5"/>
        <v>1.9367584564529889</v>
      </c>
      <c r="D140" s="28">
        <f t="shared" si="4"/>
        <v>0.48418961411324724</v>
      </c>
    </row>
    <row r="141" spans="1:4" x14ac:dyDescent="0.25">
      <c r="A141" s="4" t="s">
        <v>160</v>
      </c>
      <c r="B141">
        <v>-6.3238852241935886E-2</v>
      </c>
      <c r="C141">
        <f t="shared" si="5"/>
        <v>1.9367611477580642</v>
      </c>
      <c r="D141" s="28">
        <f t="shared" si="4"/>
        <v>0.48419028693951605</v>
      </c>
    </row>
    <row r="142" spans="1:4" x14ac:dyDescent="0.25">
      <c r="A142" s="4" t="s">
        <v>270</v>
      </c>
      <c r="B142">
        <v>-6.2370174363528506E-2</v>
      </c>
      <c r="C142">
        <f t="shared" si="5"/>
        <v>1.9376298256364715</v>
      </c>
      <c r="D142" s="28">
        <f t="shared" si="4"/>
        <v>0.48440745640911786</v>
      </c>
    </row>
    <row r="143" spans="1:4" x14ac:dyDescent="0.25">
      <c r="A143" s="4" t="s">
        <v>424</v>
      </c>
      <c r="B143">
        <v>-5.001520088733169E-2</v>
      </c>
      <c r="C143">
        <f t="shared" si="5"/>
        <v>1.9499847991126682</v>
      </c>
      <c r="D143" s="28">
        <f t="shared" si="4"/>
        <v>0.48749619977816705</v>
      </c>
    </row>
    <row r="144" spans="1:4" x14ac:dyDescent="0.25">
      <c r="A144" s="4" t="s">
        <v>436</v>
      </c>
      <c r="B144">
        <v>-2.2945811984371806E-2</v>
      </c>
      <c r="C144">
        <f t="shared" si="5"/>
        <v>1.9770541880156283</v>
      </c>
      <c r="D144" s="28">
        <f t="shared" si="4"/>
        <v>0.49426354700390707</v>
      </c>
    </row>
    <row r="145" spans="1:4" x14ac:dyDescent="0.25">
      <c r="A145" s="4" t="s">
        <v>378</v>
      </c>
      <c r="B145">
        <v>-1.6327580149267645E-2</v>
      </c>
      <c r="C145">
        <f t="shared" si="5"/>
        <v>1.9836724198507323</v>
      </c>
      <c r="D145" s="28">
        <f t="shared" si="4"/>
        <v>0.49591810496268307</v>
      </c>
    </row>
    <row r="146" spans="1:4" x14ac:dyDescent="0.25">
      <c r="A146" s="4" t="s">
        <v>382</v>
      </c>
      <c r="B146">
        <v>-1.2561923001340422E-2</v>
      </c>
      <c r="C146">
        <f t="shared" si="5"/>
        <v>1.9874380769986595</v>
      </c>
      <c r="D146" s="28">
        <f t="shared" si="4"/>
        <v>0.49685951924966487</v>
      </c>
    </row>
    <row r="147" spans="1:4" x14ac:dyDescent="0.25">
      <c r="A147" s="4" t="s">
        <v>334</v>
      </c>
      <c r="B147">
        <v>-9.1203849894207975E-3</v>
      </c>
      <c r="C147">
        <f t="shared" si="5"/>
        <v>1.9908796150105792</v>
      </c>
      <c r="D147" s="28">
        <f t="shared" si="4"/>
        <v>0.4977199037526448</v>
      </c>
    </row>
    <row r="148" spans="1:4" x14ac:dyDescent="0.25">
      <c r="A148" s="4" t="s">
        <v>304</v>
      </c>
      <c r="B148">
        <v>2.0158486487589782E-3</v>
      </c>
      <c r="C148">
        <f t="shared" si="5"/>
        <v>2.0020158486487589</v>
      </c>
      <c r="D148" s="28">
        <f t="shared" si="4"/>
        <v>0.50050396216218973</v>
      </c>
    </row>
    <row r="149" spans="1:4" x14ac:dyDescent="0.25">
      <c r="A149" s="4" t="s">
        <v>154</v>
      </c>
      <c r="B149">
        <v>5.9359066047332725E-3</v>
      </c>
      <c r="C149">
        <f t="shared" si="5"/>
        <v>2.0059359066047331</v>
      </c>
      <c r="D149" s="28">
        <f t="shared" ref="D149:D212" si="6">C149/4</f>
        <v>0.50148397665118327</v>
      </c>
    </row>
    <row r="150" spans="1:4" x14ac:dyDescent="0.25">
      <c r="A150" s="4" t="s">
        <v>202</v>
      </c>
      <c r="B150">
        <v>2.6413288498775261E-2</v>
      </c>
      <c r="C150">
        <f t="shared" si="5"/>
        <v>2.0264132884987753</v>
      </c>
      <c r="D150" s="28">
        <f t="shared" si="6"/>
        <v>0.50660332212469383</v>
      </c>
    </row>
    <row r="151" spans="1:4" x14ac:dyDescent="0.25">
      <c r="A151" s="4" t="s">
        <v>204</v>
      </c>
      <c r="B151">
        <v>3.1550788187171573E-2</v>
      </c>
      <c r="C151">
        <f t="shared" si="5"/>
        <v>2.0315507881871717</v>
      </c>
      <c r="D151" s="28">
        <f t="shared" si="6"/>
        <v>0.50788769704679293</v>
      </c>
    </row>
    <row r="152" spans="1:4" x14ac:dyDescent="0.25">
      <c r="A152" s="4" t="s">
        <v>352</v>
      </c>
      <c r="B152">
        <v>4.6474654077239129E-2</v>
      </c>
      <c r="C152">
        <f t="shared" si="5"/>
        <v>2.0464746540772389</v>
      </c>
      <c r="D152" s="28">
        <f t="shared" si="6"/>
        <v>0.51161866351930974</v>
      </c>
    </row>
    <row r="153" spans="1:4" x14ac:dyDescent="0.25">
      <c r="A153" s="4" t="s">
        <v>380</v>
      </c>
      <c r="B153">
        <v>4.8495836512696781E-2</v>
      </c>
      <c r="C153">
        <f t="shared" si="5"/>
        <v>2.0484958365126968</v>
      </c>
      <c r="D153" s="28">
        <f t="shared" si="6"/>
        <v>0.51212395912817421</v>
      </c>
    </row>
    <row r="154" spans="1:4" x14ac:dyDescent="0.25">
      <c r="A154" s="4" t="s">
        <v>318</v>
      </c>
      <c r="B154">
        <v>5.3972629746134225E-2</v>
      </c>
      <c r="C154">
        <f t="shared" si="5"/>
        <v>2.0539726297461343</v>
      </c>
      <c r="D154" s="28">
        <f t="shared" si="6"/>
        <v>0.51349315743653356</v>
      </c>
    </row>
    <row r="155" spans="1:4" x14ac:dyDescent="0.25">
      <c r="A155" s="4" t="s">
        <v>320</v>
      </c>
      <c r="B155">
        <v>5.5828378881928077E-2</v>
      </c>
      <c r="C155">
        <f t="shared" si="5"/>
        <v>2.055828378881928</v>
      </c>
      <c r="D155" s="28">
        <f t="shared" si="6"/>
        <v>0.51395709472048201</v>
      </c>
    </row>
    <row r="156" spans="1:4" x14ac:dyDescent="0.25">
      <c r="A156" s="4" t="s">
        <v>166</v>
      </c>
      <c r="B156">
        <v>5.7037933099603394E-2</v>
      </c>
      <c r="C156">
        <f t="shared" si="5"/>
        <v>2.0570379330996036</v>
      </c>
      <c r="D156" s="28">
        <f t="shared" si="6"/>
        <v>0.5142594832749009</v>
      </c>
    </row>
    <row r="157" spans="1:4" x14ac:dyDescent="0.25">
      <c r="A157" s="4" t="s">
        <v>300</v>
      </c>
      <c r="B157">
        <v>7.2565202078554367E-2</v>
      </c>
      <c r="C157">
        <f t="shared" si="5"/>
        <v>2.0725652020785543</v>
      </c>
      <c r="D157" s="28">
        <f t="shared" si="6"/>
        <v>0.51814130051963858</v>
      </c>
    </row>
    <row r="158" spans="1:4" x14ac:dyDescent="0.25">
      <c r="A158" s="4" t="s">
        <v>240</v>
      </c>
      <c r="B158">
        <v>7.3743939493257568E-2</v>
      </c>
      <c r="C158">
        <f t="shared" si="5"/>
        <v>2.0737439394932577</v>
      </c>
      <c r="D158" s="28">
        <f t="shared" si="6"/>
        <v>0.51843598487331444</v>
      </c>
    </row>
    <row r="159" spans="1:4" x14ac:dyDescent="0.25">
      <c r="A159" s="4" t="s">
        <v>222</v>
      </c>
      <c r="B159">
        <v>7.9669256982736483E-2</v>
      </c>
      <c r="C159">
        <f t="shared" si="5"/>
        <v>2.0796692569827364</v>
      </c>
      <c r="D159" s="28">
        <f t="shared" si="6"/>
        <v>0.5199173142456841</v>
      </c>
    </row>
    <row r="160" spans="1:4" x14ac:dyDescent="0.25">
      <c r="A160" s="4" t="s">
        <v>220</v>
      </c>
      <c r="B160">
        <v>8.4226036195378981E-2</v>
      </c>
      <c r="C160">
        <f t="shared" si="5"/>
        <v>2.0842260361953788</v>
      </c>
      <c r="D160" s="28">
        <f t="shared" si="6"/>
        <v>0.52105650904884471</v>
      </c>
    </row>
    <row r="161" spans="1:4" x14ac:dyDescent="0.25">
      <c r="A161" s="4" t="s">
        <v>440</v>
      </c>
      <c r="B161">
        <v>8.6053113403853465E-2</v>
      </c>
      <c r="C161">
        <f t="shared" si="5"/>
        <v>2.0860531134038536</v>
      </c>
      <c r="D161" s="28">
        <f t="shared" si="6"/>
        <v>0.52151327835096339</v>
      </c>
    </row>
    <row r="162" spans="1:4" x14ac:dyDescent="0.25">
      <c r="A162" s="4" t="s">
        <v>442</v>
      </c>
      <c r="B162">
        <v>0.12520941890548623</v>
      </c>
      <c r="C162">
        <f t="shared" si="5"/>
        <v>2.1252094189054862</v>
      </c>
      <c r="D162" s="28">
        <f t="shared" si="6"/>
        <v>0.53130235472637155</v>
      </c>
    </row>
    <row r="163" spans="1:4" x14ac:dyDescent="0.25">
      <c r="A163" s="4" t="s">
        <v>470</v>
      </c>
      <c r="B163">
        <v>0.13796517088414739</v>
      </c>
      <c r="C163">
        <f t="shared" si="5"/>
        <v>2.1379651708841472</v>
      </c>
      <c r="D163" s="28">
        <f t="shared" si="6"/>
        <v>0.53449129272103679</v>
      </c>
    </row>
    <row r="164" spans="1:4" x14ac:dyDescent="0.25">
      <c r="A164" s="4" t="s">
        <v>394</v>
      </c>
      <c r="B164">
        <v>0.14387588114284908</v>
      </c>
      <c r="C164">
        <f t="shared" si="5"/>
        <v>2.1438758811428489</v>
      </c>
      <c r="D164" s="28">
        <f t="shared" si="6"/>
        <v>0.53596897028571222</v>
      </c>
    </row>
    <row r="165" spans="1:4" x14ac:dyDescent="0.25">
      <c r="A165" s="4" t="s">
        <v>242</v>
      </c>
      <c r="B165">
        <v>0.14798944770703526</v>
      </c>
      <c r="C165">
        <f t="shared" si="5"/>
        <v>2.1479894477070354</v>
      </c>
      <c r="D165" s="28">
        <f t="shared" si="6"/>
        <v>0.53699736192675884</v>
      </c>
    </row>
    <row r="166" spans="1:4" x14ac:dyDescent="0.25">
      <c r="A166" s="4" t="s">
        <v>274</v>
      </c>
      <c r="B166">
        <v>0.15186514627325703</v>
      </c>
      <c r="C166">
        <f t="shared" si="5"/>
        <v>2.151865146273257</v>
      </c>
      <c r="D166" s="28">
        <f t="shared" si="6"/>
        <v>0.53796628656831424</v>
      </c>
    </row>
    <row r="167" spans="1:4" x14ac:dyDescent="0.25">
      <c r="A167" s="4" t="s">
        <v>326</v>
      </c>
      <c r="B167">
        <v>0.15313159851169098</v>
      </c>
      <c r="C167">
        <f t="shared" si="5"/>
        <v>2.153131598511691</v>
      </c>
      <c r="D167" s="28">
        <f t="shared" si="6"/>
        <v>0.53828289962792275</v>
      </c>
    </row>
    <row r="168" spans="1:4" x14ac:dyDescent="0.25">
      <c r="A168" s="4" t="s">
        <v>236</v>
      </c>
      <c r="B168">
        <v>0.15348238341659023</v>
      </c>
      <c r="C168">
        <f t="shared" si="5"/>
        <v>2.1534823834165904</v>
      </c>
      <c r="D168" s="28">
        <f t="shared" si="6"/>
        <v>0.53837059585414759</v>
      </c>
    </row>
    <row r="169" spans="1:4" x14ac:dyDescent="0.25">
      <c r="A169" s="4" t="s">
        <v>494</v>
      </c>
      <c r="B169">
        <v>0.16284333316732422</v>
      </c>
      <c r="C169">
        <f t="shared" si="5"/>
        <v>2.162843333167324</v>
      </c>
      <c r="D169" s="28">
        <f t="shared" si="6"/>
        <v>0.54071083329183101</v>
      </c>
    </row>
    <row r="170" spans="1:4" x14ac:dyDescent="0.25">
      <c r="A170" s="4" t="s">
        <v>430</v>
      </c>
      <c r="B170">
        <v>0.16418777153763855</v>
      </c>
      <c r="C170">
        <f t="shared" si="5"/>
        <v>2.1641877715376387</v>
      </c>
      <c r="D170" s="28">
        <f t="shared" si="6"/>
        <v>0.54104694288440969</v>
      </c>
    </row>
    <row r="171" spans="1:4" x14ac:dyDescent="0.25">
      <c r="A171" s="4" t="s">
        <v>232</v>
      </c>
      <c r="B171">
        <v>0.1672998738686052</v>
      </c>
      <c r="C171">
        <f t="shared" si="5"/>
        <v>2.1672998738686053</v>
      </c>
      <c r="D171" s="28">
        <f t="shared" si="6"/>
        <v>0.54182496846715134</v>
      </c>
    </row>
    <row r="172" spans="1:4" x14ac:dyDescent="0.25">
      <c r="A172" s="4" t="s">
        <v>484</v>
      </c>
      <c r="B172">
        <v>0.17828208850064864</v>
      </c>
      <c r="C172">
        <f t="shared" si="5"/>
        <v>2.1782820885006489</v>
      </c>
      <c r="D172" s="28">
        <f t="shared" si="6"/>
        <v>0.54457052212516222</v>
      </c>
    </row>
    <row r="173" spans="1:4" x14ac:dyDescent="0.25">
      <c r="A173" s="4" t="s">
        <v>384</v>
      </c>
      <c r="B173">
        <v>0.18859877773272948</v>
      </c>
      <c r="C173">
        <f t="shared" si="5"/>
        <v>2.1885987777327296</v>
      </c>
      <c r="D173" s="28">
        <f t="shared" si="6"/>
        <v>0.5471496944331824</v>
      </c>
    </row>
    <row r="174" spans="1:4" x14ac:dyDescent="0.25">
      <c r="A174" s="4" t="s">
        <v>490</v>
      </c>
      <c r="B174">
        <v>0.201880874510457</v>
      </c>
      <c r="C174">
        <f t="shared" si="5"/>
        <v>2.201880874510457</v>
      </c>
      <c r="D174" s="28">
        <f t="shared" si="6"/>
        <v>0.55047021862761425</v>
      </c>
    </row>
    <row r="175" spans="1:4" x14ac:dyDescent="0.25">
      <c r="A175" s="4" t="s">
        <v>444</v>
      </c>
      <c r="B175">
        <v>0.20635936809917502</v>
      </c>
      <c r="C175">
        <f t="shared" si="5"/>
        <v>2.2063593680991751</v>
      </c>
      <c r="D175" s="28">
        <f t="shared" si="6"/>
        <v>0.55158984202479378</v>
      </c>
    </row>
    <row r="176" spans="1:4" x14ac:dyDescent="0.25">
      <c r="A176" s="4" t="s">
        <v>182</v>
      </c>
      <c r="B176">
        <v>0.21220564882209283</v>
      </c>
      <c r="C176">
        <f t="shared" si="5"/>
        <v>2.2122056488220929</v>
      </c>
      <c r="D176" s="28">
        <f t="shared" si="6"/>
        <v>0.55305141220552323</v>
      </c>
    </row>
    <row r="177" spans="1:4" x14ac:dyDescent="0.25">
      <c r="A177" s="4" t="s">
        <v>362</v>
      </c>
      <c r="B177">
        <v>0.22857900773137085</v>
      </c>
      <c r="C177">
        <f t="shared" si="5"/>
        <v>2.228579007731371</v>
      </c>
      <c r="D177" s="28">
        <f t="shared" si="6"/>
        <v>0.55714475193284274</v>
      </c>
    </row>
    <row r="178" spans="1:4" x14ac:dyDescent="0.25">
      <c r="A178" s="4" t="s">
        <v>266</v>
      </c>
      <c r="B178">
        <v>0.2305221813143048</v>
      </c>
      <c r="C178">
        <f t="shared" si="5"/>
        <v>2.2305221813143046</v>
      </c>
      <c r="D178" s="28">
        <f t="shared" si="6"/>
        <v>0.55763054532857614</v>
      </c>
    </row>
    <row r="179" spans="1:4" x14ac:dyDescent="0.25">
      <c r="A179" s="4" t="s">
        <v>214</v>
      </c>
      <c r="B179">
        <v>0.2363881810762444</v>
      </c>
      <c r="C179">
        <f t="shared" si="5"/>
        <v>2.2363881810762445</v>
      </c>
      <c r="D179" s="28">
        <f t="shared" si="6"/>
        <v>0.55909704526906112</v>
      </c>
    </row>
    <row r="180" spans="1:4" x14ac:dyDescent="0.25">
      <c r="A180" s="4" t="s">
        <v>350</v>
      </c>
      <c r="B180">
        <v>0.23720527007769521</v>
      </c>
      <c r="C180">
        <f t="shared" si="5"/>
        <v>2.2372052700776952</v>
      </c>
      <c r="D180" s="28">
        <f t="shared" si="6"/>
        <v>0.5593013175194238</v>
      </c>
    </row>
    <row r="181" spans="1:4" x14ac:dyDescent="0.25">
      <c r="A181" s="4" t="s">
        <v>186</v>
      </c>
      <c r="B181">
        <v>0.2464271436834059</v>
      </c>
      <c r="C181">
        <f t="shared" si="5"/>
        <v>2.2464271436834058</v>
      </c>
      <c r="D181" s="28">
        <f t="shared" si="6"/>
        <v>0.56160678592085145</v>
      </c>
    </row>
    <row r="182" spans="1:4" x14ac:dyDescent="0.25">
      <c r="A182" s="4" t="s">
        <v>146</v>
      </c>
      <c r="B182">
        <v>0.25056818776683493</v>
      </c>
      <c r="C182">
        <f t="shared" si="5"/>
        <v>2.2505681877668349</v>
      </c>
      <c r="D182" s="28">
        <f t="shared" si="6"/>
        <v>0.56264204694170872</v>
      </c>
    </row>
    <row r="183" spans="1:4" x14ac:dyDescent="0.25">
      <c r="A183" s="4" t="s">
        <v>216</v>
      </c>
      <c r="B183">
        <v>0.27008378835802349</v>
      </c>
      <c r="C183">
        <f t="shared" si="5"/>
        <v>2.2700837883580234</v>
      </c>
      <c r="D183" s="28">
        <f t="shared" si="6"/>
        <v>0.56752094708950585</v>
      </c>
    </row>
    <row r="184" spans="1:4" x14ac:dyDescent="0.25">
      <c r="A184" s="4" t="s">
        <v>210</v>
      </c>
      <c r="B184">
        <v>0.27698822729307443</v>
      </c>
      <c r="C184">
        <f t="shared" si="5"/>
        <v>2.2769882272930744</v>
      </c>
      <c r="D184" s="28">
        <f t="shared" si="6"/>
        <v>0.56924705682326859</v>
      </c>
    </row>
    <row r="185" spans="1:4" x14ac:dyDescent="0.25">
      <c r="A185" s="4" t="s">
        <v>454</v>
      </c>
      <c r="B185">
        <v>0.28794587821922407</v>
      </c>
      <c r="C185">
        <f t="shared" si="5"/>
        <v>2.2879458782192241</v>
      </c>
      <c r="D185" s="28">
        <f t="shared" si="6"/>
        <v>0.57198646955480603</v>
      </c>
    </row>
    <row r="186" spans="1:4" x14ac:dyDescent="0.25">
      <c r="A186" s="4" t="s">
        <v>178</v>
      </c>
      <c r="B186">
        <v>0.28802075793438492</v>
      </c>
      <c r="C186">
        <f t="shared" si="5"/>
        <v>2.288020757934385</v>
      </c>
      <c r="D186" s="28">
        <f t="shared" si="6"/>
        <v>0.57200518948359624</v>
      </c>
    </row>
    <row r="187" spans="1:4" x14ac:dyDescent="0.25">
      <c r="A187" s="4" t="s">
        <v>312</v>
      </c>
      <c r="B187">
        <v>0.28884575817567121</v>
      </c>
      <c r="C187">
        <f t="shared" si="5"/>
        <v>2.2888457581756714</v>
      </c>
      <c r="D187" s="28">
        <f t="shared" si="6"/>
        <v>0.57221143954391784</v>
      </c>
    </row>
    <row r="188" spans="1:4" x14ac:dyDescent="0.25">
      <c r="A188" s="4" t="s">
        <v>456</v>
      </c>
      <c r="B188">
        <v>0.28901519945767556</v>
      </c>
      <c r="C188">
        <f t="shared" si="5"/>
        <v>2.2890151994576757</v>
      </c>
      <c r="D188" s="28">
        <f t="shared" si="6"/>
        <v>0.57225379986441893</v>
      </c>
    </row>
    <row r="189" spans="1:4" x14ac:dyDescent="0.25">
      <c r="A189" s="4" t="s">
        <v>390</v>
      </c>
      <c r="B189">
        <v>0.28925307104280334</v>
      </c>
      <c r="C189">
        <f t="shared" si="5"/>
        <v>2.2892530710428032</v>
      </c>
      <c r="D189" s="28">
        <f t="shared" si="6"/>
        <v>0.57231326776070079</v>
      </c>
    </row>
    <row r="190" spans="1:4" x14ac:dyDescent="0.25">
      <c r="A190" s="4" t="s">
        <v>314</v>
      </c>
      <c r="B190">
        <v>0.30552499769299185</v>
      </c>
      <c r="C190">
        <f t="shared" si="5"/>
        <v>2.3055249976929919</v>
      </c>
      <c r="D190" s="28">
        <f t="shared" si="6"/>
        <v>0.57638124942324798</v>
      </c>
    </row>
    <row r="191" spans="1:4" x14ac:dyDescent="0.25">
      <c r="A191" s="4" t="s">
        <v>272</v>
      </c>
      <c r="B191">
        <v>0.30747253275611147</v>
      </c>
      <c r="C191">
        <f t="shared" si="5"/>
        <v>2.3074725327561114</v>
      </c>
      <c r="D191" s="28">
        <f t="shared" si="6"/>
        <v>0.57686813318902785</v>
      </c>
    </row>
    <row r="192" spans="1:4" x14ac:dyDescent="0.25">
      <c r="A192" s="4" t="s">
        <v>208</v>
      </c>
      <c r="B192">
        <v>0.31333966556074461</v>
      </c>
      <c r="C192">
        <f t="shared" si="5"/>
        <v>2.3133396655607448</v>
      </c>
      <c r="D192" s="28">
        <f t="shared" si="6"/>
        <v>0.57833491639018619</v>
      </c>
    </row>
    <row r="193" spans="1:4" x14ac:dyDescent="0.25">
      <c r="A193" s="4" t="s">
        <v>260</v>
      </c>
      <c r="B193">
        <v>0.32047026015520641</v>
      </c>
      <c r="C193">
        <f t="shared" si="5"/>
        <v>2.3204702601552065</v>
      </c>
      <c r="D193" s="28">
        <f t="shared" si="6"/>
        <v>0.58011756503880163</v>
      </c>
    </row>
    <row r="194" spans="1:4" x14ac:dyDescent="0.25">
      <c r="A194" s="4" t="s">
        <v>172</v>
      </c>
      <c r="B194">
        <v>0.33386875841748626</v>
      </c>
      <c r="C194">
        <f t="shared" si="5"/>
        <v>2.3338687584174864</v>
      </c>
      <c r="D194" s="28">
        <f t="shared" si="6"/>
        <v>0.58346718960437161</v>
      </c>
    </row>
    <row r="195" spans="1:4" x14ac:dyDescent="0.25">
      <c r="A195" s="4" t="s">
        <v>392</v>
      </c>
      <c r="B195">
        <v>0.35441262746292385</v>
      </c>
      <c r="C195">
        <f t="shared" ref="C195:C244" si="7">2+B195</f>
        <v>2.3544126274629238</v>
      </c>
      <c r="D195" s="28">
        <f t="shared" si="6"/>
        <v>0.58860315686573095</v>
      </c>
    </row>
    <row r="196" spans="1:4" x14ac:dyDescent="0.25">
      <c r="A196" s="4" t="s">
        <v>358</v>
      </c>
      <c r="B196">
        <v>0.35711745837980424</v>
      </c>
      <c r="C196">
        <f t="shared" si="7"/>
        <v>2.357117458379804</v>
      </c>
      <c r="D196" s="28">
        <f t="shared" si="6"/>
        <v>0.58927936459495101</v>
      </c>
    </row>
    <row r="197" spans="1:4" x14ac:dyDescent="0.25">
      <c r="A197" s="4" t="s">
        <v>386</v>
      </c>
      <c r="B197">
        <v>0.38781183602611574</v>
      </c>
      <c r="C197">
        <f t="shared" si="7"/>
        <v>2.3878118360261156</v>
      </c>
      <c r="D197" s="28">
        <f t="shared" si="6"/>
        <v>0.59695295900652889</v>
      </c>
    </row>
    <row r="198" spans="1:4" x14ac:dyDescent="0.25">
      <c r="A198" s="4" t="s">
        <v>346</v>
      </c>
      <c r="B198">
        <v>0.39179267685497193</v>
      </c>
      <c r="C198">
        <f t="shared" si="7"/>
        <v>2.3917926768549718</v>
      </c>
      <c r="D198" s="28">
        <f t="shared" si="6"/>
        <v>0.59794816921374294</v>
      </c>
    </row>
    <row r="199" spans="1:4" x14ac:dyDescent="0.25">
      <c r="A199" s="4" t="s">
        <v>404</v>
      </c>
      <c r="B199">
        <v>0.40011586141174932</v>
      </c>
      <c r="C199">
        <f t="shared" si="7"/>
        <v>2.4001158614117495</v>
      </c>
      <c r="D199" s="28">
        <f t="shared" si="6"/>
        <v>0.60002896535293737</v>
      </c>
    </row>
    <row r="200" spans="1:4" x14ac:dyDescent="0.25">
      <c r="A200" s="4" t="s">
        <v>348</v>
      </c>
      <c r="B200">
        <v>0.40761763335626466</v>
      </c>
      <c r="C200">
        <f t="shared" si="7"/>
        <v>2.4076176333562644</v>
      </c>
      <c r="D200" s="28">
        <f t="shared" si="6"/>
        <v>0.60190440833906611</v>
      </c>
    </row>
    <row r="201" spans="1:4" x14ac:dyDescent="0.25">
      <c r="A201" s="4" t="s">
        <v>416</v>
      </c>
      <c r="B201">
        <v>0.41157634696027873</v>
      </c>
      <c r="C201">
        <f t="shared" si="7"/>
        <v>2.4115763469602789</v>
      </c>
      <c r="D201" s="28">
        <f t="shared" si="6"/>
        <v>0.60289408674006972</v>
      </c>
    </row>
    <row r="202" spans="1:4" x14ac:dyDescent="0.25">
      <c r="A202" s="4" t="s">
        <v>410</v>
      </c>
      <c r="B202">
        <v>0.41514021919108451</v>
      </c>
      <c r="C202">
        <f t="shared" si="7"/>
        <v>2.4151402191910845</v>
      </c>
      <c r="D202" s="28">
        <f t="shared" si="6"/>
        <v>0.60378505479777111</v>
      </c>
    </row>
    <row r="203" spans="1:4" x14ac:dyDescent="0.25">
      <c r="A203" s="4" t="s">
        <v>472</v>
      </c>
      <c r="B203">
        <v>0.42786371740629875</v>
      </c>
      <c r="C203">
        <f t="shared" si="7"/>
        <v>2.4278637174062987</v>
      </c>
      <c r="D203" s="28">
        <f t="shared" si="6"/>
        <v>0.60696592935157467</v>
      </c>
    </row>
    <row r="204" spans="1:4" x14ac:dyDescent="0.25">
      <c r="A204" s="4" t="s">
        <v>332</v>
      </c>
      <c r="B204">
        <v>0.43888207037461874</v>
      </c>
      <c r="C204">
        <f t="shared" si="7"/>
        <v>2.4388820703746186</v>
      </c>
      <c r="D204" s="28">
        <f t="shared" si="6"/>
        <v>0.60972051759365464</v>
      </c>
    </row>
    <row r="205" spans="1:4" x14ac:dyDescent="0.25">
      <c r="A205" s="4" t="s">
        <v>474</v>
      </c>
      <c r="B205">
        <v>0.44875553164231174</v>
      </c>
      <c r="C205">
        <f t="shared" si="7"/>
        <v>2.4487555316423117</v>
      </c>
      <c r="D205" s="28">
        <f t="shared" si="6"/>
        <v>0.61218888291057794</v>
      </c>
    </row>
    <row r="206" spans="1:4" x14ac:dyDescent="0.25">
      <c r="A206" s="4" t="s">
        <v>258</v>
      </c>
      <c r="B206">
        <v>0.4632323058709204</v>
      </c>
      <c r="C206">
        <f t="shared" si="7"/>
        <v>2.4632323058709202</v>
      </c>
      <c r="D206" s="28">
        <f t="shared" si="6"/>
        <v>0.61580807646773006</v>
      </c>
    </row>
    <row r="207" spans="1:4" x14ac:dyDescent="0.25">
      <c r="A207" s="4" t="s">
        <v>234</v>
      </c>
      <c r="B207">
        <v>0.47499010684032167</v>
      </c>
      <c r="C207">
        <f t="shared" si="7"/>
        <v>2.4749901068403215</v>
      </c>
      <c r="D207" s="28">
        <f t="shared" si="6"/>
        <v>0.61874752671008038</v>
      </c>
    </row>
    <row r="208" spans="1:4" x14ac:dyDescent="0.25">
      <c r="A208" s="4" t="s">
        <v>224</v>
      </c>
      <c r="B208">
        <v>0.48045008130226297</v>
      </c>
      <c r="C208">
        <f t="shared" si="7"/>
        <v>2.480450081302263</v>
      </c>
      <c r="D208" s="28">
        <f t="shared" si="6"/>
        <v>0.62011252032556574</v>
      </c>
    </row>
    <row r="209" spans="1:4" x14ac:dyDescent="0.25">
      <c r="A209" s="4" t="s">
        <v>420</v>
      </c>
      <c r="B209">
        <v>0.48561533279049773</v>
      </c>
      <c r="C209">
        <f t="shared" si="7"/>
        <v>2.4856153327904975</v>
      </c>
      <c r="D209" s="28">
        <f t="shared" si="6"/>
        <v>0.62140383319762438</v>
      </c>
    </row>
    <row r="210" spans="1:4" x14ac:dyDescent="0.25">
      <c r="A210" s="4" t="s">
        <v>194</v>
      </c>
      <c r="B210">
        <v>0.48847218719068158</v>
      </c>
      <c r="C210">
        <f t="shared" si="7"/>
        <v>2.4884721871906814</v>
      </c>
      <c r="D210" s="28">
        <f t="shared" si="6"/>
        <v>0.62211804679767035</v>
      </c>
    </row>
    <row r="211" spans="1:4" x14ac:dyDescent="0.25">
      <c r="A211" s="4" t="s">
        <v>306</v>
      </c>
      <c r="B211">
        <v>0.49620818535372185</v>
      </c>
      <c r="C211">
        <f t="shared" si="7"/>
        <v>2.4962081853537219</v>
      </c>
      <c r="D211" s="28">
        <f t="shared" si="6"/>
        <v>0.62405204633843048</v>
      </c>
    </row>
    <row r="212" spans="1:4" x14ac:dyDescent="0.25">
      <c r="A212" s="4" t="s">
        <v>158</v>
      </c>
      <c r="B212">
        <v>0.49667492275501141</v>
      </c>
      <c r="C212">
        <f t="shared" si="7"/>
        <v>2.4966749227550116</v>
      </c>
      <c r="D212" s="28">
        <f t="shared" si="6"/>
        <v>0.62416873068875289</v>
      </c>
    </row>
    <row r="213" spans="1:4" x14ac:dyDescent="0.25">
      <c r="A213" s="4" t="s">
        <v>294</v>
      </c>
      <c r="B213">
        <v>0.49738500486387455</v>
      </c>
      <c r="C213">
        <f t="shared" si="7"/>
        <v>2.4973850048638746</v>
      </c>
      <c r="D213" s="28">
        <f t="shared" ref="D213:D244" si="8">C213/4</f>
        <v>0.62434625121596865</v>
      </c>
    </row>
    <row r="214" spans="1:4" x14ac:dyDescent="0.25">
      <c r="A214" s="4" t="s">
        <v>276</v>
      </c>
      <c r="B214">
        <v>0.50439837797530773</v>
      </c>
      <c r="C214">
        <f t="shared" si="7"/>
        <v>2.5043983779753076</v>
      </c>
      <c r="D214" s="28">
        <f t="shared" si="8"/>
        <v>0.62609959449382691</v>
      </c>
    </row>
    <row r="215" spans="1:4" x14ac:dyDescent="0.25">
      <c r="A215" s="4" t="s">
        <v>218</v>
      </c>
      <c r="B215">
        <v>0.52932852302501165</v>
      </c>
      <c r="C215">
        <f t="shared" si="7"/>
        <v>2.5293285230250118</v>
      </c>
      <c r="D215" s="28">
        <f t="shared" si="8"/>
        <v>0.63233213075625294</v>
      </c>
    </row>
    <row r="216" spans="1:4" x14ac:dyDescent="0.25">
      <c r="A216" s="4" t="s">
        <v>438</v>
      </c>
      <c r="B216">
        <v>0.53200050239798202</v>
      </c>
      <c r="C216">
        <f t="shared" si="7"/>
        <v>2.5320005023979819</v>
      </c>
      <c r="D216" s="28">
        <f t="shared" si="8"/>
        <v>0.63300012559949548</v>
      </c>
    </row>
    <row r="217" spans="1:4" x14ac:dyDescent="0.25">
      <c r="A217" s="4" t="s">
        <v>150</v>
      </c>
      <c r="B217">
        <v>0.54230274161626191</v>
      </c>
      <c r="C217">
        <f t="shared" si="7"/>
        <v>2.542302741616262</v>
      </c>
      <c r="D217" s="28">
        <f t="shared" si="8"/>
        <v>0.6355756854040655</v>
      </c>
    </row>
    <row r="218" spans="1:4" x14ac:dyDescent="0.25">
      <c r="A218" s="4" t="s">
        <v>322</v>
      </c>
      <c r="B218">
        <v>0.54807609639441202</v>
      </c>
      <c r="C218">
        <f t="shared" si="7"/>
        <v>2.548076096394412</v>
      </c>
      <c r="D218" s="28">
        <f t="shared" si="8"/>
        <v>0.637019024098603</v>
      </c>
    </row>
    <row r="219" spans="1:4" x14ac:dyDescent="0.25">
      <c r="A219" s="4" t="s">
        <v>462</v>
      </c>
      <c r="B219">
        <v>0.55303080853040076</v>
      </c>
      <c r="C219">
        <f t="shared" si="7"/>
        <v>2.5530308085304005</v>
      </c>
      <c r="D219" s="28">
        <f t="shared" si="8"/>
        <v>0.63825770213260014</v>
      </c>
    </row>
    <row r="220" spans="1:4" x14ac:dyDescent="0.25">
      <c r="A220" s="4" t="s">
        <v>244</v>
      </c>
      <c r="B220">
        <v>0.56397424012874964</v>
      </c>
      <c r="C220">
        <f t="shared" si="7"/>
        <v>2.5639742401287497</v>
      </c>
      <c r="D220" s="28">
        <f t="shared" si="8"/>
        <v>0.64099356003218744</v>
      </c>
    </row>
    <row r="221" spans="1:4" x14ac:dyDescent="0.25">
      <c r="A221" s="4" t="s">
        <v>364</v>
      </c>
      <c r="B221">
        <v>0.57843767888204489</v>
      </c>
      <c r="C221">
        <f t="shared" si="7"/>
        <v>2.5784376788820449</v>
      </c>
      <c r="D221" s="28">
        <f t="shared" si="8"/>
        <v>0.64460941972051122</v>
      </c>
    </row>
    <row r="222" spans="1:4" x14ac:dyDescent="0.25">
      <c r="A222" s="4" t="s">
        <v>252</v>
      </c>
      <c r="B222">
        <v>0.58908374904767158</v>
      </c>
      <c r="C222">
        <f t="shared" si="7"/>
        <v>2.5890837490476715</v>
      </c>
      <c r="D222" s="28">
        <f t="shared" si="8"/>
        <v>0.64727093726191787</v>
      </c>
    </row>
    <row r="223" spans="1:4" x14ac:dyDescent="0.25">
      <c r="A223" s="4" t="s">
        <v>298</v>
      </c>
      <c r="B223">
        <v>0.5991569813741453</v>
      </c>
      <c r="C223">
        <f t="shared" si="7"/>
        <v>2.5991569813741453</v>
      </c>
      <c r="D223" s="28">
        <f t="shared" si="8"/>
        <v>0.64978924534353633</v>
      </c>
    </row>
    <row r="224" spans="1:4" x14ac:dyDescent="0.25">
      <c r="A224" s="4" t="s">
        <v>226</v>
      </c>
      <c r="B224">
        <v>0.61547977559869249</v>
      </c>
      <c r="C224">
        <f t="shared" si="7"/>
        <v>2.6154797755986925</v>
      </c>
      <c r="D224" s="28">
        <f t="shared" si="8"/>
        <v>0.65386994389967312</v>
      </c>
    </row>
    <row r="225" spans="1:4" x14ac:dyDescent="0.25">
      <c r="A225" s="4" t="s">
        <v>292</v>
      </c>
      <c r="B225">
        <v>0.62658082843665319</v>
      </c>
      <c r="C225">
        <f t="shared" si="7"/>
        <v>2.6265808284366532</v>
      </c>
      <c r="D225" s="28">
        <f t="shared" si="8"/>
        <v>0.6566452071091633</v>
      </c>
    </row>
    <row r="226" spans="1:4" x14ac:dyDescent="0.25">
      <c r="A226" s="4" t="s">
        <v>482</v>
      </c>
      <c r="B226">
        <v>0.63164133445831028</v>
      </c>
      <c r="C226">
        <f t="shared" si="7"/>
        <v>2.6316413344583101</v>
      </c>
      <c r="D226" s="28">
        <f t="shared" si="8"/>
        <v>0.65791033361457751</v>
      </c>
    </row>
    <row r="227" spans="1:4" x14ac:dyDescent="0.25">
      <c r="A227" s="4" t="s">
        <v>388</v>
      </c>
      <c r="B227">
        <v>0.64762391795428742</v>
      </c>
      <c r="C227">
        <f t="shared" si="7"/>
        <v>2.6476239179542875</v>
      </c>
      <c r="D227" s="28">
        <f t="shared" si="8"/>
        <v>0.66190597948857188</v>
      </c>
    </row>
    <row r="228" spans="1:4" x14ac:dyDescent="0.25">
      <c r="A228" s="4" t="s">
        <v>212</v>
      </c>
      <c r="B228">
        <v>0.66722732552898545</v>
      </c>
      <c r="C228">
        <f t="shared" si="7"/>
        <v>2.6672273255289856</v>
      </c>
      <c r="D228" s="28">
        <f t="shared" si="8"/>
        <v>0.66680683138224639</v>
      </c>
    </row>
    <row r="229" spans="1:4" x14ac:dyDescent="0.25">
      <c r="A229" s="4" t="s">
        <v>464</v>
      </c>
      <c r="B229">
        <v>0.7511891322762595</v>
      </c>
      <c r="C229">
        <f t="shared" si="7"/>
        <v>2.7511891322762594</v>
      </c>
      <c r="D229" s="28">
        <f t="shared" si="8"/>
        <v>0.68779728306906485</v>
      </c>
    </row>
    <row r="230" spans="1:4" x14ac:dyDescent="0.25">
      <c r="A230" s="4" t="s">
        <v>192</v>
      </c>
      <c r="B230">
        <v>0.75525221926628794</v>
      </c>
      <c r="C230">
        <f t="shared" si="7"/>
        <v>2.7552522192662878</v>
      </c>
      <c r="D230" s="28">
        <f t="shared" si="8"/>
        <v>0.68881305481657196</v>
      </c>
    </row>
    <row r="231" spans="1:4" x14ac:dyDescent="0.25">
      <c r="A231" s="4" t="s">
        <v>476</v>
      </c>
      <c r="B231">
        <v>0.75690097770378317</v>
      </c>
      <c r="C231">
        <f t="shared" si="7"/>
        <v>2.7569009777037832</v>
      </c>
      <c r="D231" s="28">
        <f t="shared" si="8"/>
        <v>0.68922524442594579</v>
      </c>
    </row>
    <row r="232" spans="1:4" x14ac:dyDescent="0.25">
      <c r="A232" s="4" t="s">
        <v>206</v>
      </c>
      <c r="B232">
        <v>0.7746486457927434</v>
      </c>
      <c r="C232">
        <f t="shared" si="7"/>
        <v>2.7746486457927433</v>
      </c>
      <c r="D232" s="28">
        <f t="shared" si="8"/>
        <v>0.69366216144818582</v>
      </c>
    </row>
    <row r="233" spans="1:4" x14ac:dyDescent="0.25">
      <c r="A233" s="4" t="s">
        <v>174</v>
      </c>
      <c r="B233">
        <v>0.84123602749873594</v>
      </c>
      <c r="C233">
        <f t="shared" si="7"/>
        <v>2.841236027498736</v>
      </c>
      <c r="D233" s="28">
        <f t="shared" si="8"/>
        <v>0.71030900687468401</v>
      </c>
    </row>
    <row r="234" spans="1:4" x14ac:dyDescent="0.25">
      <c r="A234" s="4" t="s">
        <v>156</v>
      </c>
      <c r="B234">
        <v>0.85621959083272137</v>
      </c>
      <c r="C234">
        <f t="shared" si="7"/>
        <v>2.8562195908327213</v>
      </c>
      <c r="D234" s="28">
        <f t="shared" si="8"/>
        <v>0.71405489770818031</v>
      </c>
    </row>
    <row r="235" spans="1:4" x14ac:dyDescent="0.25">
      <c r="A235" s="4" t="s">
        <v>250</v>
      </c>
      <c r="B235">
        <v>0.89159016042085781</v>
      </c>
      <c r="C235">
        <f t="shared" si="7"/>
        <v>2.8915901604208578</v>
      </c>
      <c r="D235" s="28">
        <f t="shared" si="8"/>
        <v>0.72289754010521445</v>
      </c>
    </row>
    <row r="236" spans="1:4" x14ac:dyDescent="0.25">
      <c r="A236" s="4" t="s">
        <v>324</v>
      </c>
      <c r="B236">
        <v>0.90343998931466751</v>
      </c>
      <c r="C236">
        <f t="shared" si="7"/>
        <v>2.9034399893146676</v>
      </c>
      <c r="D236" s="28">
        <f t="shared" si="8"/>
        <v>0.72585999732866691</v>
      </c>
    </row>
    <row r="237" spans="1:4" x14ac:dyDescent="0.25">
      <c r="A237" s="4" t="s">
        <v>278</v>
      </c>
      <c r="B237">
        <v>0.90770474712829652</v>
      </c>
      <c r="C237">
        <f t="shared" si="7"/>
        <v>2.9077047471282964</v>
      </c>
      <c r="D237" s="28">
        <f t="shared" si="8"/>
        <v>0.7269261867820741</v>
      </c>
    </row>
    <row r="238" spans="1:4" x14ac:dyDescent="0.25">
      <c r="A238" s="4" t="s">
        <v>414</v>
      </c>
      <c r="B238">
        <v>0.91222348669567632</v>
      </c>
      <c r="C238">
        <f t="shared" si="7"/>
        <v>2.9122234866956762</v>
      </c>
      <c r="D238" s="28">
        <f t="shared" si="8"/>
        <v>0.72805587167391905</v>
      </c>
    </row>
    <row r="239" spans="1:4" x14ac:dyDescent="0.25">
      <c r="A239" s="4" t="s">
        <v>426</v>
      </c>
      <c r="B239">
        <v>0.94622643566556508</v>
      </c>
      <c r="C239">
        <f t="shared" si="7"/>
        <v>2.9462264356655652</v>
      </c>
      <c r="D239" s="28">
        <f t="shared" si="8"/>
        <v>0.7365566089163913</v>
      </c>
    </row>
    <row r="240" spans="1:4" x14ac:dyDescent="0.25">
      <c r="A240" s="4" t="s">
        <v>296</v>
      </c>
      <c r="B240">
        <v>0.9680631928877711</v>
      </c>
      <c r="C240">
        <f t="shared" si="7"/>
        <v>2.968063192887771</v>
      </c>
      <c r="D240" s="28">
        <f t="shared" si="8"/>
        <v>0.74201579822194275</v>
      </c>
    </row>
    <row r="241" spans="1:4" x14ac:dyDescent="0.25">
      <c r="A241" s="4" t="s">
        <v>418</v>
      </c>
      <c r="B241">
        <v>1.0050242335371287</v>
      </c>
      <c r="C241">
        <f t="shared" si="7"/>
        <v>3.0050242335371289</v>
      </c>
      <c r="D241" s="28">
        <f t="shared" si="8"/>
        <v>0.75125605838428222</v>
      </c>
    </row>
    <row r="242" spans="1:4" x14ac:dyDescent="0.25">
      <c r="A242" s="4" t="s">
        <v>344</v>
      </c>
      <c r="B242">
        <v>1.0324613874295652</v>
      </c>
      <c r="C242">
        <f t="shared" si="7"/>
        <v>3.0324613874295654</v>
      </c>
      <c r="D242" s="28">
        <f t="shared" si="8"/>
        <v>0.75811534685739135</v>
      </c>
    </row>
    <row r="243" spans="1:4" x14ac:dyDescent="0.25">
      <c r="A243" s="4" t="s">
        <v>450</v>
      </c>
      <c r="B243">
        <v>1.0979341575703254</v>
      </c>
      <c r="C243">
        <f t="shared" si="7"/>
        <v>3.0979341575703252</v>
      </c>
      <c r="D243" s="28">
        <f t="shared" si="8"/>
        <v>0.7744835393925813</v>
      </c>
    </row>
    <row r="244" spans="1:4" x14ac:dyDescent="0.25">
      <c r="A244" s="4" t="s">
        <v>446</v>
      </c>
      <c r="B244">
        <v>1.2815050773300396</v>
      </c>
      <c r="C244">
        <f t="shared" si="7"/>
        <v>3.2815050773300394</v>
      </c>
      <c r="D244" s="28">
        <f t="shared" si="8"/>
        <v>0.82037626933250984</v>
      </c>
    </row>
  </sheetData>
  <sortState ref="A69:B244">
    <sortCondition ref="B69:B244"/>
  </sortState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8"/>
  <sheetViews>
    <sheetView topLeftCell="J1" workbookViewId="0">
      <selection activeCell="AK3" sqref="AK3:AK17"/>
    </sheetView>
  </sheetViews>
  <sheetFormatPr defaultRowHeight="15" x14ac:dyDescent="0.25"/>
  <sheetData>
    <row r="1" spans="1:38" ht="113.25" x14ac:dyDescent="0.25">
      <c r="B1" t="s">
        <v>500</v>
      </c>
      <c r="C1" t="s">
        <v>501</v>
      </c>
      <c r="D1">
        <v>-3</v>
      </c>
      <c r="E1">
        <v>-3</v>
      </c>
      <c r="F1">
        <v>-5</v>
      </c>
      <c r="G1">
        <v>-10</v>
      </c>
      <c r="H1" s="23" t="s">
        <v>505</v>
      </c>
      <c r="I1" s="23" t="s">
        <v>504</v>
      </c>
      <c r="J1" s="21" t="s">
        <v>8</v>
      </c>
      <c r="K1" s="21" t="s">
        <v>506</v>
      </c>
      <c r="L1" s="21" t="s">
        <v>9</v>
      </c>
      <c r="M1" s="31" t="s">
        <v>507</v>
      </c>
      <c r="N1" s="41" t="s">
        <v>510</v>
      </c>
      <c r="O1" s="42" t="s">
        <v>511</v>
      </c>
      <c r="P1" s="43" t="s">
        <v>512</v>
      </c>
      <c r="R1" t="s">
        <v>513</v>
      </c>
      <c r="S1" t="s">
        <v>514</v>
      </c>
      <c r="T1" t="s">
        <v>519</v>
      </c>
      <c r="U1" t="s">
        <v>515</v>
      </c>
      <c r="V1" t="s">
        <v>518</v>
      </c>
      <c r="W1" t="s">
        <v>517</v>
      </c>
      <c r="X1" t="s">
        <v>526</v>
      </c>
      <c r="Y1" t="s">
        <v>527</v>
      </c>
      <c r="Z1" t="s">
        <v>528</v>
      </c>
      <c r="AA1" t="s">
        <v>520</v>
      </c>
      <c r="AB1" t="s">
        <v>521</v>
      </c>
      <c r="AC1" t="s">
        <v>529</v>
      </c>
      <c r="AD1" t="s">
        <v>530</v>
      </c>
      <c r="AE1" t="s">
        <v>531</v>
      </c>
      <c r="AF1" t="s">
        <v>522</v>
      </c>
      <c r="AG1" t="s">
        <v>523</v>
      </c>
      <c r="AH1" t="s">
        <v>532</v>
      </c>
      <c r="AI1" t="s">
        <v>533</v>
      </c>
      <c r="AJ1" t="s">
        <v>534</v>
      </c>
      <c r="AK1" t="s">
        <v>516</v>
      </c>
      <c r="AL1" t="s">
        <v>537</v>
      </c>
    </row>
    <row r="2" spans="1:38" x14ac:dyDescent="0.25">
      <c r="A2" t="s">
        <v>499</v>
      </c>
      <c r="B2">
        <v>48937</v>
      </c>
      <c r="C2">
        <v>27918</v>
      </c>
      <c r="D2" s="28">
        <v>0.58813256429632121</v>
      </c>
      <c r="E2" s="28">
        <f>C2/(B2*0.97)</f>
        <v>0.58813256429632121</v>
      </c>
      <c r="F2" s="28">
        <f>C2/(B2*0.95)</f>
        <v>0.60051430249203319</v>
      </c>
      <c r="G2" s="28">
        <f>C2/(B2*0.9)</f>
        <v>0.63387620818603507</v>
      </c>
      <c r="H2">
        <v>111</v>
      </c>
      <c r="I2">
        <v>121</v>
      </c>
      <c r="J2">
        <v>990</v>
      </c>
      <c r="K2" s="30">
        <f>M2/L2</f>
        <v>111.0194624652456</v>
      </c>
      <c r="L2">
        <v>1079</v>
      </c>
      <c r="M2">
        <f>J2*I2</f>
        <v>119790</v>
      </c>
      <c r="N2" s="28"/>
      <c r="O2" s="28"/>
      <c r="S2">
        <v>20121641</v>
      </c>
      <c r="T2" s="28">
        <f>S2/S2</f>
        <v>1</v>
      </c>
    </row>
    <row r="3" spans="1:38" x14ac:dyDescent="0.25">
      <c r="A3" s="57" t="s">
        <v>22</v>
      </c>
      <c r="B3" s="58">
        <v>65952</v>
      </c>
      <c r="C3" s="58">
        <v>39723</v>
      </c>
      <c r="D3" s="59">
        <v>0.62092956076771866</v>
      </c>
      <c r="E3" s="59">
        <f t="shared" ref="E3:E17" si="0">C3/(B3*0.97)</f>
        <v>0.62092956076771866</v>
      </c>
      <c r="F3" s="59">
        <f t="shared" ref="F3:F17" si="1">C3/(B3*0.95)</f>
        <v>0.63400176204703906</v>
      </c>
      <c r="G3" s="59">
        <f t="shared" ref="G3:G17" si="2">C3/(B3*0.9)</f>
        <v>0.66922408216076334</v>
      </c>
      <c r="H3" s="58">
        <v>187</v>
      </c>
      <c r="I3" s="58">
        <v>190</v>
      </c>
      <c r="J3" s="58">
        <v>883.77</v>
      </c>
      <c r="K3" s="60">
        <f t="shared" ref="K3:K72" si="3">M3/L3</f>
        <v>169.99878511769171</v>
      </c>
      <c r="L3" s="58">
        <v>987.75</v>
      </c>
      <c r="M3" s="61">
        <f t="shared" ref="M3:M72" si="4">J3*I3</f>
        <v>167916.3</v>
      </c>
      <c r="N3" s="59">
        <f>$L$18/L3</f>
        <v>1.3714300177170338</v>
      </c>
      <c r="O3" s="59">
        <f>$J$18/L3</f>
        <v>1.2675069602632245</v>
      </c>
      <c r="P3" s="61">
        <f t="shared" ref="P3:P11" si="5">M3/(K3+1)</f>
        <v>981.97364317196661</v>
      </c>
      <c r="Q3" s="59">
        <f>$J$18/P3</f>
        <v>1.2749629368420319</v>
      </c>
      <c r="R3" s="59">
        <f>Q3-O3</f>
        <v>7.4559765788073662E-3</v>
      </c>
      <c r="S3" s="61">
        <v>3514547</v>
      </c>
      <c r="T3" s="59">
        <f>S3/20121641</f>
        <v>0.17466502856302824</v>
      </c>
      <c r="U3" s="59">
        <v>0.9516</v>
      </c>
      <c r="V3" s="59">
        <f t="shared" ref="V3:V17" si="6">K3/I3</f>
        <v>0.89473044798785106</v>
      </c>
      <c r="W3" s="59">
        <f t="shared" ref="W3:W17" si="7">D3/V3</f>
        <v>0.69398505680020162</v>
      </c>
      <c r="X3" s="62">
        <f>(W3-Z3)/Y3</f>
        <v>-1.6852254481323374</v>
      </c>
      <c r="Y3" s="59">
        <v>7.7433546191333483E-2</v>
      </c>
      <c r="Z3" s="61">
        <v>0.82447803938096764</v>
      </c>
      <c r="AA3" s="62">
        <f>B3*1000/S3</f>
        <v>18.765434065898109</v>
      </c>
      <c r="AB3" s="59">
        <f>(1-AA3/K3)</f>
        <v>0.88961430487337523</v>
      </c>
      <c r="AC3" s="62">
        <f>(AB3-AE3)/AD3</f>
        <v>2.0542708108448626</v>
      </c>
      <c r="AD3" s="59">
        <v>0.1522319277686362</v>
      </c>
      <c r="AE3" s="59">
        <v>0.57688869917962238</v>
      </c>
      <c r="AF3" s="61">
        <v>100.8062</v>
      </c>
      <c r="AG3" s="59">
        <f>(1-AF3/365)*U3</f>
        <v>0.68878580843835613</v>
      </c>
      <c r="AH3" s="62">
        <f>(AG3-AJ3)/AI3</f>
        <v>8.9847796017589562E-2</v>
      </c>
      <c r="AI3" s="59">
        <v>9.5510201066408645E-2</v>
      </c>
      <c r="AJ3" s="59">
        <v>0.68020442737534248</v>
      </c>
      <c r="AK3" s="62">
        <f>(X3+AC3+AH3)/3</f>
        <v>0.15296438624337158</v>
      </c>
      <c r="AL3" s="59"/>
    </row>
    <row r="4" spans="1:38" x14ac:dyDescent="0.25">
      <c r="A4" s="57" t="s">
        <v>24</v>
      </c>
      <c r="B4" s="58">
        <v>27974</v>
      </c>
      <c r="C4" s="58">
        <v>21381</v>
      </c>
      <c r="D4" s="59">
        <v>0.78795553160924836</v>
      </c>
      <c r="E4" s="59">
        <f t="shared" si="0"/>
        <v>0.78795553160924836</v>
      </c>
      <c r="F4" s="59">
        <f t="shared" si="1"/>
        <v>0.80454406911681153</v>
      </c>
      <c r="G4" s="59">
        <f t="shared" si="2"/>
        <v>0.84924096184552311</v>
      </c>
      <c r="H4" s="58">
        <v>43</v>
      </c>
      <c r="I4" s="58">
        <v>45</v>
      </c>
      <c r="J4" s="58">
        <v>1787.02</v>
      </c>
      <c r="K4" s="60">
        <f t="shared" si="3"/>
        <v>41.999874652028808</v>
      </c>
      <c r="L4" s="58">
        <v>1914.67</v>
      </c>
      <c r="M4" s="61">
        <f t="shared" si="4"/>
        <v>80415.899999999994</v>
      </c>
      <c r="N4" s="59">
        <f t="shared" ref="N4:N17" si="8">$L$18/L4</f>
        <v>0.70750050922613295</v>
      </c>
      <c r="O4" s="59">
        <f t="shared" ref="O4:O17" si="9">$J$18/L4</f>
        <v>0.65388813738137641</v>
      </c>
      <c r="P4" s="61">
        <f t="shared" si="5"/>
        <v>1870.1426608974041</v>
      </c>
      <c r="Q4" s="59">
        <f t="shared" ref="Q4:Q17" si="10">$J$18/P4</f>
        <v>0.66945694902186048</v>
      </c>
      <c r="R4" s="59">
        <f t="shared" ref="R4:R17" si="11">Q4-O4</f>
        <v>1.556881164048407E-2</v>
      </c>
      <c r="S4" s="61">
        <v>1158263</v>
      </c>
      <c r="T4" s="59">
        <f t="shared" ref="T4:T17" si="12">S4/20121641</f>
        <v>5.7563048659898065E-2</v>
      </c>
      <c r="U4" s="59">
        <v>0.9516</v>
      </c>
      <c r="V4" s="59">
        <f t="shared" si="6"/>
        <v>0.9333305478228624</v>
      </c>
      <c r="W4" s="59">
        <f t="shared" si="7"/>
        <v>0.84424058919669598</v>
      </c>
      <c r="X4" s="62">
        <f t="shared" ref="X4:X17" si="13">(W4-Z4)/Y4</f>
        <v>0.25521948545267842</v>
      </c>
      <c r="Y4" s="59">
        <v>7.7433546191333483E-2</v>
      </c>
      <c r="Z4" s="61">
        <v>0.82447803938096764</v>
      </c>
      <c r="AA4" s="62">
        <f t="shared" ref="AA4:AA17" si="14">B4*1000/S4</f>
        <v>24.151682303587354</v>
      </c>
      <c r="AB4" s="59">
        <f t="shared" ref="AB4:AB16" si="15">(1-AA4/K4)</f>
        <v>0.42495822895460222</v>
      </c>
      <c r="AC4" s="62">
        <f t="shared" ref="AC4:AC17" si="16">(AB4-AE4)/AD4</f>
        <v>-0.99801974823524398</v>
      </c>
      <c r="AD4" s="59">
        <v>0.1522319277686362</v>
      </c>
      <c r="AE4" s="59">
        <v>0.57688869917962238</v>
      </c>
      <c r="AF4" s="61">
        <v>97.987700000000004</v>
      </c>
      <c r="AG4" s="59">
        <f t="shared" ref="AG4:AG17" si="17">(1-AF4/365)*U4</f>
        <v>0.69613398542465754</v>
      </c>
      <c r="AH4" s="62">
        <f t="shared" ref="AH4:AH17" si="18">(AG4-AJ4)/AI4</f>
        <v>0.16678383954232462</v>
      </c>
      <c r="AI4" s="59">
        <v>9.5510201066408645E-2</v>
      </c>
      <c r="AJ4" s="59">
        <v>0.68020442737534248</v>
      </c>
      <c r="AK4" s="62">
        <f t="shared" ref="AK4:AK17" si="19">(X4+AC4+AH4)/3</f>
        <v>-0.19200547441341365</v>
      </c>
      <c r="AL4" s="59"/>
    </row>
    <row r="5" spans="1:38" x14ac:dyDescent="0.25">
      <c r="A5" s="57" t="s">
        <v>26</v>
      </c>
      <c r="B5" s="58">
        <v>12610</v>
      </c>
      <c r="C5" s="58">
        <v>9592</v>
      </c>
      <c r="D5" s="59">
        <v>0.784191894830645</v>
      </c>
      <c r="E5" s="59">
        <f t="shared" si="0"/>
        <v>0.784191894830645</v>
      </c>
      <c r="F5" s="59">
        <f t="shared" si="1"/>
        <v>0.80070119787971117</v>
      </c>
      <c r="G5" s="59">
        <f t="shared" si="2"/>
        <v>0.84518459776191734</v>
      </c>
      <c r="H5" s="58">
        <v>32</v>
      </c>
      <c r="I5" s="58">
        <v>32</v>
      </c>
      <c r="J5" s="58">
        <v>1112.19</v>
      </c>
      <c r="K5" s="60">
        <f t="shared" si="3"/>
        <v>29.000097780385257</v>
      </c>
      <c r="L5" s="58">
        <v>1227.24</v>
      </c>
      <c r="M5" s="61">
        <f t="shared" si="4"/>
        <v>35590.080000000002</v>
      </c>
      <c r="N5" s="59">
        <f t="shared" si="8"/>
        <v>1.1038020273133211</v>
      </c>
      <c r="O5" s="59">
        <f t="shared" si="9"/>
        <v>1.0201590560933478</v>
      </c>
      <c r="P5" s="61">
        <f t="shared" si="5"/>
        <v>1186.3321333328988</v>
      </c>
      <c r="Q5" s="59">
        <f t="shared" si="10"/>
        <v>1.0553368359690882</v>
      </c>
      <c r="R5" s="59">
        <f t="shared" si="11"/>
        <v>3.5177779875740445E-2</v>
      </c>
      <c r="S5" s="61">
        <v>1086934</v>
      </c>
      <c r="T5" s="59">
        <f t="shared" si="12"/>
        <v>5.4018158856924244E-2</v>
      </c>
      <c r="U5" s="59">
        <v>0.9516</v>
      </c>
      <c r="V5" s="59">
        <f t="shared" si="6"/>
        <v>0.90625305563703928</v>
      </c>
      <c r="W5" s="59">
        <f t="shared" si="7"/>
        <v>0.86531227669009858</v>
      </c>
      <c r="X5" s="62">
        <f t="shared" si="13"/>
        <v>0.52734556684556422</v>
      </c>
      <c r="Y5" s="59">
        <v>7.7433546191333483E-2</v>
      </c>
      <c r="Z5" s="61">
        <v>0.82447803938096764</v>
      </c>
      <c r="AA5" s="62">
        <f t="shared" si="14"/>
        <v>11.601440381844712</v>
      </c>
      <c r="AB5" s="59">
        <f t="shared" si="15"/>
        <v>0.59995168051841685</v>
      </c>
      <c r="AC5" s="62">
        <f t="shared" si="16"/>
        <v>0.15149897709924462</v>
      </c>
      <c r="AD5" s="59">
        <v>0.1522319277686362</v>
      </c>
      <c r="AE5" s="59">
        <v>0.57688869917962238</v>
      </c>
      <c r="AF5" s="61">
        <v>78.680499999999995</v>
      </c>
      <c r="AG5" s="59">
        <f t="shared" si="17"/>
        <v>0.74647023616438357</v>
      </c>
      <c r="AH5" s="62">
        <f t="shared" si="18"/>
        <v>0.69380870366890124</v>
      </c>
      <c r="AI5" s="59">
        <v>9.5510201066408645E-2</v>
      </c>
      <c r="AJ5" s="59">
        <v>0.68020442737534248</v>
      </c>
      <c r="AK5" s="62">
        <f t="shared" si="19"/>
        <v>0.45755108253790339</v>
      </c>
      <c r="AL5" s="59"/>
    </row>
    <row r="6" spans="1:38" x14ac:dyDescent="0.25">
      <c r="A6" s="57" t="s">
        <v>28</v>
      </c>
      <c r="B6" s="58">
        <v>13132</v>
      </c>
      <c r="C6" s="58">
        <v>10574</v>
      </c>
      <c r="D6" s="59">
        <v>0.83011201095301956</v>
      </c>
      <c r="E6" s="59">
        <f t="shared" si="0"/>
        <v>0.83011201095301956</v>
      </c>
      <c r="F6" s="59">
        <f t="shared" si="1"/>
        <v>0.84758805328887254</v>
      </c>
      <c r="G6" s="59">
        <f t="shared" si="2"/>
        <v>0.89467627847158759</v>
      </c>
      <c r="H6" s="58">
        <v>36</v>
      </c>
      <c r="I6" s="58">
        <v>37</v>
      </c>
      <c r="J6" s="58">
        <v>1006.76</v>
      </c>
      <c r="K6" s="60">
        <f t="shared" si="3"/>
        <v>34.999971812194048</v>
      </c>
      <c r="L6" s="58">
        <v>1064.29</v>
      </c>
      <c r="M6" s="61">
        <f t="shared" si="4"/>
        <v>37250.120000000003</v>
      </c>
      <c r="N6" s="59">
        <f t="shared" si="8"/>
        <v>1.2728015860338819</v>
      </c>
      <c r="O6" s="59">
        <f t="shared" si="9"/>
        <v>1.1763523099906981</v>
      </c>
      <c r="P6" s="61">
        <f t="shared" si="5"/>
        <v>1034.7263657407227</v>
      </c>
      <c r="Q6" s="59">
        <f t="shared" si="10"/>
        <v>1.2099624030588545</v>
      </c>
      <c r="R6" s="59">
        <f t="shared" si="11"/>
        <v>3.3610093068156432E-2</v>
      </c>
      <c r="S6" s="61">
        <v>759394</v>
      </c>
      <c r="T6" s="59">
        <f t="shared" si="12"/>
        <v>3.7740162445001377E-2</v>
      </c>
      <c r="U6" s="59">
        <v>0.9516</v>
      </c>
      <c r="V6" s="59">
        <f t="shared" si="6"/>
        <v>0.9459451841133526</v>
      </c>
      <c r="W6" s="59">
        <f t="shared" si="7"/>
        <v>0.87754768975444908</v>
      </c>
      <c r="X6" s="62">
        <f t="shared" si="13"/>
        <v>0.68535735458052804</v>
      </c>
      <c r="Y6" s="59">
        <v>7.7433546191333483E-2</v>
      </c>
      <c r="Z6" s="61">
        <v>0.82447803938096764</v>
      </c>
      <c r="AA6" s="62">
        <f t="shared" si="14"/>
        <v>17.29273605006097</v>
      </c>
      <c r="AB6" s="59">
        <f t="shared" si="15"/>
        <v>0.50592142922709005</v>
      </c>
      <c r="AC6" s="62">
        <f t="shared" si="16"/>
        <v>-0.46617861964140128</v>
      </c>
      <c r="AD6" s="59">
        <v>0.1522319277686362</v>
      </c>
      <c r="AE6" s="59">
        <v>0.57688869917962238</v>
      </c>
      <c r="AF6" s="61">
        <v>138.9813</v>
      </c>
      <c r="AG6" s="59">
        <f t="shared" si="17"/>
        <v>0.58925861621917808</v>
      </c>
      <c r="AH6" s="62">
        <f t="shared" si="18"/>
        <v>-0.95221044601224736</v>
      </c>
      <c r="AI6" s="59">
        <v>9.5510201066408645E-2</v>
      </c>
      <c r="AJ6" s="59">
        <v>0.68020442737534248</v>
      </c>
      <c r="AK6" s="62">
        <f t="shared" si="19"/>
        <v>-0.2443439036910402</v>
      </c>
      <c r="AL6" s="59"/>
    </row>
    <row r="7" spans="1:38" x14ac:dyDescent="0.25">
      <c r="A7" s="57" t="s">
        <v>30</v>
      </c>
      <c r="B7" s="58">
        <v>29424</v>
      </c>
      <c r="C7" s="58">
        <v>20419</v>
      </c>
      <c r="D7" s="59">
        <v>0.71541991109018244</v>
      </c>
      <c r="E7" s="59">
        <f t="shared" si="0"/>
        <v>0.71541991109018244</v>
      </c>
      <c r="F7" s="59">
        <f t="shared" si="1"/>
        <v>0.73048138290260722</v>
      </c>
      <c r="G7" s="59">
        <f t="shared" si="2"/>
        <v>0.77106368195275199</v>
      </c>
      <c r="H7" s="58">
        <v>56</v>
      </c>
      <c r="I7" s="58">
        <v>56</v>
      </c>
      <c r="J7" s="58">
        <v>1515.29</v>
      </c>
      <c r="K7" s="60">
        <f t="shared" si="3"/>
        <v>53.000037475172697</v>
      </c>
      <c r="L7" s="58">
        <v>1601.06</v>
      </c>
      <c r="M7" s="61">
        <f t="shared" si="4"/>
        <v>84856.239999999991</v>
      </c>
      <c r="N7" s="59">
        <f t="shared" si="8"/>
        <v>0.84608321986683832</v>
      </c>
      <c r="O7" s="59">
        <f t="shared" si="9"/>
        <v>0.78196944524252687</v>
      </c>
      <c r="P7" s="61">
        <f t="shared" si="5"/>
        <v>1571.410761316858</v>
      </c>
      <c r="Q7" s="59">
        <f t="shared" si="10"/>
        <v>0.79672357528646942</v>
      </c>
      <c r="R7" s="59">
        <f t="shared" si="11"/>
        <v>1.4754130043942548E-2</v>
      </c>
      <c r="S7" s="61">
        <v>1680374</v>
      </c>
      <c r="T7" s="59">
        <f t="shared" si="12"/>
        <v>8.3510783240790351E-2</v>
      </c>
      <c r="U7" s="59">
        <v>0.9516</v>
      </c>
      <c r="V7" s="59">
        <f t="shared" si="6"/>
        <v>0.94642924062808387</v>
      </c>
      <c r="W7" s="59">
        <f t="shared" si="7"/>
        <v>0.75591484326435698</v>
      </c>
      <c r="X7" s="62">
        <f t="shared" si="13"/>
        <v>-0.88544564325125008</v>
      </c>
      <c r="Y7" s="59">
        <v>7.7433546191333483E-2</v>
      </c>
      <c r="Z7" s="61">
        <v>0.82447803938096764</v>
      </c>
      <c r="AA7" s="62">
        <f t="shared" si="14"/>
        <v>17.510387568481779</v>
      </c>
      <c r="AB7" s="59">
        <f t="shared" si="15"/>
        <v>0.6696155625043787</v>
      </c>
      <c r="AC7" s="62">
        <f t="shared" si="16"/>
        <v>0.60911573993652413</v>
      </c>
      <c r="AD7" s="59">
        <v>0.1522319277686362</v>
      </c>
      <c r="AE7" s="59">
        <v>0.57688869917962238</v>
      </c>
      <c r="AF7" s="61">
        <v>58.090899999999998</v>
      </c>
      <c r="AG7" s="59">
        <f t="shared" si="17"/>
        <v>0.80014986180821912</v>
      </c>
      <c r="AH7" s="62">
        <f t="shared" si="18"/>
        <v>1.2558389899051523</v>
      </c>
      <c r="AI7" s="59">
        <v>9.5510201066408645E-2</v>
      </c>
      <c r="AJ7" s="59">
        <v>0.68020442737534248</v>
      </c>
      <c r="AK7" s="62">
        <f t="shared" si="19"/>
        <v>0.32650302886347543</v>
      </c>
      <c r="AL7" s="61"/>
    </row>
    <row r="8" spans="1:38" x14ac:dyDescent="0.25">
      <c r="A8" s="57" t="s">
        <v>32</v>
      </c>
      <c r="B8" s="58">
        <v>12114</v>
      </c>
      <c r="C8" s="58">
        <v>8701</v>
      </c>
      <c r="D8" s="59">
        <v>0.74047408723654495</v>
      </c>
      <c r="E8" s="59">
        <f t="shared" si="0"/>
        <v>0.74047408723654495</v>
      </c>
      <c r="F8" s="59">
        <f t="shared" si="1"/>
        <v>0.75606301538889331</v>
      </c>
      <c r="G8" s="59">
        <f t="shared" si="2"/>
        <v>0.79806651624383174</v>
      </c>
      <c r="H8" s="58">
        <v>34</v>
      </c>
      <c r="I8" s="58">
        <v>36</v>
      </c>
      <c r="J8" s="58">
        <v>923.25</v>
      </c>
      <c r="K8" s="60">
        <f t="shared" si="3"/>
        <v>33.000059572271098</v>
      </c>
      <c r="L8" s="58">
        <v>1007.18</v>
      </c>
      <c r="M8" s="61">
        <f t="shared" si="4"/>
        <v>33237</v>
      </c>
      <c r="N8" s="59">
        <f t="shared" si="8"/>
        <v>1.3449730931908896</v>
      </c>
      <c r="O8" s="59">
        <f t="shared" si="9"/>
        <v>1.2430548660616771</v>
      </c>
      <c r="P8" s="61">
        <f t="shared" si="5"/>
        <v>977.55711072655254</v>
      </c>
      <c r="Q8" s="59">
        <f t="shared" si="10"/>
        <v>1.2807231273367623</v>
      </c>
      <c r="R8" s="59">
        <f t="shared" si="11"/>
        <v>3.7668261275085158E-2</v>
      </c>
      <c r="S8" s="61">
        <v>897165</v>
      </c>
      <c r="T8" s="59">
        <f t="shared" si="12"/>
        <v>4.4587069215676796E-2</v>
      </c>
      <c r="U8" s="59">
        <v>0.9516</v>
      </c>
      <c r="V8" s="59">
        <f t="shared" si="6"/>
        <v>0.91666832145197497</v>
      </c>
      <c r="W8" s="59">
        <f t="shared" si="7"/>
        <v>0.8077884551128115</v>
      </c>
      <c r="X8" s="62">
        <f t="shared" si="13"/>
        <v>-0.21553428829046803</v>
      </c>
      <c r="Y8" s="59">
        <v>7.7433546191333483E-2</v>
      </c>
      <c r="Z8" s="61">
        <v>0.82447803938096764</v>
      </c>
      <c r="AA8" s="62">
        <f t="shared" si="14"/>
        <v>13.502532978883483</v>
      </c>
      <c r="AB8" s="59">
        <f t="shared" si="15"/>
        <v>0.59083307260968598</v>
      </c>
      <c r="AC8" s="62">
        <f t="shared" si="16"/>
        <v>9.1599532597763739E-2</v>
      </c>
      <c r="AD8" s="59">
        <v>0.1522319277686362</v>
      </c>
      <c r="AE8" s="59">
        <v>0.57688869917962238</v>
      </c>
      <c r="AF8" s="61">
        <v>97.197199999999995</v>
      </c>
      <c r="AG8" s="59">
        <f t="shared" si="17"/>
        <v>0.69819491638356168</v>
      </c>
      <c r="AH8" s="62">
        <f t="shared" si="18"/>
        <v>0.18836196351121007</v>
      </c>
      <c r="AI8" s="59">
        <v>9.5510201066408645E-2</v>
      </c>
      <c r="AJ8" s="59">
        <v>0.68020442737534248</v>
      </c>
      <c r="AK8" s="62">
        <f t="shared" si="19"/>
        <v>2.1475735939501927E-2</v>
      </c>
      <c r="AL8" s="59"/>
    </row>
    <row r="9" spans="1:38" x14ac:dyDescent="0.25">
      <c r="A9" s="57" t="s">
        <v>34</v>
      </c>
      <c r="B9" s="58">
        <v>41486</v>
      </c>
      <c r="C9" s="58">
        <v>35892</v>
      </c>
      <c r="D9" s="59">
        <v>0.89191683593670401</v>
      </c>
      <c r="E9" s="59">
        <f t="shared" si="0"/>
        <v>0.89191683593670401</v>
      </c>
      <c r="F9" s="59">
        <f t="shared" si="1"/>
        <v>0.91069403248273995</v>
      </c>
      <c r="G9" s="59">
        <f t="shared" si="2"/>
        <v>0.96128814539844765</v>
      </c>
      <c r="H9" s="58">
        <v>91</v>
      </c>
      <c r="I9" s="58">
        <v>93</v>
      </c>
      <c r="J9" s="58">
        <v>1279.8699999999999</v>
      </c>
      <c r="K9" s="60">
        <f t="shared" si="3"/>
        <v>90.000158786568164</v>
      </c>
      <c r="L9" s="58">
        <v>1322.53</v>
      </c>
      <c r="M9" s="61">
        <f t="shared" si="4"/>
        <v>119027.90999999999</v>
      </c>
      <c r="N9" s="59">
        <f t="shared" si="8"/>
        <v>1.0242716611343412</v>
      </c>
      <c r="O9" s="59">
        <f t="shared" si="9"/>
        <v>0.946655274360506</v>
      </c>
      <c r="P9" s="61">
        <f t="shared" si="5"/>
        <v>1307.9967286559151</v>
      </c>
      <c r="Q9" s="59">
        <f t="shared" si="10"/>
        <v>0.95717364774032931</v>
      </c>
      <c r="R9" s="59">
        <f t="shared" si="11"/>
        <v>1.0518373379823309E-2</v>
      </c>
      <c r="S9" s="61">
        <v>1703928</v>
      </c>
      <c r="T9" s="59">
        <f t="shared" si="12"/>
        <v>8.4681363711836419E-2</v>
      </c>
      <c r="U9" s="59">
        <v>0.9516</v>
      </c>
      <c r="V9" s="59">
        <f t="shared" si="6"/>
        <v>0.96774364286632431</v>
      </c>
      <c r="W9" s="59">
        <f t="shared" si="7"/>
        <v>0.9216457710793825</v>
      </c>
      <c r="X9" s="62">
        <f t="shared" si="13"/>
        <v>1.2548531802782148</v>
      </c>
      <c r="Y9" s="59">
        <v>7.7433546191333483E-2</v>
      </c>
      <c r="Z9" s="61">
        <v>0.82447803938096764</v>
      </c>
      <c r="AA9" s="62">
        <f t="shared" si="14"/>
        <v>24.347272889464811</v>
      </c>
      <c r="AB9" s="59">
        <f t="shared" si="15"/>
        <v>0.72947522295817935</v>
      </c>
      <c r="AC9" s="62">
        <f t="shared" si="16"/>
        <v>1.0023293143239944</v>
      </c>
      <c r="AD9" s="59">
        <v>0.1522319277686362</v>
      </c>
      <c r="AE9" s="59">
        <v>0.57688869917962238</v>
      </c>
      <c r="AF9" s="61">
        <v>78.746099999999998</v>
      </c>
      <c r="AG9" s="59">
        <f t="shared" si="17"/>
        <v>0.74629920887671231</v>
      </c>
      <c r="AH9" s="62">
        <f t="shared" si="18"/>
        <v>0.69201803329273537</v>
      </c>
      <c r="AI9" s="59">
        <v>9.5510201066408645E-2</v>
      </c>
      <c r="AJ9" s="59">
        <v>0.68020442737534248</v>
      </c>
      <c r="AK9" s="62">
        <f t="shared" si="19"/>
        <v>0.98306684263164812</v>
      </c>
      <c r="AL9" s="61"/>
    </row>
    <row r="10" spans="1:38" x14ac:dyDescent="0.25">
      <c r="A10" s="57" t="s">
        <v>36</v>
      </c>
      <c r="B10" s="58">
        <v>20816</v>
      </c>
      <c r="C10" s="58">
        <v>13890</v>
      </c>
      <c r="D10" s="59">
        <v>0.68791254942669</v>
      </c>
      <c r="E10" s="59">
        <f t="shared" si="0"/>
        <v>0.68791254942669</v>
      </c>
      <c r="F10" s="59">
        <f t="shared" si="1"/>
        <v>0.70239491888830452</v>
      </c>
      <c r="G10" s="59">
        <f t="shared" si="2"/>
        <v>0.74141685882654362</v>
      </c>
      <c r="H10" s="58">
        <v>42</v>
      </c>
      <c r="I10" s="58">
        <v>44</v>
      </c>
      <c r="J10" s="58">
        <v>1342.16</v>
      </c>
      <c r="K10" s="60">
        <f t="shared" si="3"/>
        <v>40.999909745412644</v>
      </c>
      <c r="L10" s="58">
        <v>1440.37</v>
      </c>
      <c r="M10" s="61">
        <f t="shared" si="4"/>
        <v>59055.040000000001</v>
      </c>
      <c r="N10" s="59">
        <f t="shared" si="8"/>
        <v>0.94047362830383874</v>
      </c>
      <c r="O10" s="59">
        <f t="shared" si="9"/>
        <v>0.86920721758992492</v>
      </c>
      <c r="P10" s="61">
        <f t="shared" si="5"/>
        <v>1406.0754024941725</v>
      </c>
      <c r="Q10" s="59">
        <f t="shared" si="10"/>
        <v>0.89040744029741947</v>
      </c>
      <c r="R10" s="59">
        <f t="shared" si="11"/>
        <v>2.1200222707494554E-2</v>
      </c>
      <c r="S10" s="61">
        <v>1197689</v>
      </c>
      <c r="T10" s="59">
        <f t="shared" si="12"/>
        <v>5.9522431594918129E-2</v>
      </c>
      <c r="U10" s="59">
        <v>0.9516</v>
      </c>
      <c r="V10" s="59">
        <f t="shared" si="6"/>
        <v>0.93181613057756008</v>
      </c>
      <c r="W10" s="59">
        <f t="shared" si="7"/>
        <v>0.7382492391501172</v>
      </c>
      <c r="X10" s="62">
        <f t="shared" si="13"/>
        <v>-1.1135845440654937</v>
      </c>
      <c r="Y10" s="59">
        <v>7.7433546191333483E-2</v>
      </c>
      <c r="Z10" s="61">
        <v>0.82447803938096764</v>
      </c>
      <c r="AA10" s="62">
        <f t="shared" si="14"/>
        <v>17.380137915602464</v>
      </c>
      <c r="AB10" s="59">
        <f t="shared" si="15"/>
        <v>0.57609326402121952</v>
      </c>
      <c r="AC10" s="62">
        <f t="shared" si="16"/>
        <v>-5.2251532911792896E-3</v>
      </c>
      <c r="AD10" s="59">
        <v>0.1522319277686362</v>
      </c>
      <c r="AE10" s="59">
        <v>0.57688869917962238</v>
      </c>
      <c r="AF10" s="61">
        <v>179.7242</v>
      </c>
      <c r="AG10" s="59">
        <f t="shared" si="17"/>
        <v>0.48303685282191788</v>
      </c>
      <c r="AH10" s="62">
        <f t="shared" si="18"/>
        <v>-2.0643614226749785</v>
      </c>
      <c r="AI10" s="59">
        <v>9.5510201066408645E-2</v>
      </c>
      <c r="AJ10" s="59">
        <v>0.68020442737534248</v>
      </c>
      <c r="AK10" s="62">
        <f t="shared" si="19"/>
        <v>-1.0610570400105506</v>
      </c>
      <c r="AL10" s="59"/>
    </row>
    <row r="11" spans="1:38" x14ac:dyDescent="0.25">
      <c r="A11" s="57" t="s">
        <v>38</v>
      </c>
      <c r="B11" s="58">
        <v>14676</v>
      </c>
      <c r="C11" s="58">
        <v>11215</v>
      </c>
      <c r="D11" s="59">
        <v>0.78780700941013171</v>
      </c>
      <c r="E11" s="59">
        <f t="shared" si="0"/>
        <v>0.78780700941013171</v>
      </c>
      <c r="F11" s="59">
        <f t="shared" si="1"/>
        <v>0.80439242013455559</v>
      </c>
      <c r="G11" s="59">
        <f t="shared" si="2"/>
        <v>0.84908088791980862</v>
      </c>
      <c r="H11" s="58">
        <v>38</v>
      </c>
      <c r="I11" s="58">
        <v>39</v>
      </c>
      <c r="J11" s="58">
        <v>1065.31</v>
      </c>
      <c r="K11" s="60">
        <f t="shared" si="3"/>
        <v>36.000181963122138</v>
      </c>
      <c r="L11" s="58">
        <v>1154.08</v>
      </c>
      <c r="M11" s="61">
        <f t="shared" si="4"/>
        <v>41547.089999999997</v>
      </c>
      <c r="N11" s="59">
        <f t="shared" si="8"/>
        <v>1.1737747816442536</v>
      </c>
      <c r="O11" s="59">
        <f t="shared" si="9"/>
        <v>1.0848294745598226</v>
      </c>
      <c r="P11" s="61">
        <f t="shared" si="5"/>
        <v>1122.888802044534</v>
      </c>
      <c r="Q11" s="59">
        <f t="shared" si="10"/>
        <v>1.1149634743176877</v>
      </c>
      <c r="R11" s="59">
        <f t="shared" si="11"/>
        <v>3.0133999757865126E-2</v>
      </c>
      <c r="S11" s="61">
        <v>1167847</v>
      </c>
      <c r="T11" s="59">
        <f t="shared" si="12"/>
        <v>5.8039351760624296E-2</v>
      </c>
      <c r="U11" s="59">
        <v>0.9516</v>
      </c>
      <c r="V11" s="59">
        <f t="shared" si="6"/>
        <v>0.92308158879800351</v>
      </c>
      <c r="W11" s="59">
        <f t="shared" si="7"/>
        <v>0.85345327972143781</v>
      </c>
      <c r="X11" s="62">
        <f t="shared" si="13"/>
        <v>0.37419492927360121</v>
      </c>
      <c r="Y11" s="59">
        <v>7.7433546191333483E-2</v>
      </c>
      <c r="Z11" s="61">
        <v>0.82447803938096764</v>
      </c>
      <c r="AA11" s="62">
        <f t="shared" si="14"/>
        <v>12.566714646696013</v>
      </c>
      <c r="AB11" s="59">
        <f t="shared" si="15"/>
        <v>0.65092635755093953</v>
      </c>
      <c r="AC11" s="62">
        <f t="shared" si="16"/>
        <v>0.48634776854327444</v>
      </c>
      <c r="AD11" s="59">
        <v>0.1522319277686362</v>
      </c>
      <c r="AE11" s="59">
        <v>0.57688869917962238</v>
      </c>
      <c r="AF11" s="61">
        <v>67.335999999999999</v>
      </c>
      <c r="AG11" s="59">
        <f t="shared" si="17"/>
        <v>0.77604674630136983</v>
      </c>
      <c r="AH11" s="62">
        <f t="shared" si="18"/>
        <v>1.003477302486127</v>
      </c>
      <c r="AI11" s="59">
        <v>9.5510201066408645E-2</v>
      </c>
      <c r="AJ11" s="59">
        <v>0.68020442737534248</v>
      </c>
      <c r="AK11" s="62">
        <f t="shared" si="19"/>
        <v>0.62134000010100088</v>
      </c>
      <c r="AL11" s="61"/>
    </row>
    <row r="12" spans="1:38" x14ac:dyDescent="0.25">
      <c r="A12" s="57" t="s">
        <v>40</v>
      </c>
      <c r="B12" s="58">
        <v>15198</v>
      </c>
      <c r="C12" s="58">
        <v>13155</v>
      </c>
      <c r="D12" s="59">
        <v>0.89234476050158529</v>
      </c>
      <c r="E12" s="59">
        <f t="shared" si="0"/>
        <v>0.89234476050158529</v>
      </c>
      <c r="F12" s="59">
        <f t="shared" si="1"/>
        <v>0.91113096598582921</v>
      </c>
      <c r="G12" s="59">
        <f t="shared" si="2"/>
        <v>0.96174935298504183</v>
      </c>
      <c r="H12" s="58">
        <v>33</v>
      </c>
      <c r="I12" s="58">
        <v>35</v>
      </c>
      <c r="J12" s="58">
        <v>1238.51</v>
      </c>
      <c r="K12" s="60">
        <f t="shared" si="3"/>
        <v>31.999771155223193</v>
      </c>
      <c r="L12" s="58">
        <v>1354.63</v>
      </c>
      <c r="M12" s="61">
        <f t="shared" si="4"/>
        <v>43347.85</v>
      </c>
      <c r="N12" s="59">
        <f>$L$18/L12</f>
        <v>1</v>
      </c>
      <c r="O12" s="59">
        <f>$J$18/L12</f>
        <v>0.92422285052006814</v>
      </c>
      <c r="P12" s="61">
        <f>M12/(K12+1)</f>
        <v>1313.580321393802</v>
      </c>
      <c r="Q12" s="59">
        <f t="shared" si="10"/>
        <v>0.95310502114675433</v>
      </c>
      <c r="R12" s="59">
        <f t="shared" si="11"/>
        <v>2.8882170626686188E-2</v>
      </c>
      <c r="S12" s="61">
        <v>919758</v>
      </c>
      <c r="T12" s="59">
        <f t="shared" si="12"/>
        <v>4.5709890162536945E-2</v>
      </c>
      <c r="U12" s="59">
        <v>0.9516</v>
      </c>
      <c r="V12" s="59">
        <f t="shared" si="6"/>
        <v>0.91427917586351981</v>
      </c>
      <c r="W12" s="59">
        <f t="shared" si="7"/>
        <v>0.97600906162910483</v>
      </c>
      <c r="X12" s="62">
        <f t="shared" si="13"/>
        <v>1.9569169914253113</v>
      </c>
      <c r="Y12" s="59">
        <v>7.7433546191333483E-2</v>
      </c>
      <c r="Z12" s="61">
        <v>0.82447803938096764</v>
      </c>
      <c r="AA12" s="62">
        <f t="shared" si="14"/>
        <v>16.523911724605821</v>
      </c>
      <c r="AB12" s="59">
        <f t="shared" si="15"/>
        <v>0.48362406579558648</v>
      </c>
      <c r="AC12" s="62">
        <f t="shared" si="16"/>
        <v>-0.61264831071298353</v>
      </c>
      <c r="AD12" s="59">
        <v>0.1522319277686362</v>
      </c>
      <c r="AE12" s="59">
        <v>0.57688869917962238</v>
      </c>
      <c r="AF12" s="61">
        <v>116.1407</v>
      </c>
      <c r="AG12" s="59">
        <f t="shared" si="17"/>
        <v>0.6488068763835616</v>
      </c>
      <c r="AH12" s="62">
        <f t="shared" si="18"/>
        <v>-0.32873505281336418</v>
      </c>
      <c r="AI12" s="59">
        <v>9.5510201066408645E-2</v>
      </c>
      <c r="AJ12" s="59">
        <v>0.68020442737534248</v>
      </c>
      <c r="AK12" s="62">
        <f t="shared" si="19"/>
        <v>0.33851120929965456</v>
      </c>
      <c r="AL12" s="61"/>
    </row>
    <row r="13" spans="1:38" x14ac:dyDescent="0.25">
      <c r="A13" s="49" t="s">
        <v>42</v>
      </c>
      <c r="B13" s="50">
        <v>14796</v>
      </c>
      <c r="C13" s="50">
        <v>10113</v>
      </c>
      <c r="D13" s="51">
        <v>0.70463457663397466</v>
      </c>
      <c r="E13" s="51">
        <f t="shared" si="0"/>
        <v>0.70463457663397466</v>
      </c>
      <c r="F13" s="51">
        <f t="shared" si="1"/>
        <v>0.7194689887736373</v>
      </c>
      <c r="G13" s="51">
        <f t="shared" si="2"/>
        <v>0.75943948814995044</v>
      </c>
      <c r="H13" s="50">
        <v>35</v>
      </c>
      <c r="I13" s="50">
        <v>36</v>
      </c>
      <c r="J13" s="50">
        <v>1171.44</v>
      </c>
      <c r="K13" s="53">
        <f t="shared" si="3"/>
        <v>30.999816229169578</v>
      </c>
      <c r="L13" s="50">
        <v>1360.39</v>
      </c>
      <c r="M13" s="54">
        <f t="shared" si="4"/>
        <v>42171.840000000004</v>
      </c>
      <c r="N13" s="51">
        <f t="shared" si="8"/>
        <v>0.99576592006703957</v>
      </c>
      <c r="O13" s="51">
        <f t="shared" si="9"/>
        <v>0.92030961709509762</v>
      </c>
      <c r="P13" s="54">
        <f t="shared" ref="P13:P17" si="20">M13/(K13+1)</f>
        <v>1317.8775683579729</v>
      </c>
      <c r="Q13" s="51">
        <f t="shared" si="10"/>
        <v>0.94999720008886801</v>
      </c>
      <c r="R13" s="51">
        <f>Q13-O13</f>
        <v>2.9687582993770389E-2</v>
      </c>
      <c r="S13" s="54">
        <v>984145</v>
      </c>
      <c r="T13" s="51">
        <f t="shared" si="12"/>
        <v>4.8909778282993914E-2</v>
      </c>
      <c r="U13" s="51">
        <v>0.9516</v>
      </c>
      <c r="V13" s="51">
        <f t="shared" si="6"/>
        <v>0.86110600636582157</v>
      </c>
      <c r="W13" s="51">
        <f t="shared" si="7"/>
        <v>0.81829016569956015</v>
      </c>
      <c r="X13" s="55">
        <f t="shared" si="13"/>
        <v>-7.9912053441510283E-2</v>
      </c>
      <c r="Y13" s="51">
        <v>7.7433546191333483E-2</v>
      </c>
      <c r="Z13" s="54">
        <v>0.82447803938096764</v>
      </c>
      <c r="AA13" s="55">
        <f t="shared" si="14"/>
        <v>15.034369935324571</v>
      </c>
      <c r="AB13" s="51">
        <f t="shared" si="15"/>
        <v>0.51501744964610996</v>
      </c>
      <c r="AC13" s="55">
        <f t="shared" si="16"/>
        <v>-0.40642755064854097</v>
      </c>
      <c r="AD13" s="51">
        <v>0.1522319277686362</v>
      </c>
      <c r="AE13" s="51">
        <v>0.57688869917962238</v>
      </c>
      <c r="AF13" s="54">
        <v>148.4633</v>
      </c>
      <c r="AG13" s="51">
        <f t="shared" si="17"/>
        <v>0.56453787320547943</v>
      </c>
      <c r="AH13" s="55">
        <f t="shared" si="18"/>
        <v>-1.2110387464208101</v>
      </c>
      <c r="AI13" s="51">
        <v>9.5510201066408645E-2</v>
      </c>
      <c r="AJ13" s="51">
        <v>0.68020442737534248</v>
      </c>
      <c r="AK13" s="55">
        <f t="shared" si="19"/>
        <v>-0.56579278350362039</v>
      </c>
      <c r="AL13" s="59"/>
    </row>
    <row r="14" spans="1:38" x14ac:dyDescent="0.25">
      <c r="A14" s="57" t="s">
        <v>44</v>
      </c>
      <c r="B14" s="58">
        <v>23202</v>
      </c>
      <c r="C14" s="58">
        <v>18061</v>
      </c>
      <c r="D14" s="59">
        <v>0.80249925130876565</v>
      </c>
      <c r="E14" s="59">
        <f t="shared" si="0"/>
        <v>0.80249925130876565</v>
      </c>
      <c r="F14" s="59">
        <f t="shared" si="1"/>
        <v>0.81939397238895018</v>
      </c>
      <c r="G14" s="59">
        <f t="shared" si="2"/>
        <v>0.86491585974389185</v>
      </c>
      <c r="H14" s="58">
        <v>52</v>
      </c>
      <c r="I14" s="58">
        <v>53</v>
      </c>
      <c r="J14" s="58">
        <v>1251.98</v>
      </c>
      <c r="K14" s="60">
        <f t="shared" si="3"/>
        <v>51.999858940802163</v>
      </c>
      <c r="L14" s="58">
        <v>1276.06</v>
      </c>
      <c r="M14" s="61">
        <f t="shared" si="4"/>
        <v>66354.94</v>
      </c>
      <c r="N14" s="59">
        <f t="shared" si="8"/>
        <v>1.0615723398586274</v>
      </c>
      <c r="O14" s="59">
        <f t="shared" si="9"/>
        <v>0.98112941397739928</v>
      </c>
      <c r="P14" s="61">
        <f t="shared" si="20"/>
        <v>1251.9833321465007</v>
      </c>
      <c r="Q14" s="59">
        <f t="shared" si="10"/>
        <v>0.99999733850570116</v>
      </c>
      <c r="R14" s="59">
        <f t="shared" si="11"/>
        <v>1.8867924528301883E-2</v>
      </c>
      <c r="S14" s="61">
        <v>1732700</v>
      </c>
      <c r="T14" s="59">
        <f t="shared" si="12"/>
        <v>8.6111266968732822E-2</v>
      </c>
      <c r="U14" s="59">
        <v>0.9516</v>
      </c>
      <c r="V14" s="59">
        <f t="shared" si="6"/>
        <v>0.98112941397739928</v>
      </c>
      <c r="W14" s="59">
        <f t="shared" si="7"/>
        <v>0.81793414800960351</v>
      </c>
      <c r="X14" s="62">
        <f t="shared" si="13"/>
        <v>-8.4509772485359E-2</v>
      </c>
      <c r="Y14" s="59">
        <v>7.7433546191333483E-2</v>
      </c>
      <c r="Z14" s="61">
        <v>0.82447803938096764</v>
      </c>
      <c r="AA14" s="62">
        <f t="shared" si="14"/>
        <v>13.390661972643851</v>
      </c>
      <c r="AB14" s="59">
        <f t="shared" si="15"/>
        <v>0.74248657120612405</v>
      </c>
      <c r="AC14" s="62">
        <f t="shared" si="16"/>
        <v>1.0877998751889892</v>
      </c>
      <c r="AD14" s="59">
        <v>0.1522319277686362</v>
      </c>
      <c r="AE14" s="59">
        <v>0.57688869917962238</v>
      </c>
      <c r="AF14" s="61">
        <v>103.26309999999999</v>
      </c>
      <c r="AG14" s="59">
        <f t="shared" si="17"/>
        <v>0.68238036723287676</v>
      </c>
      <c r="AH14" s="62">
        <f t="shared" si="18"/>
        <v>2.2782277005378108E-2</v>
      </c>
      <c r="AI14" s="59">
        <v>9.5510201066408645E-2</v>
      </c>
      <c r="AJ14" s="59">
        <v>0.68020442737534248</v>
      </c>
      <c r="AK14" s="62">
        <f t="shared" si="19"/>
        <v>0.34202412656966946</v>
      </c>
      <c r="AL14" s="61"/>
    </row>
    <row r="15" spans="1:38" x14ac:dyDescent="0.25">
      <c r="A15" s="49" t="s">
        <v>46</v>
      </c>
      <c r="B15" s="50">
        <v>22152</v>
      </c>
      <c r="C15" s="50">
        <v>18773</v>
      </c>
      <c r="D15" s="51">
        <v>0.8736731783776942</v>
      </c>
      <c r="E15" s="51">
        <f t="shared" si="0"/>
        <v>0.8736731783776942</v>
      </c>
      <c r="F15" s="51">
        <f t="shared" si="1"/>
        <v>0.89206629792248782</v>
      </c>
      <c r="G15" s="51">
        <f t="shared" si="2"/>
        <v>0.94162553669595928</v>
      </c>
      <c r="H15" s="50">
        <v>41</v>
      </c>
      <c r="I15" s="50">
        <v>42</v>
      </c>
      <c r="J15" s="50">
        <v>1527.64</v>
      </c>
      <c r="K15" s="53">
        <f t="shared" si="3"/>
        <v>39.999800502484369</v>
      </c>
      <c r="L15" s="50">
        <v>1604.03</v>
      </c>
      <c r="M15" s="54">
        <f t="shared" si="4"/>
        <v>64160.880000000005</v>
      </c>
      <c r="N15" s="51">
        <f t="shared" si="8"/>
        <v>0.84451662375391989</v>
      </c>
      <c r="O15" s="51">
        <f t="shared" si="9"/>
        <v>0.78052156131743178</v>
      </c>
      <c r="P15" s="54">
        <f t="shared" si="20"/>
        <v>1564.9071267093652</v>
      </c>
      <c r="Q15" s="51">
        <f t="shared" si="10"/>
        <v>0.80003469767092317</v>
      </c>
      <c r="R15" s="51">
        <f t="shared" si="11"/>
        <v>1.9513136353491389E-2</v>
      </c>
      <c r="S15" s="54">
        <v>1047436</v>
      </c>
      <c r="T15" s="51">
        <f t="shared" si="12"/>
        <v>5.205519768492043E-2</v>
      </c>
      <c r="U15" s="51">
        <v>0.9516</v>
      </c>
      <c r="V15" s="51">
        <f t="shared" si="6"/>
        <v>0.95237620244010401</v>
      </c>
      <c r="W15" s="51">
        <f t="shared" si="7"/>
        <v>0.91736141257964754</v>
      </c>
      <c r="X15" s="55">
        <f t="shared" si="13"/>
        <v>1.1995236918269356</v>
      </c>
      <c r="Y15" s="51">
        <v>7.7433546191333483E-2</v>
      </c>
      <c r="Z15" s="54">
        <v>0.82447803938096764</v>
      </c>
      <c r="AA15" s="55">
        <f t="shared" si="14"/>
        <v>21.148786178821428</v>
      </c>
      <c r="AB15" s="51">
        <f t="shared" si="15"/>
        <v>0.47127770855987428</v>
      </c>
      <c r="AC15" s="55">
        <f t="shared" si="16"/>
        <v>-0.69375059600018252</v>
      </c>
      <c r="AD15" s="51">
        <v>0.1522319277686362</v>
      </c>
      <c r="AE15" s="51">
        <v>0.57688869917962238</v>
      </c>
      <c r="AF15" s="54">
        <v>155.10910000000001</v>
      </c>
      <c r="AG15" s="51">
        <f t="shared" si="17"/>
        <v>0.54721145326027398</v>
      </c>
      <c r="AH15" s="55">
        <f t="shared" si="18"/>
        <v>-1.3924478498647272</v>
      </c>
      <c r="AI15" s="51">
        <v>9.5510201066408645E-2</v>
      </c>
      <c r="AJ15" s="51">
        <v>0.68020442737534248</v>
      </c>
      <c r="AK15" s="55">
        <f t="shared" si="19"/>
        <v>-0.2955582513459914</v>
      </c>
      <c r="AL15" s="59"/>
    </row>
    <row r="16" spans="1:38" x14ac:dyDescent="0.25">
      <c r="A16" s="57" t="s">
        <v>48</v>
      </c>
      <c r="B16" s="58">
        <v>15576</v>
      </c>
      <c r="C16" s="58">
        <v>12099</v>
      </c>
      <c r="D16" s="59">
        <v>0.80079583181103364</v>
      </c>
      <c r="E16" s="59">
        <f t="shared" si="0"/>
        <v>0.80079583181103364</v>
      </c>
      <c r="F16" s="59">
        <f t="shared" si="1"/>
        <v>0.81765469142810809</v>
      </c>
      <c r="G16" s="59">
        <f t="shared" si="2"/>
        <v>0.86307995206300292</v>
      </c>
      <c r="H16" s="58">
        <v>27</v>
      </c>
      <c r="I16" s="58">
        <v>28</v>
      </c>
      <c r="J16" s="58">
        <v>1595.32</v>
      </c>
      <c r="K16" s="60">
        <f t="shared" si="3"/>
        <v>23.999957017209233</v>
      </c>
      <c r="L16" s="58">
        <v>1861.21</v>
      </c>
      <c r="M16" s="61">
        <f t="shared" si="4"/>
        <v>44668.959999999999</v>
      </c>
      <c r="N16" s="59">
        <f t="shared" si="8"/>
        <v>0.72782222317739542</v>
      </c>
      <c r="O16" s="59">
        <f t="shared" si="9"/>
        <v>0.67266992977686557</v>
      </c>
      <c r="P16" s="61">
        <f t="shared" si="20"/>
        <v>1786.76147199978</v>
      </c>
      <c r="Q16" s="59">
        <f>$J$18/P16</f>
        <v>0.70069789371423952</v>
      </c>
      <c r="R16" s="59">
        <f t="shared" si="11"/>
        <v>2.8027963937373945E-2</v>
      </c>
      <c r="S16" s="61">
        <v>861713</v>
      </c>
      <c r="T16" s="59">
        <f t="shared" si="12"/>
        <v>4.2825185083065542E-2</v>
      </c>
      <c r="U16" s="59">
        <v>0.9516</v>
      </c>
      <c r="V16" s="59">
        <f t="shared" si="6"/>
        <v>0.85714132204318694</v>
      </c>
      <c r="W16" s="59">
        <f t="shared" si="7"/>
        <v>0.93426347699835388</v>
      </c>
      <c r="X16" s="62">
        <f t="shared" si="13"/>
        <v>1.4178020124005846</v>
      </c>
      <c r="Y16" s="59">
        <v>7.7433546191333483E-2</v>
      </c>
      <c r="Z16" s="61">
        <v>0.82447803938096764</v>
      </c>
      <c r="AA16" s="62">
        <f t="shared" si="14"/>
        <v>18.075623786573953</v>
      </c>
      <c r="AB16" s="59">
        <f t="shared" si="15"/>
        <v>0.24684766003485847</v>
      </c>
      <c r="AC16" s="62">
        <f t="shared" si="16"/>
        <v>-2.168014581319393</v>
      </c>
      <c r="AD16" s="59">
        <v>0.1522319277686362</v>
      </c>
      <c r="AE16" s="59">
        <v>0.57688869917962238</v>
      </c>
      <c r="AF16" s="61">
        <v>73.812299999999993</v>
      </c>
      <c r="AG16" s="59">
        <f t="shared" si="17"/>
        <v>0.75916223375342462</v>
      </c>
      <c r="AH16" s="62">
        <f t="shared" si="18"/>
        <v>0.82669500740745427</v>
      </c>
      <c r="AI16" s="59">
        <v>9.5510201066408645E-2</v>
      </c>
      <c r="AJ16" s="59">
        <v>0.68020442737534248</v>
      </c>
      <c r="AK16" s="62">
        <f t="shared" si="19"/>
        <v>2.5494146162881964E-2</v>
      </c>
      <c r="AL16" s="59"/>
    </row>
    <row r="17" spans="1:38" x14ac:dyDescent="0.25">
      <c r="A17" s="57" t="s">
        <v>50</v>
      </c>
      <c r="B17" s="58">
        <v>29998</v>
      </c>
      <c r="C17" s="58">
        <v>23994</v>
      </c>
      <c r="D17" s="59">
        <v>0.82459105521124099</v>
      </c>
      <c r="E17" s="59">
        <f t="shared" si="0"/>
        <v>0.82459105521124099</v>
      </c>
      <c r="F17" s="59">
        <f t="shared" si="1"/>
        <v>0.84195086689989862</v>
      </c>
      <c r="G17" s="59">
        <f t="shared" si="2"/>
        <v>0.88872591506100407</v>
      </c>
      <c r="H17" s="58">
        <v>53</v>
      </c>
      <c r="I17" s="58">
        <v>54</v>
      </c>
      <c r="J17" s="58">
        <v>1591.04</v>
      </c>
      <c r="K17" s="60">
        <f t="shared" si="3"/>
        <v>48</v>
      </c>
      <c r="L17" s="58">
        <v>1789.92</v>
      </c>
      <c r="M17" s="61">
        <f t="shared" si="4"/>
        <v>85916.160000000003</v>
      </c>
      <c r="N17" s="59">
        <f t="shared" si="8"/>
        <v>0.75681036023956383</v>
      </c>
      <c r="O17" s="59">
        <f t="shared" si="9"/>
        <v>0.69946142844372927</v>
      </c>
      <c r="P17" s="61">
        <f t="shared" si="20"/>
        <v>1753.3910204081633</v>
      </c>
      <c r="Q17" s="59">
        <f t="shared" si="10"/>
        <v>0.71403354153630705</v>
      </c>
      <c r="R17" s="59">
        <f t="shared" si="11"/>
        <v>1.4572113092577776E-2</v>
      </c>
      <c r="S17" s="61">
        <v>1409748</v>
      </c>
      <c r="T17" s="59">
        <f t="shared" si="12"/>
        <v>7.0061283769052435E-2</v>
      </c>
      <c r="U17" s="59">
        <v>0.9516</v>
      </c>
      <c r="V17" s="59">
        <f t="shared" si="6"/>
        <v>0.88888888888888884</v>
      </c>
      <c r="W17" s="59">
        <f t="shared" si="7"/>
        <v>0.92766493711264619</v>
      </c>
      <c r="X17" s="62">
        <f t="shared" si="13"/>
        <v>1.3325864926386057</v>
      </c>
      <c r="Y17" s="59">
        <v>7.7433546191333483E-2</v>
      </c>
      <c r="Z17" s="61">
        <v>0.82447803938096764</v>
      </c>
      <c r="AA17" s="62">
        <f t="shared" si="14"/>
        <v>21.278980356772983</v>
      </c>
      <c r="AB17" s="59">
        <f>(1-AA17/K17)</f>
        <v>0.55668790923389611</v>
      </c>
      <c r="AC17" s="62">
        <f t="shared" si="16"/>
        <v>-0.13269745868572105</v>
      </c>
      <c r="AD17" s="59">
        <v>0.1522319277686362</v>
      </c>
      <c r="AE17" s="59">
        <v>0.57688869917962238</v>
      </c>
      <c r="AF17" s="61">
        <v>67.127099999999999</v>
      </c>
      <c r="AG17" s="59">
        <f t="shared" si="17"/>
        <v>0.77659137435616443</v>
      </c>
      <c r="AH17" s="62">
        <f t="shared" si="18"/>
        <v>1.0091796049492525</v>
      </c>
      <c r="AI17" s="59">
        <v>9.5510201066408645E-2</v>
      </c>
      <c r="AJ17" s="59">
        <v>0.68020442737534248</v>
      </c>
      <c r="AK17" s="62">
        <f t="shared" si="19"/>
        <v>0.73635621296737908</v>
      </c>
      <c r="AL17" s="61"/>
    </row>
    <row r="18" spans="1:38" x14ac:dyDescent="0.25">
      <c r="A18" s="32" t="s">
        <v>508</v>
      </c>
      <c r="B18" s="18"/>
      <c r="C18" s="4"/>
      <c r="D18" s="28"/>
      <c r="E18" s="28"/>
      <c r="F18" s="28"/>
      <c r="G18" s="28"/>
      <c r="H18" s="16"/>
      <c r="I18" s="16"/>
      <c r="J18" s="38">
        <f>MEDIAN(J3:J17)</f>
        <v>1251.98</v>
      </c>
      <c r="K18" s="30"/>
      <c r="L18" s="5">
        <f>MEDIAN(L3:L17)</f>
        <v>1354.63</v>
      </c>
      <c r="N18" s="28">
        <f t="shared" ref="N18" si="21">L18/$L$18</f>
        <v>1</v>
      </c>
      <c r="O18" s="28"/>
      <c r="P18" s="5">
        <f>MEDIAN(P3:P17)</f>
        <v>1313.580321393802</v>
      </c>
    </row>
    <row r="19" spans="1:38" x14ac:dyDescent="0.25">
      <c r="A19" s="32" t="s">
        <v>524</v>
      </c>
      <c r="B19" s="18"/>
      <c r="C19" s="4"/>
      <c r="D19" s="28"/>
      <c r="E19" s="28"/>
      <c r="F19" s="28"/>
      <c r="G19" s="28"/>
      <c r="H19" s="16"/>
      <c r="I19" s="16"/>
      <c r="J19" s="38"/>
      <c r="K19" s="30"/>
      <c r="L19" s="5"/>
      <c r="N19" s="28"/>
      <c r="O19" s="28"/>
      <c r="P19" s="56"/>
      <c r="W19" s="28">
        <f>SUM(W3:W17)/15</f>
        <v>0.84997736018656456</v>
      </c>
      <c r="X19" s="28"/>
      <c r="Y19" s="28"/>
      <c r="Z19" s="28"/>
      <c r="AB19" s="28">
        <f>SUM(AB3:AB17)/15</f>
        <v>0.57688869917962238</v>
      </c>
      <c r="AC19" s="28"/>
      <c r="AD19" s="28"/>
      <c r="AE19" s="28"/>
      <c r="AG19" s="28">
        <f>SUM(AG3:AG17)/15</f>
        <v>0.68020442737534248</v>
      </c>
      <c r="AH19" s="28"/>
      <c r="AI19" s="28"/>
    </row>
    <row r="20" spans="1:38" x14ac:dyDescent="0.25">
      <c r="A20" s="32" t="s">
        <v>525</v>
      </c>
      <c r="B20" s="18"/>
      <c r="C20" s="4"/>
      <c r="D20" s="28"/>
      <c r="E20" s="28"/>
      <c r="F20" s="28"/>
      <c r="G20" s="28"/>
      <c r="H20" s="16"/>
      <c r="I20" s="16"/>
      <c r="J20" s="38"/>
      <c r="K20" s="30"/>
      <c r="L20" s="5"/>
      <c r="N20" s="28"/>
      <c r="O20" s="28"/>
      <c r="P20" s="56"/>
      <c r="W20">
        <f>STDEV(W3:W17)</f>
        <v>7.9828398135395343E-2</v>
      </c>
      <c r="AB20">
        <f>STDEV(AB3:AB17)</f>
        <v>0.1522319277686362</v>
      </c>
      <c r="AG20">
        <f>STDEV(AG3:AG17)</f>
        <v>9.5510201066408645E-2</v>
      </c>
    </row>
    <row r="21" spans="1:38" x14ac:dyDescent="0.25">
      <c r="A21" s="4" t="s">
        <v>52</v>
      </c>
      <c r="B21" s="18">
        <v>19080</v>
      </c>
      <c r="C21" s="4">
        <v>13921</v>
      </c>
      <c r="D21" s="9">
        <v>0.7521774838444748</v>
      </c>
      <c r="E21" s="28">
        <f t="shared" ref="E21:E87" si="22">C21/(B21*0.97)</f>
        <v>0.7521774838444748</v>
      </c>
      <c r="F21" s="28">
        <f t="shared" ref="F21:F87" si="23">C21/(B21*0.95)</f>
        <v>0.76801279929383204</v>
      </c>
      <c r="G21" s="28">
        <f t="shared" ref="G21:G87" si="24">C21/(B21*0.9)</f>
        <v>0.81068017703237827</v>
      </c>
      <c r="H21" s="16">
        <v>28</v>
      </c>
      <c r="I21" s="16">
        <v>30</v>
      </c>
      <c r="J21" s="5">
        <v>900.23</v>
      </c>
      <c r="K21" s="30">
        <f t="shared" si="3"/>
        <v>24.999907431406676</v>
      </c>
      <c r="L21" s="5">
        <v>1080.28</v>
      </c>
      <c r="M21">
        <f t="shared" si="4"/>
        <v>27006.9</v>
      </c>
      <c r="N21" s="28"/>
      <c r="O21" s="28">
        <f>$J$67/L21</f>
        <v>0.89262043173991923</v>
      </c>
      <c r="P21">
        <f t="shared" ref="P21:P66" si="25">M21/(K21+1)</f>
        <v>1038.7306213012484</v>
      </c>
      <c r="Q21" s="28">
        <f>$J$67/P21</f>
        <v>0.928325381215794</v>
      </c>
      <c r="R21" s="28">
        <f>Q21-O21</f>
        <v>3.570494947587477E-2</v>
      </c>
      <c r="S21" s="45">
        <v>342376</v>
      </c>
      <c r="T21" s="59">
        <f>S21/20121641</f>
        <v>1.7015312021519517E-2</v>
      </c>
      <c r="U21" s="28">
        <v>0.96640000000000004</v>
      </c>
      <c r="V21" s="59">
        <f t="shared" ref="V21:V66" si="26">K21/I21</f>
        <v>0.8333302477135559</v>
      </c>
      <c r="W21" s="59">
        <f t="shared" ref="W21:W66" si="27">D21/V21</f>
        <v>0.90261632277030213</v>
      </c>
      <c r="X21" s="62">
        <f>(W21-Z21)/Y21</f>
        <v>1.0111136935409522</v>
      </c>
      <c r="Y21" s="28">
        <v>0.13908838067134591</v>
      </c>
      <c r="Z21" s="28">
        <v>0.76198215646106759</v>
      </c>
      <c r="AA21" s="62">
        <f>B21*100/S21</f>
        <v>5.5728205248031406</v>
      </c>
      <c r="AB21" s="59">
        <f>(1-AA21/K21)</f>
        <v>0.77708635361576728</v>
      </c>
      <c r="AC21" s="62">
        <f t="shared" ref="AC21:AC66" si="28">(AB21-AE21)/AD21</f>
        <v>-0.62713076399402778</v>
      </c>
      <c r="AD21" s="28">
        <v>7.9297912441975649E-2</v>
      </c>
      <c r="AE21" s="28">
        <v>0.82681651402863499</v>
      </c>
      <c r="AF21">
        <v>116.82040000000001</v>
      </c>
      <c r="AG21" s="59">
        <f t="shared" ref="AG21:AG66" si="29">(1-AF21/365)*U21</f>
        <v>0.65709798750684933</v>
      </c>
      <c r="AH21" s="62">
        <f t="shared" ref="AH21:AH66" si="30">(AG21-AJ21)/AI21</f>
        <v>0.48370743820519035</v>
      </c>
      <c r="AI21" s="28">
        <v>0.11584095694217872</v>
      </c>
      <c r="AJ21" s="28">
        <v>0.60106485498511031</v>
      </c>
      <c r="AK21" s="62">
        <f t="shared" ref="AK21:AK84" si="31">(X21+AC21+AH21)/3</f>
        <v>0.28923012258403824</v>
      </c>
    </row>
    <row r="22" spans="1:38" x14ac:dyDescent="0.25">
      <c r="A22" s="4" t="s">
        <v>54</v>
      </c>
      <c r="B22" s="18">
        <v>20286</v>
      </c>
      <c r="C22" s="4">
        <v>16394</v>
      </c>
      <c r="D22" s="9">
        <v>0.83313767760204338</v>
      </c>
      <c r="E22" s="28">
        <f t="shared" si="22"/>
        <v>0.83313767760204338</v>
      </c>
      <c r="F22" s="28">
        <f t="shared" si="23"/>
        <v>0.85067741818313902</v>
      </c>
      <c r="G22" s="28">
        <f t="shared" si="24"/>
        <v>0.89793727474886886</v>
      </c>
      <c r="H22" s="16">
        <v>30</v>
      </c>
      <c r="I22" s="16">
        <v>32</v>
      </c>
      <c r="J22" s="5">
        <v>861.19</v>
      </c>
      <c r="K22" s="30">
        <f t="shared" si="3"/>
        <v>30.000087089048552</v>
      </c>
      <c r="L22" s="5">
        <v>918.6</v>
      </c>
      <c r="M22">
        <f t="shared" si="4"/>
        <v>27558.080000000002</v>
      </c>
      <c r="N22" s="28"/>
      <c r="O22" s="28">
        <f t="shared" ref="O22:O66" si="32">$J$67/L22</f>
        <v>1.0497278467232745</v>
      </c>
      <c r="P22">
        <f t="shared" si="25"/>
        <v>888.96782518186819</v>
      </c>
      <c r="Q22" s="28">
        <f t="shared" ref="Q22:Q66" si="33">$J$67/P22</f>
        <v>1.0847186733701235</v>
      </c>
      <c r="R22" s="28">
        <f t="shared" ref="R22:R66" si="34">Q22-O22</f>
        <v>3.4990826646849049E-2</v>
      </c>
      <c r="S22" s="45">
        <v>430629</v>
      </c>
      <c r="T22" s="59">
        <f t="shared" ref="T22:T66" si="35">S22/20121641</f>
        <v>2.140128630661883E-2</v>
      </c>
      <c r="U22" s="28">
        <v>0.96640000000000004</v>
      </c>
      <c r="V22" s="59">
        <f t="shared" si="26"/>
        <v>0.93750272153276726</v>
      </c>
      <c r="W22" s="59">
        <f t="shared" si="27"/>
        <v>0.88867760963926312</v>
      </c>
      <c r="X22" s="62">
        <f t="shared" ref="X22:X66" si="36">(W22-Z22)/Y22</f>
        <v>0.91089890159528264</v>
      </c>
      <c r="Y22" s="28">
        <v>0.13908838067134591</v>
      </c>
      <c r="Z22" s="28">
        <v>0.76198215646106759</v>
      </c>
      <c r="AA22" s="62">
        <f t="shared" ref="AA22:AA66" si="37">B22*100/S22</f>
        <v>4.7107835282807242</v>
      </c>
      <c r="AB22" s="59">
        <f t="shared" ref="AB22:AB66" si="38">(1-AA22/K22)</f>
        <v>0.84297433823115853</v>
      </c>
      <c r="AC22" s="62">
        <f t="shared" si="28"/>
        <v>0.20376102856864792</v>
      </c>
      <c r="AD22" s="28">
        <v>7.9297912441975649E-2</v>
      </c>
      <c r="AE22" s="28">
        <v>0.82681651402863499</v>
      </c>
      <c r="AF22">
        <v>80.112300000000005</v>
      </c>
      <c r="AG22" s="59">
        <f t="shared" si="29"/>
        <v>0.754288967890411</v>
      </c>
      <c r="AH22" s="62">
        <f t="shared" si="30"/>
        <v>1.3227110423628625</v>
      </c>
      <c r="AI22" s="28">
        <v>0.11584095694217872</v>
      </c>
      <c r="AJ22" s="28">
        <v>0.60106485498511031</v>
      </c>
      <c r="AK22" s="62">
        <f t="shared" si="31"/>
        <v>0.8124569908422643</v>
      </c>
    </row>
    <row r="23" spans="1:38" x14ac:dyDescent="0.25">
      <c r="A23" s="4" t="s">
        <v>56</v>
      </c>
      <c r="B23" s="18">
        <v>32481</v>
      </c>
      <c r="C23" s="4">
        <v>23301</v>
      </c>
      <c r="D23" s="9">
        <v>0.73956003462135045</v>
      </c>
      <c r="E23" s="28">
        <f t="shared" si="22"/>
        <v>0.73956003462135045</v>
      </c>
      <c r="F23" s="28">
        <f t="shared" si="23"/>
        <v>0.75512971956074737</v>
      </c>
      <c r="G23" s="28">
        <f t="shared" si="24"/>
        <v>0.79708137064745543</v>
      </c>
      <c r="H23" s="16">
        <v>30</v>
      </c>
      <c r="I23" s="16">
        <v>34</v>
      </c>
      <c r="J23" s="5">
        <v>1324.88</v>
      </c>
      <c r="K23" s="30">
        <f t="shared" si="3"/>
        <v>28.999954934945379</v>
      </c>
      <c r="L23" s="5">
        <v>1553.31</v>
      </c>
      <c r="M23">
        <f t="shared" si="4"/>
        <v>45045.920000000006</v>
      </c>
      <c r="N23" s="28"/>
      <c r="O23" s="28">
        <f t="shared" si="32"/>
        <v>0.62079044105812753</v>
      </c>
      <c r="P23">
        <f t="shared" si="25"/>
        <v>1501.5329222221053</v>
      </c>
      <c r="Q23" s="28">
        <f t="shared" si="33"/>
        <v>0.64219704125632526</v>
      </c>
      <c r="R23" s="28">
        <f t="shared" si="34"/>
        <v>2.1406600198197734E-2</v>
      </c>
      <c r="S23" s="45">
        <v>612431</v>
      </c>
      <c r="T23" s="59">
        <f t="shared" si="35"/>
        <v>3.0436434086066836E-2</v>
      </c>
      <c r="U23" s="28">
        <v>0.96640000000000004</v>
      </c>
      <c r="V23" s="59">
        <f t="shared" si="26"/>
        <v>0.85293985102780523</v>
      </c>
      <c r="W23" s="59">
        <f t="shared" si="27"/>
        <v>0.86707173281934191</v>
      </c>
      <c r="X23" s="62">
        <f t="shared" si="36"/>
        <v>0.75555970851793941</v>
      </c>
      <c r="Y23" s="28">
        <v>0.13908838067134591</v>
      </c>
      <c r="Z23" s="28">
        <v>0.76198215646106759</v>
      </c>
      <c r="AA23" s="62">
        <f t="shared" si="37"/>
        <v>5.3036178769526687</v>
      </c>
      <c r="AB23" s="59">
        <f t="shared" si="38"/>
        <v>0.81711634073742201</v>
      </c>
      <c r="AC23" s="62">
        <f t="shared" si="28"/>
        <v>-0.12232570811130554</v>
      </c>
      <c r="AD23" s="28">
        <v>7.9297912441975649E-2</v>
      </c>
      <c r="AE23" s="28">
        <v>0.82681651402863499</v>
      </c>
      <c r="AF23">
        <v>171.61279999999999</v>
      </c>
      <c r="AG23" s="59">
        <f t="shared" si="29"/>
        <v>0.51202572624657539</v>
      </c>
      <c r="AH23" s="62">
        <f t="shared" si="30"/>
        <v>-0.76863253799757747</v>
      </c>
      <c r="AI23" s="28">
        <v>0.11584095694217872</v>
      </c>
      <c r="AJ23" s="28">
        <v>0.60106485498511031</v>
      </c>
      <c r="AK23" s="62">
        <f t="shared" si="31"/>
        <v>-4.5132845863647852E-2</v>
      </c>
    </row>
    <row r="24" spans="1:38" x14ac:dyDescent="0.25">
      <c r="A24" s="4" t="s">
        <v>58</v>
      </c>
      <c r="B24" s="18">
        <v>27778</v>
      </c>
      <c r="C24" s="4">
        <v>15686</v>
      </c>
      <c r="D24" s="9">
        <v>0.58215616749292809</v>
      </c>
      <c r="E24" s="28">
        <f t="shared" si="22"/>
        <v>0.58215616749292809</v>
      </c>
      <c r="F24" s="28">
        <f t="shared" si="23"/>
        <v>0.59441208680856872</v>
      </c>
      <c r="G24" s="28">
        <f t="shared" si="24"/>
        <v>0.62743498052015578</v>
      </c>
      <c r="H24" s="16">
        <v>37</v>
      </c>
      <c r="I24" s="16">
        <v>39</v>
      </c>
      <c r="J24" s="5">
        <v>1181.44</v>
      </c>
      <c r="K24" s="30">
        <f t="shared" si="3"/>
        <v>35.000045576774077</v>
      </c>
      <c r="L24" s="5">
        <v>1316.46</v>
      </c>
      <c r="M24">
        <f t="shared" si="4"/>
        <v>46076.160000000003</v>
      </c>
      <c r="N24" s="28"/>
      <c r="O24" s="28">
        <f t="shared" si="32"/>
        <v>0.7324795284323109</v>
      </c>
      <c r="P24">
        <f t="shared" si="25"/>
        <v>1279.8917129629044</v>
      </c>
      <c r="Q24" s="28">
        <f t="shared" si="33"/>
        <v>0.75340748770669486</v>
      </c>
      <c r="R24" s="28">
        <f t="shared" si="34"/>
        <v>2.0927959274383956E-2</v>
      </c>
      <c r="S24" s="45">
        <v>616168</v>
      </c>
      <c r="T24" s="59">
        <f t="shared" si="35"/>
        <v>3.0622154525070795E-2</v>
      </c>
      <c r="U24" s="28">
        <v>0.96640000000000004</v>
      </c>
      <c r="V24" s="59">
        <f t="shared" si="26"/>
        <v>0.89743706607113016</v>
      </c>
      <c r="W24" s="59">
        <f t="shared" si="27"/>
        <v>0.64868745620407309</v>
      </c>
      <c r="X24" s="62">
        <f t="shared" si="36"/>
        <v>-0.81455186774156441</v>
      </c>
      <c r="Y24" s="28">
        <v>0.13908838067134591</v>
      </c>
      <c r="Z24" s="28">
        <v>0.76198215646106759</v>
      </c>
      <c r="AA24" s="62">
        <f t="shared" si="37"/>
        <v>4.5081860791212787</v>
      </c>
      <c r="AB24" s="59">
        <f t="shared" si="38"/>
        <v>0.87119485118291107</v>
      </c>
      <c r="AC24" s="62">
        <f t="shared" si="28"/>
        <v>0.5596406738544204</v>
      </c>
      <c r="AD24" s="28">
        <v>7.9297912441975649E-2</v>
      </c>
      <c r="AE24" s="28">
        <v>0.82681651402863499</v>
      </c>
      <c r="AF24">
        <v>183.108</v>
      </c>
      <c r="AG24" s="59">
        <f t="shared" si="29"/>
        <v>0.48159021589041096</v>
      </c>
      <c r="AH24" s="62">
        <f t="shared" si="30"/>
        <v>-1.0313678533779238</v>
      </c>
      <c r="AI24" s="28">
        <v>0.11584095694217872</v>
      </c>
      <c r="AJ24" s="28">
        <v>0.60106485498511031</v>
      </c>
      <c r="AK24" s="62">
        <f t="shared" si="31"/>
        <v>-0.42875968242168927</v>
      </c>
    </row>
    <row r="25" spans="1:38" x14ac:dyDescent="0.25">
      <c r="A25" s="4" t="s">
        <v>60</v>
      </c>
      <c r="B25" s="18">
        <v>35453</v>
      </c>
      <c r="C25" s="4">
        <v>15656</v>
      </c>
      <c r="D25" s="9">
        <v>0.45525642923213866</v>
      </c>
      <c r="E25" s="28">
        <f t="shared" si="22"/>
        <v>0.45525642923213866</v>
      </c>
      <c r="F25" s="28">
        <f t="shared" si="23"/>
        <v>0.46484077511070998</v>
      </c>
      <c r="G25" s="28">
        <f t="shared" si="24"/>
        <v>0.4906652626168605</v>
      </c>
      <c r="H25" s="16">
        <v>33</v>
      </c>
      <c r="I25" s="16">
        <v>39</v>
      </c>
      <c r="J25" s="5">
        <v>1351.85</v>
      </c>
      <c r="K25" s="30">
        <f t="shared" si="3"/>
        <v>33.0000187776971</v>
      </c>
      <c r="L25" s="5">
        <v>1597.64</v>
      </c>
      <c r="M25">
        <f t="shared" si="4"/>
        <v>52722.149999999994</v>
      </c>
      <c r="N25" s="28"/>
      <c r="O25" s="28">
        <f t="shared" si="32"/>
        <v>0.603565258756666</v>
      </c>
      <c r="P25">
        <f t="shared" si="25"/>
        <v>1550.6506141868369</v>
      </c>
      <c r="Q25" s="28">
        <f t="shared" si="33"/>
        <v>0.62185510467531691</v>
      </c>
      <c r="R25" s="28">
        <f t="shared" si="34"/>
        <v>1.8289845918650904E-2</v>
      </c>
      <c r="S25" s="45">
        <v>575398</v>
      </c>
      <c r="T25" s="59">
        <f t="shared" si="35"/>
        <v>2.8595977833020675E-2</v>
      </c>
      <c r="U25" s="28">
        <v>0.96640000000000004</v>
      </c>
      <c r="V25" s="59">
        <f t="shared" si="26"/>
        <v>0.84615432763325893</v>
      </c>
      <c r="W25" s="59">
        <f t="shared" si="27"/>
        <v>0.53803001930571748</v>
      </c>
      <c r="X25" s="62">
        <f t="shared" si="36"/>
        <v>-1.6101426738480054</v>
      </c>
      <c r="Y25" s="28">
        <v>0.13908838067134591</v>
      </c>
      <c r="Z25" s="28">
        <v>0.76198215646106759</v>
      </c>
      <c r="AA25" s="62">
        <f t="shared" si="37"/>
        <v>6.1614743186455287</v>
      </c>
      <c r="AB25" s="59">
        <f t="shared" si="38"/>
        <v>0.8132887632533794</v>
      </c>
      <c r="AC25" s="62">
        <f t="shared" si="28"/>
        <v>-0.17059403405044485</v>
      </c>
      <c r="AD25" s="28">
        <v>7.9297912441975649E-2</v>
      </c>
      <c r="AE25" s="28">
        <v>0.82681651402863499</v>
      </c>
      <c r="AF25">
        <v>166.07810000000001</v>
      </c>
      <c r="AG25" s="59">
        <f t="shared" si="29"/>
        <v>0.52667979221917816</v>
      </c>
      <c r="AH25" s="62">
        <f t="shared" si="30"/>
        <v>-0.64213094167601692</v>
      </c>
      <c r="AI25" s="28">
        <v>0.11584095694217872</v>
      </c>
      <c r="AJ25" s="28">
        <v>0.60106485498511031</v>
      </c>
      <c r="AK25" s="62">
        <f t="shared" si="31"/>
        <v>-0.80762254985815574</v>
      </c>
    </row>
    <row r="26" spans="1:38" x14ac:dyDescent="0.25">
      <c r="A26" s="4" t="s">
        <v>62</v>
      </c>
      <c r="B26" s="18">
        <v>15928</v>
      </c>
      <c r="C26" s="4">
        <v>9617</v>
      </c>
      <c r="D26" s="9">
        <v>0.62245310080931204</v>
      </c>
      <c r="E26" s="28">
        <f t="shared" si="22"/>
        <v>0.62245310080931204</v>
      </c>
      <c r="F26" s="28">
        <f t="shared" si="23"/>
        <v>0.6355573766158239</v>
      </c>
      <c r="G26" s="28">
        <f t="shared" si="24"/>
        <v>0.67086611976114741</v>
      </c>
      <c r="H26" s="16">
        <v>20</v>
      </c>
      <c r="I26" s="16">
        <v>21</v>
      </c>
      <c r="J26" s="5">
        <v>1004.86</v>
      </c>
      <c r="K26" s="30">
        <f t="shared" si="3"/>
        <v>18.000102360256925</v>
      </c>
      <c r="L26" s="5">
        <v>1172.33</v>
      </c>
      <c r="M26">
        <f t="shared" si="4"/>
        <v>21102.06</v>
      </c>
      <c r="N26" s="28"/>
      <c r="O26" s="28">
        <f t="shared" si="32"/>
        <v>0.82253290455759043</v>
      </c>
      <c r="P26">
        <f t="shared" si="25"/>
        <v>1110.6287534608132</v>
      </c>
      <c r="Q26" s="28">
        <f t="shared" si="33"/>
        <v>0.86822891717436801</v>
      </c>
      <c r="R26" s="28">
        <f t="shared" si="34"/>
        <v>4.5696012616777582E-2</v>
      </c>
      <c r="S26" s="45">
        <v>286225</v>
      </c>
      <c r="T26" s="59">
        <f t="shared" si="35"/>
        <v>1.4224734453815174E-2</v>
      </c>
      <c r="U26" s="28">
        <v>0.96640000000000004</v>
      </c>
      <c r="V26" s="59">
        <f t="shared" si="26"/>
        <v>0.85714773144080592</v>
      </c>
      <c r="W26" s="59">
        <f t="shared" si="27"/>
        <v>0.72619115466013251</v>
      </c>
      <c r="X26" s="62">
        <f t="shared" si="36"/>
        <v>-0.25732560569172341</v>
      </c>
      <c r="Y26" s="28">
        <v>0.13908838067134591</v>
      </c>
      <c r="Z26" s="28">
        <v>0.76198215646106759</v>
      </c>
      <c r="AA26" s="62">
        <f t="shared" si="37"/>
        <v>5.5648528255742864</v>
      </c>
      <c r="AB26" s="59">
        <f t="shared" si="38"/>
        <v>0.69084326776601412</v>
      </c>
      <c r="AC26" s="62">
        <f t="shared" si="28"/>
        <v>-1.7147140709677071</v>
      </c>
      <c r="AD26" s="28">
        <v>7.9297912441975649E-2</v>
      </c>
      <c r="AE26" s="28">
        <v>0.82681651402863499</v>
      </c>
      <c r="AF26">
        <v>176.34549999999999</v>
      </c>
      <c r="AG26" s="59">
        <f t="shared" si="29"/>
        <v>0.49949509260273972</v>
      </c>
      <c r="AH26" s="62">
        <f t="shared" si="30"/>
        <v>-0.87680355086386663</v>
      </c>
      <c r="AI26" s="28">
        <v>0.11584095694217872</v>
      </c>
      <c r="AJ26" s="28">
        <v>0.60106485498511031</v>
      </c>
      <c r="AK26" s="62">
        <f t="shared" si="31"/>
        <v>-0.94961440917443241</v>
      </c>
    </row>
    <row r="27" spans="1:38" x14ac:dyDescent="0.25">
      <c r="A27" s="4" t="s">
        <v>64</v>
      </c>
      <c r="B27" s="18">
        <v>17117</v>
      </c>
      <c r="C27" s="4">
        <v>10848</v>
      </c>
      <c r="D27" s="9">
        <v>0.65335661357943431</v>
      </c>
      <c r="E27" s="28">
        <f t="shared" si="22"/>
        <v>0.65335661357943431</v>
      </c>
      <c r="F27" s="28">
        <f t="shared" si="23"/>
        <v>0.66711148965479072</v>
      </c>
      <c r="G27" s="28">
        <f t="shared" si="24"/>
        <v>0.7041732390800568</v>
      </c>
      <c r="H27" s="16">
        <v>24</v>
      </c>
      <c r="I27" s="16">
        <v>26</v>
      </c>
      <c r="J27" s="5">
        <v>1083.6199999999999</v>
      </c>
      <c r="K27" s="30">
        <f t="shared" si="3"/>
        <v>24.00003407387215</v>
      </c>
      <c r="L27" s="5">
        <v>1173.92</v>
      </c>
      <c r="M27">
        <f t="shared" si="4"/>
        <v>28174.119999999995</v>
      </c>
      <c r="N27" s="28"/>
      <c r="O27" s="28">
        <f t="shared" si="32"/>
        <v>0.8214188360365271</v>
      </c>
      <c r="P27">
        <f t="shared" si="25"/>
        <v>1126.9632639999127</v>
      </c>
      <c r="Q27" s="28">
        <f t="shared" si="33"/>
        <v>0.8556445722795758</v>
      </c>
      <c r="R27" s="28">
        <f t="shared" si="34"/>
        <v>3.4225736243048699E-2</v>
      </c>
      <c r="S27" s="45">
        <v>412626</v>
      </c>
      <c r="T27" s="59">
        <f t="shared" si="35"/>
        <v>2.050657796747293E-2</v>
      </c>
      <c r="U27" s="28">
        <v>0.96640000000000004</v>
      </c>
      <c r="V27" s="59">
        <f t="shared" si="26"/>
        <v>0.92307823361046737</v>
      </c>
      <c r="W27" s="59">
        <f t="shared" si="27"/>
        <v>0.7078019931462779</v>
      </c>
      <c r="X27" s="62">
        <f t="shared" si="36"/>
        <v>-0.38953766700910009</v>
      </c>
      <c r="Y27" s="28">
        <v>0.13908838067134591</v>
      </c>
      <c r="Z27" s="28">
        <v>0.76198215646106759</v>
      </c>
      <c r="AA27" s="62">
        <f t="shared" si="37"/>
        <v>4.1483086378463794</v>
      </c>
      <c r="AB27" s="59">
        <f t="shared" si="38"/>
        <v>0.82715405215351456</v>
      </c>
      <c r="AC27" s="62">
        <f t="shared" si="28"/>
        <v>4.2565827332032569E-3</v>
      </c>
      <c r="AD27" s="28">
        <v>7.9297912441975649E-2</v>
      </c>
      <c r="AE27" s="28">
        <v>0.82681651402863499</v>
      </c>
      <c r="AF27">
        <v>168.75040000000001</v>
      </c>
      <c r="AG27" s="59">
        <f t="shared" si="29"/>
        <v>0.51960442038356158</v>
      </c>
      <c r="AH27" s="62">
        <f t="shared" si="30"/>
        <v>-0.70320926856819033</v>
      </c>
      <c r="AI27" s="28">
        <v>0.11584095694217872</v>
      </c>
      <c r="AJ27" s="28">
        <v>0.60106485498511031</v>
      </c>
      <c r="AK27" s="62">
        <f t="shared" si="31"/>
        <v>-0.36283011761469569</v>
      </c>
    </row>
    <row r="28" spans="1:38" x14ac:dyDescent="0.25">
      <c r="A28" s="15" t="s">
        <v>66</v>
      </c>
      <c r="B28" s="18">
        <v>25618</v>
      </c>
      <c r="C28" s="4">
        <v>16789</v>
      </c>
      <c r="D28" s="9">
        <v>0.67562836375518831</v>
      </c>
      <c r="E28" s="28">
        <f t="shared" si="22"/>
        <v>0.67562836375518831</v>
      </c>
      <c r="F28" s="28">
        <f t="shared" si="23"/>
        <v>0.68985211878161334</v>
      </c>
      <c r="G28" s="28">
        <f t="shared" si="24"/>
        <v>0.72817723649170285</v>
      </c>
      <c r="H28" s="16">
        <v>42</v>
      </c>
      <c r="I28" s="16">
        <v>42</v>
      </c>
      <c r="J28" s="5">
        <v>890.98</v>
      </c>
      <c r="K28" s="30">
        <f t="shared" si="3"/>
        <v>42</v>
      </c>
      <c r="L28" s="5">
        <v>890.98</v>
      </c>
      <c r="M28">
        <f t="shared" si="4"/>
        <v>37421.160000000003</v>
      </c>
      <c r="N28" s="28"/>
      <c r="O28" s="28">
        <f t="shared" si="32"/>
        <v>1.0822689622662685</v>
      </c>
      <c r="P28">
        <f t="shared" si="25"/>
        <v>870.25953488372102</v>
      </c>
      <c r="Q28" s="28">
        <f t="shared" si="33"/>
        <v>1.1080372708916557</v>
      </c>
      <c r="R28" s="28">
        <f t="shared" si="34"/>
        <v>2.576830862538726E-2</v>
      </c>
      <c r="S28" s="45">
        <v>549217</v>
      </c>
      <c r="T28" s="59">
        <f t="shared" si="35"/>
        <v>2.7294841409803504E-2</v>
      </c>
      <c r="U28" s="28">
        <v>0.96640000000000004</v>
      </c>
      <c r="V28" s="59">
        <f t="shared" si="26"/>
        <v>1</v>
      </c>
      <c r="W28" s="59">
        <f t="shared" si="27"/>
        <v>0.67562836375518831</v>
      </c>
      <c r="X28" s="62">
        <f t="shared" si="36"/>
        <v>-0.62085554730790926</v>
      </c>
      <c r="Y28" s="28">
        <v>0.13908838067134591</v>
      </c>
      <c r="Z28" s="28">
        <v>0.76198215646106759</v>
      </c>
      <c r="AA28" s="62">
        <f t="shared" si="37"/>
        <v>4.6644586748043126</v>
      </c>
      <c r="AB28" s="59">
        <f t="shared" si="38"/>
        <v>0.88894146012370689</v>
      </c>
      <c r="AC28" s="62">
        <f t="shared" si="28"/>
        <v>0.78343734635549644</v>
      </c>
      <c r="AD28" s="28">
        <v>7.9297912441975649E-2</v>
      </c>
      <c r="AE28" s="28">
        <v>0.82681651402863499</v>
      </c>
      <c r="AF28">
        <v>157.68770000000001</v>
      </c>
      <c r="AG28" s="59">
        <f t="shared" si="29"/>
        <v>0.54889481293150688</v>
      </c>
      <c r="AH28" s="62">
        <f t="shared" si="30"/>
        <v>-0.45035921172201449</v>
      </c>
      <c r="AI28" s="28">
        <v>0.11584095694217872</v>
      </c>
      <c r="AJ28" s="28">
        <v>0.60106485498511031</v>
      </c>
      <c r="AK28" s="62">
        <f t="shared" si="31"/>
        <v>-9.5925804224809105E-2</v>
      </c>
    </row>
    <row r="29" spans="1:38" x14ac:dyDescent="0.25">
      <c r="A29" s="4" t="s">
        <v>68</v>
      </c>
      <c r="B29" s="18">
        <v>12107</v>
      </c>
      <c r="C29" s="4">
        <v>8228</v>
      </c>
      <c r="D29" s="9">
        <v>0.70062560723582423</v>
      </c>
      <c r="E29" s="28">
        <f t="shared" si="22"/>
        <v>0.70062560723582423</v>
      </c>
      <c r="F29" s="28">
        <f t="shared" si="23"/>
        <v>0.71537562001973631</v>
      </c>
      <c r="G29" s="28">
        <f t="shared" si="24"/>
        <v>0.75511871002083264</v>
      </c>
      <c r="H29" s="16">
        <v>23</v>
      </c>
      <c r="I29" s="16">
        <v>24</v>
      </c>
      <c r="J29" s="5">
        <v>793.13</v>
      </c>
      <c r="K29" s="30">
        <f t="shared" si="3"/>
        <v>23.000108746873526</v>
      </c>
      <c r="L29" s="5">
        <v>827.61</v>
      </c>
      <c r="M29">
        <f t="shared" si="4"/>
        <v>19035.12</v>
      </c>
      <c r="N29" s="28"/>
      <c r="O29" s="28">
        <f t="shared" si="32"/>
        <v>1.1651381689443094</v>
      </c>
      <c r="P29">
        <f t="shared" si="25"/>
        <v>793.12640624929202</v>
      </c>
      <c r="Q29" s="28">
        <f t="shared" si="33"/>
        <v>1.2157961106856803</v>
      </c>
      <c r="R29" s="28">
        <f t="shared" si="34"/>
        <v>5.0657941741370838E-2</v>
      </c>
      <c r="S29" s="45">
        <v>321212</v>
      </c>
      <c r="T29" s="59">
        <f t="shared" si="35"/>
        <v>1.5963509139239686E-2</v>
      </c>
      <c r="U29" s="28">
        <v>0.96640000000000004</v>
      </c>
      <c r="V29" s="59">
        <f t="shared" si="26"/>
        <v>0.95833786445306357</v>
      </c>
      <c r="W29" s="59">
        <f t="shared" si="27"/>
        <v>0.73108413350199908</v>
      </c>
      <c r="X29" s="62">
        <f t="shared" si="36"/>
        <v>-0.22214668694776118</v>
      </c>
      <c r="Y29" s="28">
        <v>0.13908838067134591</v>
      </c>
      <c r="Z29" s="28">
        <v>0.76198215646106759</v>
      </c>
      <c r="AA29" s="62">
        <f t="shared" si="37"/>
        <v>3.7691617996836979</v>
      </c>
      <c r="AB29" s="59">
        <f t="shared" si="38"/>
        <v>0.8361241748391276</v>
      </c>
      <c r="AC29" s="62">
        <f t="shared" si="28"/>
        <v>0.11737586178328807</v>
      </c>
      <c r="AD29" s="28">
        <v>7.9297912441975649E-2</v>
      </c>
      <c r="AE29" s="28">
        <v>0.82681651402863499</v>
      </c>
      <c r="AF29">
        <v>174.8244</v>
      </c>
      <c r="AG29" s="59">
        <f t="shared" si="29"/>
        <v>0.5035224653150685</v>
      </c>
      <c r="AH29" s="62">
        <f t="shared" si="30"/>
        <v>-0.84203715373941079</v>
      </c>
      <c r="AI29" s="28">
        <v>0.11584095694217872</v>
      </c>
      <c r="AJ29" s="28">
        <v>0.60106485498511031</v>
      </c>
      <c r="AK29" s="62">
        <f t="shared" si="31"/>
        <v>-0.31560265963462797</v>
      </c>
    </row>
    <row r="30" spans="1:38" x14ac:dyDescent="0.25">
      <c r="A30" s="15" t="s">
        <v>70</v>
      </c>
      <c r="B30" s="18">
        <v>143792</v>
      </c>
      <c r="C30" s="4">
        <v>72755</v>
      </c>
      <c r="D30" s="9">
        <v>0.52162258428268093</v>
      </c>
      <c r="E30" s="28">
        <f t="shared" si="22"/>
        <v>0.52162258428268093</v>
      </c>
      <c r="F30" s="28">
        <f t="shared" si="23"/>
        <v>0.53260411237284266</v>
      </c>
      <c r="G30" s="28">
        <f t="shared" si="24"/>
        <v>0.56219322972688945</v>
      </c>
      <c r="H30" s="16">
        <v>221</v>
      </c>
      <c r="I30" s="16">
        <v>225</v>
      </c>
      <c r="J30" s="5">
        <v>1035.02</v>
      </c>
      <c r="K30" s="30">
        <f t="shared" si="3"/>
        <v>188.99948870691543</v>
      </c>
      <c r="L30" s="5">
        <v>1232.17</v>
      </c>
      <c r="M30">
        <f t="shared" si="4"/>
        <v>232879.5</v>
      </c>
      <c r="N30" s="28"/>
      <c r="O30" s="28">
        <f t="shared" si="32"/>
        <v>0.78258681837733424</v>
      </c>
      <c r="P30">
        <f t="shared" si="25"/>
        <v>1225.6848772852716</v>
      </c>
      <c r="Q30" s="28">
        <f t="shared" si="33"/>
        <v>0.78672750057563856</v>
      </c>
      <c r="R30" s="28">
        <f t="shared" si="34"/>
        <v>4.140682198304324E-3</v>
      </c>
      <c r="S30" s="45">
        <v>1883425</v>
      </c>
      <c r="T30" s="59">
        <f t="shared" si="35"/>
        <v>9.3601958210068448E-2</v>
      </c>
      <c r="U30" s="28">
        <v>0.96640000000000004</v>
      </c>
      <c r="V30" s="59">
        <f t="shared" si="26"/>
        <v>0.83999772758629077</v>
      </c>
      <c r="W30" s="59">
        <f t="shared" si="27"/>
        <v>0.62098094691464034</v>
      </c>
      <c r="X30" s="62">
        <f t="shared" si="36"/>
        <v>-1.0137526144588684</v>
      </c>
      <c r="Y30" s="28">
        <v>0.13908838067134591</v>
      </c>
      <c r="Z30" s="28">
        <v>0.76198215646106759</v>
      </c>
      <c r="AA30" s="62">
        <f t="shared" si="37"/>
        <v>7.6346018556618924</v>
      </c>
      <c r="AB30" s="59">
        <f t="shared" si="38"/>
        <v>0.9596051719086871</v>
      </c>
      <c r="AC30" s="62">
        <f t="shared" si="28"/>
        <v>1.6745542699780027</v>
      </c>
      <c r="AD30" s="28">
        <v>7.9297912441975649E-2</v>
      </c>
      <c r="AE30" s="28">
        <v>0.82681651402863499</v>
      </c>
      <c r="AF30">
        <v>167.51310000000001</v>
      </c>
      <c r="AG30" s="59">
        <f t="shared" si="29"/>
        <v>0.52288038400000003</v>
      </c>
      <c r="AH30" s="62">
        <f t="shared" si="30"/>
        <v>-0.67492942952927748</v>
      </c>
      <c r="AI30" s="28">
        <v>0.11584095694217872</v>
      </c>
      <c r="AJ30" s="28">
        <v>0.60106485498511031</v>
      </c>
      <c r="AK30" s="62">
        <f t="shared" si="31"/>
        <v>-4.7092580033810671E-3</v>
      </c>
    </row>
    <row r="31" spans="1:38" x14ac:dyDescent="0.25">
      <c r="A31" s="15" t="s">
        <v>72</v>
      </c>
      <c r="B31" s="18">
        <v>15724</v>
      </c>
      <c r="C31" s="4">
        <v>11258</v>
      </c>
      <c r="D31" s="9">
        <v>0.73811915333314104</v>
      </c>
      <c r="E31" s="28">
        <f t="shared" si="22"/>
        <v>0.73811915333314104</v>
      </c>
      <c r="F31" s="28">
        <f t="shared" si="23"/>
        <v>0.75365850392962819</v>
      </c>
      <c r="G31" s="28">
        <f t="shared" si="24"/>
        <v>0.79552842081460751</v>
      </c>
      <c r="H31" s="16">
        <v>27</v>
      </c>
      <c r="I31" s="16">
        <v>27</v>
      </c>
      <c r="J31" s="5">
        <v>958.93</v>
      </c>
      <c r="K31" s="30">
        <f t="shared" si="3"/>
        <v>25.000106214514691</v>
      </c>
      <c r="L31" s="5">
        <v>1035.6400000000001</v>
      </c>
      <c r="M31">
        <f t="shared" si="4"/>
        <v>25891.109999999997</v>
      </c>
      <c r="N31" s="28"/>
      <c r="O31" s="28">
        <f t="shared" si="32"/>
        <v>0.93109574755706603</v>
      </c>
      <c r="P31">
        <f t="shared" si="25"/>
        <v>995.80785502892115</v>
      </c>
      <c r="Q31" s="28">
        <f t="shared" si="33"/>
        <v>0.96833941922660816</v>
      </c>
      <c r="R31" s="28">
        <f t="shared" si="34"/>
        <v>3.7243671669542122E-2</v>
      </c>
      <c r="S31" s="45">
        <v>451069</v>
      </c>
      <c r="T31" s="59">
        <f t="shared" si="35"/>
        <v>2.2417108028117586E-2</v>
      </c>
      <c r="U31" s="28">
        <v>0.96640000000000004</v>
      </c>
      <c r="V31" s="59">
        <f t="shared" si="26"/>
        <v>0.92592985979684039</v>
      </c>
      <c r="W31" s="59">
        <f t="shared" si="27"/>
        <v>0.79716529877877884</v>
      </c>
      <c r="X31" s="62">
        <f t="shared" si="36"/>
        <v>0.2529552946686901</v>
      </c>
      <c r="Y31" s="28">
        <v>0.13908838067134591</v>
      </c>
      <c r="Z31" s="28">
        <v>0.76198215646106759</v>
      </c>
      <c r="AA31" s="62">
        <f t="shared" si="37"/>
        <v>3.4859411752969058</v>
      </c>
      <c r="AB31" s="59">
        <f t="shared" si="38"/>
        <v>0.86056294539768718</v>
      </c>
      <c r="AC31" s="62">
        <f t="shared" si="28"/>
        <v>0.4255651924474726</v>
      </c>
      <c r="AD31" s="28">
        <v>7.9297912441975649E-2</v>
      </c>
      <c r="AE31" s="28">
        <v>0.82681651402863499</v>
      </c>
      <c r="AF31">
        <v>135.06399999999999</v>
      </c>
      <c r="AG31" s="59">
        <f t="shared" si="29"/>
        <v>0.60879493260273976</v>
      </c>
      <c r="AH31" s="62">
        <f t="shared" si="30"/>
        <v>6.6730091167046118E-2</v>
      </c>
      <c r="AI31" s="28">
        <v>0.11584095694217872</v>
      </c>
      <c r="AJ31" s="28">
        <v>0.60106485498511031</v>
      </c>
      <c r="AK31" s="62">
        <f t="shared" si="31"/>
        <v>0.24841685942773628</v>
      </c>
    </row>
    <row r="32" spans="1:38" x14ac:dyDescent="0.25">
      <c r="A32" s="15" t="s">
        <v>74</v>
      </c>
      <c r="B32" s="18">
        <v>19300</v>
      </c>
      <c r="C32" s="4">
        <v>13185</v>
      </c>
      <c r="D32" s="9">
        <v>0.70428930078521446</v>
      </c>
      <c r="E32" s="28">
        <f t="shared" si="22"/>
        <v>0.70428930078521446</v>
      </c>
      <c r="F32" s="28">
        <f t="shared" si="23"/>
        <v>0.71911644395964003</v>
      </c>
      <c r="G32" s="28">
        <f t="shared" si="24"/>
        <v>0.7590673575129534</v>
      </c>
      <c r="H32" s="16">
        <v>23</v>
      </c>
      <c r="I32" s="16">
        <v>23</v>
      </c>
      <c r="J32" s="5">
        <v>1058.0899999999999</v>
      </c>
      <c r="K32" s="30">
        <f t="shared" si="3"/>
        <v>19.000085881140503</v>
      </c>
      <c r="L32" s="5">
        <v>1280.8399999999999</v>
      </c>
      <c r="M32">
        <f t="shared" si="4"/>
        <v>24336.07</v>
      </c>
      <c r="N32" s="28"/>
      <c r="O32" s="28">
        <f t="shared" si="32"/>
        <v>0.7528496923893695</v>
      </c>
      <c r="P32">
        <f t="shared" si="25"/>
        <v>1216.7982749988191</v>
      </c>
      <c r="Q32" s="28">
        <f t="shared" si="33"/>
        <v>0.79247318130931421</v>
      </c>
      <c r="R32" s="28">
        <f t="shared" si="34"/>
        <v>3.9623488919944716E-2</v>
      </c>
      <c r="S32" s="45">
        <v>295579</v>
      </c>
      <c r="T32" s="59">
        <f t="shared" si="35"/>
        <v>1.4689607075287747E-2</v>
      </c>
      <c r="U32" s="28">
        <v>0.96640000000000004</v>
      </c>
      <c r="V32" s="59">
        <f t="shared" si="26"/>
        <v>0.82609069048436967</v>
      </c>
      <c r="W32" s="59">
        <f t="shared" si="27"/>
        <v>0.85255687892120147</v>
      </c>
      <c r="X32" s="62">
        <f t="shared" si="36"/>
        <v>0.65120265275180889</v>
      </c>
      <c r="Y32" s="28">
        <v>0.13908838067134591</v>
      </c>
      <c r="Z32" s="28">
        <v>0.76198215646106759</v>
      </c>
      <c r="AA32" s="62">
        <f t="shared" si="37"/>
        <v>6.5295572418879555</v>
      </c>
      <c r="AB32" s="59">
        <f t="shared" si="38"/>
        <v>0.65634064589312202</v>
      </c>
      <c r="AC32" s="62">
        <f t="shared" si="28"/>
        <v>-2.1498153341710555</v>
      </c>
      <c r="AD32" s="28">
        <v>7.9297912441975649E-2</v>
      </c>
      <c r="AE32" s="28">
        <v>0.82681651402863499</v>
      </c>
      <c r="AF32">
        <v>98.507800000000003</v>
      </c>
      <c r="AG32" s="59">
        <f t="shared" si="29"/>
        <v>0.70558373172602751</v>
      </c>
      <c r="AH32" s="62">
        <f t="shared" si="30"/>
        <v>0.90226185539098347</v>
      </c>
      <c r="AI32" s="28">
        <v>0.11584095694217872</v>
      </c>
      <c r="AJ32" s="28">
        <v>0.60106485498511031</v>
      </c>
      <c r="AK32" s="62">
        <f t="shared" si="31"/>
        <v>-0.19878360867608771</v>
      </c>
    </row>
    <row r="33" spans="1:37" x14ac:dyDescent="0.25">
      <c r="A33" s="15" t="s">
        <v>76</v>
      </c>
      <c r="B33" s="18">
        <v>6112</v>
      </c>
      <c r="C33" s="4">
        <v>5001</v>
      </c>
      <c r="D33" s="9">
        <v>0.843532412155233</v>
      </c>
      <c r="E33" s="28">
        <f t="shared" si="22"/>
        <v>0.843532412155233</v>
      </c>
      <c r="F33" s="28">
        <f t="shared" si="23"/>
        <v>0.86129098925323788</v>
      </c>
      <c r="G33" s="28">
        <f t="shared" si="24"/>
        <v>0.90914048865619546</v>
      </c>
      <c r="H33" s="16">
        <v>18</v>
      </c>
      <c r="I33" s="16">
        <v>18</v>
      </c>
      <c r="J33" s="5">
        <v>518.33000000000004</v>
      </c>
      <c r="K33" s="30">
        <f t="shared" si="3"/>
        <v>18</v>
      </c>
      <c r="L33" s="5">
        <v>518.33000000000004</v>
      </c>
      <c r="M33">
        <f t="shared" si="4"/>
        <v>9329.94</v>
      </c>
      <c r="N33" s="28"/>
      <c r="O33" s="28">
        <f t="shared" si="32"/>
        <v>1.8603592306059844</v>
      </c>
      <c r="P33">
        <f t="shared" si="25"/>
        <v>491.04947368421057</v>
      </c>
      <c r="Q33" s="28">
        <f t="shared" si="33"/>
        <v>1.9637125211952058</v>
      </c>
      <c r="R33" s="28">
        <f t="shared" si="34"/>
        <v>0.10335329058922138</v>
      </c>
      <c r="S33" s="45">
        <v>306691</v>
      </c>
      <c r="T33" s="59">
        <f t="shared" si="35"/>
        <v>1.5241848316446954E-2</v>
      </c>
      <c r="U33" s="28">
        <v>0.96640000000000004</v>
      </c>
      <c r="V33" s="59">
        <f t="shared" si="26"/>
        <v>1</v>
      </c>
      <c r="W33" s="59">
        <f t="shared" si="27"/>
        <v>0.843532412155233</v>
      </c>
      <c r="X33" s="62">
        <f t="shared" si="36"/>
        <v>0.58631968609126139</v>
      </c>
      <c r="Y33" s="28">
        <v>0.13908838067134591</v>
      </c>
      <c r="Z33" s="28">
        <v>0.76198215646106759</v>
      </c>
      <c r="AA33" s="62">
        <f t="shared" si="37"/>
        <v>1.9928853471409333</v>
      </c>
      <c r="AB33" s="59">
        <f t="shared" si="38"/>
        <v>0.88928414738105932</v>
      </c>
      <c r="AC33" s="62">
        <f t="shared" si="28"/>
        <v>0.78775886311173116</v>
      </c>
      <c r="AD33" s="28">
        <v>7.9297912441975649E-2</v>
      </c>
      <c r="AE33" s="28">
        <v>0.82681651402863499</v>
      </c>
      <c r="AF33">
        <v>101.2059</v>
      </c>
      <c r="AG33" s="59">
        <f t="shared" si="29"/>
        <v>0.69844004997260278</v>
      </c>
      <c r="AH33" s="62">
        <f t="shared" si="30"/>
        <v>0.84059384140012494</v>
      </c>
      <c r="AI33" s="28">
        <v>0.11584095694217872</v>
      </c>
      <c r="AJ33" s="28">
        <v>0.60106485498511031</v>
      </c>
      <c r="AK33" s="62">
        <f t="shared" si="31"/>
        <v>0.73822413020103916</v>
      </c>
    </row>
    <row r="34" spans="1:37" x14ac:dyDescent="0.25">
      <c r="A34" s="15" t="s">
        <v>78</v>
      </c>
      <c r="B34" s="18">
        <v>35960</v>
      </c>
      <c r="C34" s="4">
        <v>24617</v>
      </c>
      <c r="D34" s="9">
        <v>0.70573833469032032</v>
      </c>
      <c r="E34" s="28">
        <f t="shared" si="22"/>
        <v>0.70573833469032032</v>
      </c>
      <c r="F34" s="28">
        <f t="shared" si="23"/>
        <v>0.72059598384169543</v>
      </c>
      <c r="G34" s="28">
        <f t="shared" si="24"/>
        <v>0.76062909405512302</v>
      </c>
      <c r="H34" s="16">
        <v>32</v>
      </c>
      <c r="I34" s="16">
        <v>34</v>
      </c>
      <c r="J34" s="5">
        <v>1496.03</v>
      </c>
      <c r="K34" s="30">
        <f t="shared" si="3"/>
        <v>28.999937285130301</v>
      </c>
      <c r="L34" s="5">
        <v>1753.97</v>
      </c>
      <c r="M34">
        <f t="shared" si="4"/>
        <v>50865.02</v>
      </c>
      <c r="N34" s="28"/>
      <c r="O34" s="28">
        <f t="shared" si="32"/>
        <v>0.5497699504552529</v>
      </c>
      <c r="P34">
        <f t="shared" si="25"/>
        <v>1695.5042111108557</v>
      </c>
      <c r="Q34" s="28">
        <f t="shared" si="33"/>
        <v>0.56872757595112411</v>
      </c>
      <c r="R34" s="28">
        <f t="shared" si="34"/>
        <v>1.8957625495871211E-2</v>
      </c>
      <c r="S34" s="45">
        <v>691106</v>
      </c>
      <c r="T34" s="59">
        <f t="shared" si="35"/>
        <v>3.4346403456855232E-2</v>
      </c>
      <c r="U34" s="28">
        <v>0.96640000000000004</v>
      </c>
      <c r="V34" s="59">
        <f t="shared" si="26"/>
        <v>0.85293933191559712</v>
      </c>
      <c r="W34" s="59">
        <f t="shared" si="27"/>
        <v>0.82741914727430688</v>
      </c>
      <c r="X34" s="62">
        <f t="shared" si="36"/>
        <v>0.47047057775344558</v>
      </c>
      <c r="Y34" s="28">
        <v>0.13908838067134591</v>
      </c>
      <c r="Z34" s="28">
        <v>0.76198215646106759</v>
      </c>
      <c r="AA34" s="62">
        <f t="shared" si="37"/>
        <v>5.2032539147395624</v>
      </c>
      <c r="AB34" s="59">
        <f t="shared" si="38"/>
        <v>0.82057706319911494</v>
      </c>
      <c r="AC34" s="62">
        <f t="shared" si="28"/>
        <v>-7.8683670696698516E-2</v>
      </c>
      <c r="AD34" s="28">
        <v>7.9297912441975649E-2</v>
      </c>
      <c r="AE34" s="28">
        <v>0.82681651402863499</v>
      </c>
      <c r="AF34">
        <v>192.0171</v>
      </c>
      <c r="AG34" s="59">
        <f t="shared" si="29"/>
        <v>0.45800184810958899</v>
      </c>
      <c r="AH34" s="62">
        <f t="shared" si="30"/>
        <v>-1.2349950367462028</v>
      </c>
      <c r="AI34" s="28">
        <v>0.11584095694217872</v>
      </c>
      <c r="AJ34" s="28">
        <v>0.60106485498511031</v>
      </c>
      <c r="AK34" s="62">
        <f t="shared" si="31"/>
        <v>-0.28106937656315195</v>
      </c>
    </row>
    <row r="35" spans="1:37" x14ac:dyDescent="0.25">
      <c r="A35" s="15" t="s">
        <v>80</v>
      </c>
      <c r="B35" s="18">
        <v>4231</v>
      </c>
      <c r="C35" s="4">
        <v>2147</v>
      </c>
      <c r="D35" s="9">
        <v>0.52313922520814704</v>
      </c>
      <c r="E35" s="28">
        <f t="shared" si="22"/>
        <v>0.52313922520814704</v>
      </c>
      <c r="F35" s="28">
        <f t="shared" si="23"/>
        <v>0.53415268258095017</v>
      </c>
      <c r="G35" s="28">
        <f t="shared" si="24"/>
        <v>0.56382783161322514</v>
      </c>
      <c r="H35" s="16">
        <v>9</v>
      </c>
      <c r="I35" s="16">
        <v>9</v>
      </c>
      <c r="J35" s="5">
        <v>495.44</v>
      </c>
      <c r="K35" s="30">
        <f t="shared" si="3"/>
        <v>7.9998564713480933</v>
      </c>
      <c r="L35" s="5">
        <v>557.38</v>
      </c>
      <c r="M35">
        <f t="shared" si="4"/>
        <v>4458.96</v>
      </c>
      <c r="N35" s="28"/>
      <c r="O35" s="28">
        <f t="shared" si="32"/>
        <v>1.7300226057626753</v>
      </c>
      <c r="P35">
        <f t="shared" si="25"/>
        <v>495.44790121881692</v>
      </c>
      <c r="Q35" s="28">
        <f t="shared" si="33"/>
        <v>1.9462793113621872</v>
      </c>
      <c r="R35" s="28">
        <f t="shared" si="34"/>
        <v>0.21625670559951193</v>
      </c>
      <c r="S35" s="45">
        <v>612431</v>
      </c>
      <c r="T35" s="59">
        <f t="shared" si="35"/>
        <v>3.0436434086066836E-2</v>
      </c>
      <c r="U35" s="28">
        <v>0.96640000000000004</v>
      </c>
      <c r="V35" s="59">
        <f t="shared" si="26"/>
        <v>0.88887294126089922</v>
      </c>
      <c r="W35" s="59">
        <f t="shared" si="27"/>
        <v>0.58854218744250963</v>
      </c>
      <c r="X35" s="62">
        <f t="shared" si="36"/>
        <v>-1.2469766933902404</v>
      </c>
      <c r="Y35" s="28">
        <v>0.13908838067134591</v>
      </c>
      <c r="Z35" s="28">
        <v>0.76198215646106759</v>
      </c>
      <c r="AA35" s="62">
        <f t="shared" si="37"/>
        <v>0.69085333694734585</v>
      </c>
      <c r="AB35" s="59">
        <f t="shared" si="38"/>
        <v>0.91364178352178271</v>
      </c>
      <c r="AC35" s="62">
        <f t="shared" si="28"/>
        <v>1.0949250342079313</v>
      </c>
      <c r="AD35" s="28">
        <v>7.9297912441975649E-2</v>
      </c>
      <c r="AE35" s="28">
        <v>0.82681651402863499</v>
      </c>
      <c r="AF35">
        <v>153.9316</v>
      </c>
      <c r="AG35" s="59">
        <f t="shared" si="29"/>
        <v>0.55883973084931504</v>
      </c>
      <c r="AH35" s="62">
        <f t="shared" si="30"/>
        <v>-0.36450945546722019</v>
      </c>
      <c r="AI35" s="28">
        <v>0.11584095694217872</v>
      </c>
      <c r="AJ35" s="28">
        <v>0.60106485498511031</v>
      </c>
      <c r="AK35" s="62">
        <f t="shared" si="31"/>
        <v>-0.17218703821650974</v>
      </c>
    </row>
    <row r="36" spans="1:37" x14ac:dyDescent="0.25">
      <c r="A36" s="15" t="s">
        <v>82</v>
      </c>
      <c r="B36" s="18">
        <v>7224</v>
      </c>
      <c r="C36" s="4">
        <v>4375</v>
      </c>
      <c r="D36" s="9">
        <v>0.62435067529769039</v>
      </c>
      <c r="E36" s="28">
        <f t="shared" si="22"/>
        <v>0.62435067529769039</v>
      </c>
      <c r="F36" s="28">
        <f t="shared" si="23"/>
        <v>0.63749490004079978</v>
      </c>
      <c r="G36" s="28">
        <f t="shared" si="24"/>
        <v>0.6729112833763996</v>
      </c>
      <c r="H36" s="16">
        <v>13</v>
      </c>
      <c r="I36" s="16">
        <v>13</v>
      </c>
      <c r="J36" s="5">
        <v>821.23</v>
      </c>
      <c r="K36" s="30">
        <f t="shared" si="3"/>
        <v>10.999938179382825</v>
      </c>
      <c r="L36" s="5">
        <v>970.55</v>
      </c>
      <c r="M36">
        <f t="shared" si="4"/>
        <v>10675.99</v>
      </c>
      <c r="N36" s="28"/>
      <c r="O36" s="28">
        <f t="shared" si="32"/>
        <v>0.99353974550512603</v>
      </c>
      <c r="P36">
        <f t="shared" si="25"/>
        <v>889.67041666451996</v>
      </c>
      <c r="Q36" s="28">
        <f t="shared" si="33"/>
        <v>1.0838620481674552</v>
      </c>
      <c r="R36" s="28">
        <f t="shared" si="34"/>
        <v>9.0322302662329212E-2</v>
      </c>
      <c r="S36" s="45">
        <v>691106</v>
      </c>
      <c r="T36" s="59">
        <f t="shared" si="35"/>
        <v>3.4346403456855232E-2</v>
      </c>
      <c r="U36" s="28">
        <v>0.96640000000000004</v>
      </c>
      <c r="V36" s="59">
        <f t="shared" si="26"/>
        <v>0.84614909072175581</v>
      </c>
      <c r="W36" s="59">
        <f t="shared" si="27"/>
        <v>0.73787312678564265</v>
      </c>
      <c r="X36" s="62">
        <f t="shared" si="36"/>
        <v>-0.17333604402507599</v>
      </c>
      <c r="Y36" s="28">
        <v>0.13908838067134591</v>
      </c>
      <c r="Z36" s="28">
        <v>0.76198215646106759</v>
      </c>
      <c r="AA36" s="62">
        <f t="shared" si="37"/>
        <v>1.0452810422713736</v>
      </c>
      <c r="AB36" s="59">
        <f t="shared" si="38"/>
        <v>0.90497391665068239</v>
      </c>
      <c r="AC36" s="62">
        <f t="shared" si="28"/>
        <v>0.98561740423163358</v>
      </c>
      <c r="AD36" s="28">
        <v>7.9297912441975649E-2</v>
      </c>
      <c r="AE36" s="28">
        <v>0.82681651402863499</v>
      </c>
      <c r="AF36">
        <v>103.3416</v>
      </c>
      <c r="AG36" s="59">
        <f t="shared" si="29"/>
        <v>0.69278541852054798</v>
      </c>
      <c r="AH36" s="62">
        <f t="shared" si="30"/>
        <v>0.79178009191705323</v>
      </c>
      <c r="AI36" s="28">
        <v>0.11584095694217872</v>
      </c>
      <c r="AJ36" s="28">
        <v>0.60106485498511031</v>
      </c>
      <c r="AK36" s="62">
        <f t="shared" si="31"/>
        <v>0.53468715070787021</v>
      </c>
    </row>
    <row r="37" spans="1:37" x14ac:dyDescent="0.25">
      <c r="A37" s="15" t="s">
        <v>84</v>
      </c>
      <c r="B37" s="18">
        <v>4867</v>
      </c>
      <c r="C37" s="4">
        <v>2111</v>
      </c>
      <c r="D37" s="9">
        <v>0.44715197447992899</v>
      </c>
      <c r="E37" s="28">
        <f t="shared" si="22"/>
        <v>0.44715197447992899</v>
      </c>
      <c r="F37" s="28">
        <f t="shared" si="23"/>
        <v>0.45656570025845383</v>
      </c>
      <c r="G37" s="28">
        <f t="shared" si="24"/>
        <v>0.48193046138392348</v>
      </c>
      <c r="H37" s="16">
        <v>9</v>
      </c>
      <c r="I37" s="16">
        <v>10</v>
      </c>
      <c r="J37" s="5">
        <v>606.20000000000005</v>
      </c>
      <c r="K37" s="30">
        <f t="shared" si="3"/>
        <v>8</v>
      </c>
      <c r="L37" s="5">
        <v>757.75</v>
      </c>
      <c r="M37">
        <f t="shared" si="4"/>
        <v>6062</v>
      </c>
      <c r="N37" s="28"/>
      <c r="O37" s="28">
        <f t="shared" si="32"/>
        <v>1.2725569119102607</v>
      </c>
      <c r="P37">
        <f t="shared" si="25"/>
        <v>673.55555555555554</v>
      </c>
      <c r="Q37" s="28">
        <f t="shared" si="33"/>
        <v>1.4316265258990433</v>
      </c>
      <c r="R37" s="28">
        <f t="shared" si="34"/>
        <v>0.15906961398878261</v>
      </c>
      <c r="S37" s="45">
        <v>550846</v>
      </c>
      <c r="T37" s="59">
        <f t="shared" si="35"/>
        <v>2.7375799021560916E-2</v>
      </c>
      <c r="U37" s="28">
        <v>0.96640000000000004</v>
      </c>
      <c r="V37" s="59">
        <f t="shared" si="26"/>
        <v>0.8</v>
      </c>
      <c r="W37" s="59">
        <f t="shared" si="27"/>
        <v>0.5589399680999112</v>
      </c>
      <c r="X37" s="62">
        <f t="shared" si="36"/>
        <v>-1.4598069758316328</v>
      </c>
      <c r="Y37" s="28">
        <v>0.13908838067134591</v>
      </c>
      <c r="Z37" s="28">
        <v>0.76198215646106759</v>
      </c>
      <c r="AA37" s="62">
        <f t="shared" si="37"/>
        <v>0.8835500303170033</v>
      </c>
      <c r="AB37" s="59">
        <f t="shared" si="38"/>
        <v>0.88955624621037455</v>
      </c>
      <c r="AC37" s="62">
        <f t="shared" si="28"/>
        <v>0.79119021232302811</v>
      </c>
      <c r="AD37" s="28">
        <v>7.9297912441975593E-2</v>
      </c>
      <c r="AE37" s="28">
        <v>0.82681651402863499</v>
      </c>
      <c r="AF37">
        <v>113.5603</v>
      </c>
      <c r="AG37" s="59">
        <f t="shared" si="29"/>
        <v>0.66572966049315063</v>
      </c>
      <c r="AH37" s="62">
        <f t="shared" si="30"/>
        <v>0.5582205742681956</v>
      </c>
      <c r="AI37" s="28">
        <v>0.11584095694217872</v>
      </c>
      <c r="AJ37" s="28">
        <v>0.60106485498511031</v>
      </c>
      <c r="AK37" s="62">
        <f t="shared" si="31"/>
        <v>-3.6798729746803018E-2</v>
      </c>
    </row>
    <row r="38" spans="1:37" x14ac:dyDescent="0.25">
      <c r="A38" s="15" t="s">
        <v>86</v>
      </c>
      <c r="B38" s="18">
        <v>35539</v>
      </c>
      <c r="C38" s="4">
        <v>25203</v>
      </c>
      <c r="D38" s="9">
        <v>0.73109750490458714</v>
      </c>
      <c r="E38" s="28">
        <f t="shared" si="22"/>
        <v>0.73109750490458714</v>
      </c>
      <c r="F38" s="28">
        <f t="shared" si="23"/>
        <v>0.7464890313236312</v>
      </c>
      <c r="G38" s="28">
        <f t="shared" si="24"/>
        <v>0.78796064417494394</v>
      </c>
      <c r="H38" s="16">
        <v>55</v>
      </c>
      <c r="I38" s="16">
        <v>57</v>
      </c>
      <c r="J38" s="5">
        <v>972.44</v>
      </c>
      <c r="K38" s="30">
        <f t="shared" si="3"/>
        <v>50.000072164390488</v>
      </c>
      <c r="L38" s="5">
        <v>1108.58</v>
      </c>
      <c r="M38">
        <f t="shared" si="4"/>
        <v>55429.08</v>
      </c>
      <c r="N38" s="28"/>
      <c r="O38" s="28">
        <f t="shared" si="32"/>
        <v>0.86983348066896393</v>
      </c>
      <c r="P38">
        <f t="shared" si="25"/>
        <v>1086.8431680122594</v>
      </c>
      <c r="Q38" s="28">
        <f t="shared" si="33"/>
        <v>0.88723012517397826</v>
      </c>
      <c r="R38" s="28">
        <f t="shared" si="34"/>
        <v>1.7396644505014325E-2</v>
      </c>
      <c r="S38" s="45">
        <v>684082</v>
      </c>
      <c r="T38" s="59">
        <f t="shared" si="35"/>
        <v>3.399732655999578E-2</v>
      </c>
      <c r="U38" s="28">
        <v>0.96640000000000004</v>
      </c>
      <c r="V38" s="59">
        <f t="shared" si="26"/>
        <v>0.8771942484980787</v>
      </c>
      <c r="W38" s="59">
        <f t="shared" si="27"/>
        <v>0.83344995268307265</v>
      </c>
      <c r="X38" s="62">
        <f t="shared" si="36"/>
        <v>0.5138300976476059</v>
      </c>
      <c r="Y38" s="28">
        <v>0.13908838067134591</v>
      </c>
      <c r="Z38" s="28">
        <v>0.76198215646106759</v>
      </c>
      <c r="AA38" s="62">
        <f t="shared" si="37"/>
        <v>5.1951374250455356</v>
      </c>
      <c r="AB38" s="59">
        <f t="shared" si="38"/>
        <v>0.89609740146044314</v>
      </c>
      <c r="AC38" s="62">
        <f t="shared" si="28"/>
        <v>0.87367857864483933</v>
      </c>
      <c r="AD38" s="28">
        <v>7.9297912441975593E-2</v>
      </c>
      <c r="AE38" s="28">
        <v>0.82681651402863499</v>
      </c>
      <c r="AF38">
        <v>130.81649999999999</v>
      </c>
      <c r="AG38" s="59">
        <f t="shared" si="29"/>
        <v>0.6200409161643835</v>
      </c>
      <c r="AH38" s="62">
        <f t="shared" si="30"/>
        <v>0.1638113296037858</v>
      </c>
      <c r="AI38" s="28">
        <v>0.11584095694217872</v>
      </c>
      <c r="AJ38" s="28">
        <v>0.60106485498511031</v>
      </c>
      <c r="AK38" s="62">
        <f t="shared" si="31"/>
        <v>0.51710666863207699</v>
      </c>
    </row>
    <row r="39" spans="1:37" x14ac:dyDescent="0.25">
      <c r="A39" s="15" t="s">
        <v>88</v>
      </c>
      <c r="B39" s="18">
        <v>6101</v>
      </c>
      <c r="C39" s="4">
        <v>4522</v>
      </c>
      <c r="D39" s="9">
        <v>0.7641133699562519</v>
      </c>
      <c r="E39" s="28">
        <f t="shared" si="22"/>
        <v>0.7641133699562519</v>
      </c>
      <c r="F39" s="28">
        <f t="shared" si="23"/>
        <v>0.78019996721848883</v>
      </c>
      <c r="G39" s="28">
        <f t="shared" si="24"/>
        <v>0.82354440984173805</v>
      </c>
      <c r="H39" s="16">
        <v>14</v>
      </c>
      <c r="I39" s="16">
        <v>14</v>
      </c>
      <c r="J39" s="5">
        <v>585</v>
      </c>
      <c r="K39" s="30">
        <f t="shared" si="3"/>
        <v>14</v>
      </c>
      <c r="L39" s="5">
        <v>585</v>
      </c>
      <c r="M39">
        <f t="shared" si="4"/>
        <v>8190</v>
      </c>
      <c r="N39" s="28"/>
      <c r="O39" s="28">
        <f t="shared" si="32"/>
        <v>1.6483418803418803</v>
      </c>
      <c r="P39">
        <f t="shared" si="25"/>
        <v>546</v>
      </c>
      <c r="Q39" s="28">
        <f t="shared" si="33"/>
        <v>1.7660805860805859</v>
      </c>
      <c r="R39" s="28">
        <f t="shared" si="34"/>
        <v>0.1177387057387056</v>
      </c>
      <c r="S39" s="45">
        <v>210177</v>
      </c>
      <c r="T39" s="59">
        <f t="shared" si="35"/>
        <v>1.0445321035197875E-2</v>
      </c>
      <c r="U39" s="28">
        <v>0.96640000000000004</v>
      </c>
      <c r="V39" s="59">
        <f t="shared" si="26"/>
        <v>1</v>
      </c>
      <c r="W39" s="59">
        <f t="shared" si="27"/>
        <v>0.7641133699562519</v>
      </c>
      <c r="X39" s="62">
        <f t="shared" si="36"/>
        <v>1.532272850469214E-2</v>
      </c>
      <c r="Y39" s="28">
        <v>0.13908838067134591</v>
      </c>
      <c r="Z39" s="28">
        <v>0.76198215646106759</v>
      </c>
      <c r="AA39" s="62">
        <f t="shared" si="37"/>
        <v>2.9027914567245703</v>
      </c>
      <c r="AB39" s="59">
        <f t="shared" si="38"/>
        <v>0.79265775309110209</v>
      </c>
      <c r="AC39" s="62">
        <f t="shared" si="28"/>
        <v>-0.43076494557820516</v>
      </c>
      <c r="AD39" s="28">
        <v>7.9297912441975593E-2</v>
      </c>
      <c r="AE39" s="28">
        <v>0.82681651402863499</v>
      </c>
      <c r="AF39">
        <v>114.1855</v>
      </c>
      <c r="AG39" s="59">
        <f t="shared" si="29"/>
        <v>0.66407433643835623</v>
      </c>
      <c r="AH39" s="62">
        <f t="shared" si="30"/>
        <v>0.54393094736515946</v>
      </c>
      <c r="AI39" s="28">
        <v>0.11584095694217872</v>
      </c>
      <c r="AJ39" s="28">
        <v>0.60106485498511031</v>
      </c>
      <c r="AK39" s="62">
        <f t="shared" si="31"/>
        <v>4.2829576763882139E-2</v>
      </c>
    </row>
    <row r="40" spans="1:37" x14ac:dyDescent="0.25">
      <c r="A40" s="15" t="s">
        <v>90</v>
      </c>
      <c r="B40" s="18">
        <v>17941</v>
      </c>
      <c r="C40" s="4">
        <v>12717</v>
      </c>
      <c r="D40" s="9">
        <v>0.73074573760384121</v>
      </c>
      <c r="E40" s="28">
        <f t="shared" si="22"/>
        <v>0.73074573760384121</v>
      </c>
      <c r="F40" s="28">
        <f t="shared" si="23"/>
        <v>0.74612985839550106</v>
      </c>
      <c r="G40" s="28">
        <f t="shared" si="24"/>
        <v>0.78758151719525116</v>
      </c>
      <c r="H40" s="16">
        <v>34</v>
      </c>
      <c r="I40" s="16">
        <v>35</v>
      </c>
      <c r="J40" s="5">
        <v>775.11</v>
      </c>
      <c r="K40" s="30">
        <f t="shared" si="3"/>
        <v>31.999870249357148</v>
      </c>
      <c r="L40" s="5">
        <v>847.78</v>
      </c>
      <c r="M40">
        <f t="shared" si="4"/>
        <v>27128.850000000002</v>
      </c>
      <c r="N40" s="28"/>
      <c r="O40" s="28">
        <f t="shared" si="32"/>
        <v>1.1374177262969167</v>
      </c>
      <c r="P40">
        <f t="shared" si="25"/>
        <v>822.08959595919885</v>
      </c>
      <c r="Q40" s="28">
        <f t="shared" si="33"/>
        <v>1.1729621743660386</v>
      </c>
      <c r="R40" s="28">
        <f t="shared" si="34"/>
        <v>3.5544448069121826E-2</v>
      </c>
      <c r="S40" s="45">
        <v>518745</v>
      </c>
      <c r="T40" s="59">
        <f t="shared" si="35"/>
        <v>2.5780452001901832E-2</v>
      </c>
      <c r="U40" s="28">
        <v>0.96640000000000004</v>
      </c>
      <c r="V40" s="59">
        <f t="shared" si="26"/>
        <v>0.91428200712448993</v>
      </c>
      <c r="W40" s="59">
        <f t="shared" si="27"/>
        <v>0.79925639125515657</v>
      </c>
      <c r="X40" s="62">
        <f t="shared" si="36"/>
        <v>0.26798956616056124</v>
      </c>
      <c r="Y40" s="28">
        <v>0.13908838067134591</v>
      </c>
      <c r="Z40" s="28">
        <v>0.76198215646106759</v>
      </c>
      <c r="AA40" s="62">
        <f t="shared" si="37"/>
        <v>3.4585393594155125</v>
      </c>
      <c r="AB40" s="59">
        <f t="shared" si="38"/>
        <v>0.89192020678630746</v>
      </c>
      <c r="AC40" s="62">
        <f t="shared" si="28"/>
        <v>0.82100134483755283</v>
      </c>
      <c r="AD40" s="28">
        <v>7.9297912441975593E-2</v>
      </c>
      <c r="AE40" s="28">
        <v>0.82681651402863499</v>
      </c>
      <c r="AF40">
        <v>132.84379999999999</v>
      </c>
      <c r="AG40" s="59">
        <f t="shared" si="29"/>
        <v>0.6146732922739726</v>
      </c>
      <c r="AH40" s="62">
        <f t="shared" si="30"/>
        <v>0.1174751801787589</v>
      </c>
      <c r="AI40" s="28">
        <v>0.11584095694217872</v>
      </c>
      <c r="AJ40" s="28">
        <v>0.60106485498511031</v>
      </c>
      <c r="AK40" s="62">
        <f t="shared" si="31"/>
        <v>0.40215536372562433</v>
      </c>
    </row>
    <row r="41" spans="1:37" x14ac:dyDescent="0.25">
      <c r="A41" s="15" t="s">
        <v>92</v>
      </c>
      <c r="B41" s="18">
        <v>40065</v>
      </c>
      <c r="C41" s="4">
        <v>30964</v>
      </c>
      <c r="D41" s="9">
        <v>0.79674652401188284</v>
      </c>
      <c r="E41" s="28">
        <f t="shared" si="22"/>
        <v>0.79674652401188284</v>
      </c>
      <c r="F41" s="28">
        <f t="shared" si="23"/>
        <v>0.8135201350437119</v>
      </c>
      <c r="G41" s="28">
        <f t="shared" si="24"/>
        <v>0.8587156981016959</v>
      </c>
      <c r="H41" s="16">
        <v>72</v>
      </c>
      <c r="I41" s="16">
        <v>72</v>
      </c>
      <c r="J41" s="5">
        <v>790.33</v>
      </c>
      <c r="K41" s="30">
        <f t="shared" si="3"/>
        <v>72</v>
      </c>
      <c r="L41" s="5">
        <v>790.33</v>
      </c>
      <c r="M41">
        <f t="shared" si="4"/>
        <v>56903.76</v>
      </c>
      <c r="N41" s="28"/>
      <c r="O41" s="28">
        <f t="shared" si="32"/>
        <v>1.2200979337744993</v>
      </c>
      <c r="P41">
        <f t="shared" si="25"/>
        <v>779.50356164383561</v>
      </c>
      <c r="Q41" s="28">
        <f t="shared" si="33"/>
        <v>1.2370437384102562</v>
      </c>
      <c r="R41" s="28">
        <f t="shared" si="34"/>
        <v>1.69458046357569E-2</v>
      </c>
      <c r="S41" s="45">
        <v>660544</v>
      </c>
      <c r="T41" s="59">
        <f t="shared" si="35"/>
        <v>3.2827541252723871E-2</v>
      </c>
      <c r="U41" s="28">
        <v>0.96640000000000004</v>
      </c>
      <c r="V41" s="59">
        <f t="shared" si="26"/>
        <v>1</v>
      </c>
      <c r="W41" s="59">
        <f t="shared" si="27"/>
        <v>0.79674652401188284</v>
      </c>
      <c r="X41" s="62">
        <f t="shared" si="36"/>
        <v>0.24994444095916615</v>
      </c>
      <c r="Y41" s="28">
        <v>0.13908838067134591</v>
      </c>
      <c r="Z41" s="28">
        <v>0.76198215646106759</v>
      </c>
      <c r="AA41" s="62">
        <f t="shared" si="37"/>
        <v>6.0654551400058132</v>
      </c>
      <c r="AB41" s="59">
        <f t="shared" si="38"/>
        <v>0.91575756749991921</v>
      </c>
      <c r="AC41" s="62">
        <f t="shared" si="28"/>
        <v>1.1216064929371852</v>
      </c>
      <c r="AD41" s="28">
        <v>7.9297912441975593E-2</v>
      </c>
      <c r="AE41" s="28">
        <v>0.82681651402863499</v>
      </c>
      <c r="AF41">
        <v>136.39500000000001</v>
      </c>
      <c r="AG41" s="59">
        <f t="shared" si="29"/>
        <v>0.60527088219178082</v>
      </c>
      <c r="AH41" s="62">
        <f t="shared" si="30"/>
        <v>3.6308636579805938E-2</v>
      </c>
      <c r="AI41" s="28">
        <v>0.11584095694217872</v>
      </c>
      <c r="AJ41" s="28">
        <v>0.60106485498511031</v>
      </c>
      <c r="AK41" s="62">
        <f t="shared" si="31"/>
        <v>0.46928652349205247</v>
      </c>
    </row>
    <row r="42" spans="1:37" x14ac:dyDescent="0.25">
      <c r="A42" s="15" t="s">
        <v>94</v>
      </c>
      <c r="B42" s="18">
        <v>26282</v>
      </c>
      <c r="C42" s="4">
        <v>16524</v>
      </c>
      <c r="D42" s="9">
        <v>0.64816420159773802</v>
      </c>
      <c r="E42" s="28">
        <f t="shared" si="22"/>
        <v>0.64816420159773802</v>
      </c>
      <c r="F42" s="28">
        <f t="shared" si="23"/>
        <v>0.66180976373663791</v>
      </c>
      <c r="G42" s="28">
        <f t="shared" si="24"/>
        <v>0.6985769728331177</v>
      </c>
      <c r="H42" s="16">
        <v>29</v>
      </c>
      <c r="I42" s="16">
        <v>38</v>
      </c>
      <c r="J42" s="5">
        <v>1009.79</v>
      </c>
      <c r="K42" s="30">
        <f t="shared" si="3"/>
        <v>27.999985406040437</v>
      </c>
      <c r="L42" s="5">
        <v>1370.43</v>
      </c>
      <c r="M42">
        <f t="shared" si="4"/>
        <v>38372.019999999997</v>
      </c>
      <c r="N42" s="28"/>
      <c r="O42" s="28">
        <f t="shared" si="32"/>
        <v>0.70363316623249628</v>
      </c>
      <c r="P42">
        <f t="shared" si="25"/>
        <v>1323.1737693222235</v>
      </c>
      <c r="Q42" s="28">
        <f t="shared" si="33"/>
        <v>0.72876293526732949</v>
      </c>
      <c r="R42" s="28">
        <f t="shared" si="34"/>
        <v>2.5129769034833216E-2</v>
      </c>
      <c r="S42" s="45">
        <v>536167</v>
      </c>
      <c r="T42" s="59">
        <f t="shared" si="35"/>
        <v>2.6646285956498279E-2</v>
      </c>
      <c r="U42" s="28">
        <v>0.96640000000000004</v>
      </c>
      <c r="V42" s="59">
        <f t="shared" si="26"/>
        <v>0.73684172121159042</v>
      </c>
      <c r="W42" s="59">
        <f t="shared" si="27"/>
        <v>0.87965187493992636</v>
      </c>
      <c r="X42" s="62">
        <f t="shared" si="36"/>
        <v>0.84600681890820462</v>
      </c>
      <c r="Y42" s="28">
        <v>0.13908838067134591</v>
      </c>
      <c r="Z42" s="28">
        <v>0.76198215646106759</v>
      </c>
      <c r="AA42" s="62">
        <f t="shared" si="37"/>
        <v>4.9018309593839229</v>
      </c>
      <c r="AB42" s="59">
        <f t="shared" si="38"/>
        <v>0.8249345173470537</v>
      </c>
      <c r="AC42" s="62">
        <f t="shared" si="28"/>
        <v>-2.3733243708759618E-2</v>
      </c>
      <c r="AD42" s="28">
        <v>7.9297912441975593E-2</v>
      </c>
      <c r="AE42" s="28">
        <v>0.82681651402863499</v>
      </c>
      <c r="AF42">
        <v>143.30699999999999</v>
      </c>
      <c r="AG42" s="59">
        <f t="shared" si="29"/>
        <v>0.58697017863013712</v>
      </c>
      <c r="AH42" s="62">
        <f t="shared" si="30"/>
        <v>-0.12167265125415408</v>
      </c>
      <c r="AI42" s="28">
        <v>0.11584095694217872</v>
      </c>
      <c r="AJ42" s="28">
        <v>0.60106485498511031</v>
      </c>
      <c r="AK42" s="62">
        <f t="shared" si="31"/>
        <v>0.23353364131509699</v>
      </c>
    </row>
    <row r="43" spans="1:37" x14ac:dyDescent="0.25">
      <c r="A43" s="15" t="s">
        <v>96</v>
      </c>
      <c r="B43" s="18">
        <v>11618</v>
      </c>
      <c r="C43" s="4">
        <v>6738</v>
      </c>
      <c r="D43" s="9">
        <v>0.59789910075549324</v>
      </c>
      <c r="E43" s="28">
        <f t="shared" si="22"/>
        <v>0.59789910075549324</v>
      </c>
      <c r="F43" s="28">
        <f t="shared" si="23"/>
        <v>0.61048645024508252</v>
      </c>
      <c r="G43" s="28">
        <f t="shared" si="24"/>
        <v>0.644402364147587</v>
      </c>
      <c r="H43" s="16">
        <v>16</v>
      </c>
      <c r="I43" s="16">
        <v>18</v>
      </c>
      <c r="J43" s="5">
        <v>1259.72</v>
      </c>
      <c r="K43" s="30">
        <f t="shared" si="3"/>
        <v>12.999982800433429</v>
      </c>
      <c r="L43" s="5">
        <v>1744.23</v>
      </c>
      <c r="M43">
        <f t="shared" si="4"/>
        <v>22674.959999999999</v>
      </c>
      <c r="N43" s="28"/>
      <c r="O43" s="28">
        <f t="shared" si="32"/>
        <v>0.55283993510030216</v>
      </c>
      <c r="P43">
        <f t="shared" si="25"/>
        <v>1619.6419897957303</v>
      </c>
      <c r="Q43" s="28">
        <f t="shared" si="33"/>
        <v>0.59536614021819434</v>
      </c>
      <c r="R43" s="28">
        <f t="shared" si="34"/>
        <v>4.252620511789218E-2</v>
      </c>
      <c r="S43" s="45">
        <v>281422</v>
      </c>
      <c r="T43" s="59">
        <f t="shared" si="35"/>
        <v>1.3986036228357319E-2</v>
      </c>
      <c r="U43" s="28">
        <v>0.96640000000000004</v>
      </c>
      <c r="V43" s="59">
        <f t="shared" si="26"/>
        <v>0.72222126669074604</v>
      </c>
      <c r="W43" s="59">
        <f t="shared" si="27"/>
        <v>0.82786138865045722</v>
      </c>
      <c r="X43" s="62">
        <f t="shared" si="36"/>
        <v>0.47365014871412359</v>
      </c>
      <c r="Y43" s="28">
        <v>0.13908838067134591</v>
      </c>
      <c r="Z43" s="28">
        <v>0.76198215646106759</v>
      </c>
      <c r="AA43" s="62">
        <f t="shared" si="37"/>
        <v>4.1283197475677094</v>
      </c>
      <c r="AB43" s="59">
        <f t="shared" si="38"/>
        <v>0.6824365223444705</v>
      </c>
      <c r="AC43" s="62">
        <f t="shared" si="28"/>
        <v>-1.8207287838732349</v>
      </c>
      <c r="AD43" s="28">
        <v>7.9297912441975593E-2</v>
      </c>
      <c r="AE43" s="28">
        <v>0.82681651402863499</v>
      </c>
      <c r="AF43">
        <v>126.8676</v>
      </c>
      <c r="AG43" s="59">
        <f t="shared" si="29"/>
        <v>0.63049630509589039</v>
      </c>
      <c r="AH43" s="62">
        <f t="shared" si="30"/>
        <v>0.25406773983635683</v>
      </c>
      <c r="AI43" s="28">
        <v>0.11584095694217872</v>
      </c>
      <c r="AJ43" s="28">
        <v>0.60106485498511031</v>
      </c>
      <c r="AK43" s="62">
        <f t="shared" si="31"/>
        <v>-0.36433696510758479</v>
      </c>
    </row>
    <row r="44" spans="1:37" x14ac:dyDescent="0.25">
      <c r="A44" s="15" t="s">
        <v>98</v>
      </c>
      <c r="B44" s="18">
        <v>27963</v>
      </c>
      <c r="C44" s="4">
        <v>21602</v>
      </c>
      <c r="D44" s="9">
        <v>0.79641322793632674</v>
      </c>
      <c r="E44" s="28">
        <f t="shared" si="22"/>
        <v>0.79641322793632674</v>
      </c>
      <c r="F44" s="28">
        <f t="shared" si="23"/>
        <v>0.81317982220867058</v>
      </c>
      <c r="G44" s="28">
        <f t="shared" si="24"/>
        <v>0.85835647899804102</v>
      </c>
      <c r="H44" s="16">
        <v>49</v>
      </c>
      <c r="I44" s="16">
        <v>51</v>
      </c>
      <c r="J44" s="5">
        <v>809.75</v>
      </c>
      <c r="K44" s="30">
        <f t="shared" si="3"/>
        <v>49.000059326056004</v>
      </c>
      <c r="L44" s="5">
        <v>842.8</v>
      </c>
      <c r="M44">
        <f t="shared" si="4"/>
        <v>41297.25</v>
      </c>
      <c r="N44" s="28"/>
      <c r="O44" s="28">
        <f t="shared" si="32"/>
        <v>1.1441385856668249</v>
      </c>
      <c r="P44">
        <f t="shared" si="25"/>
        <v>825.94401999997626</v>
      </c>
      <c r="Q44" s="28">
        <f t="shared" si="33"/>
        <v>1.1674883244508842</v>
      </c>
      <c r="R44" s="28">
        <f t="shared" si="34"/>
        <v>2.3349738784059326E-2</v>
      </c>
      <c r="S44" s="45">
        <v>341594</v>
      </c>
      <c r="T44" s="59">
        <f t="shared" si="35"/>
        <v>1.697644839205709E-2</v>
      </c>
      <c r="U44" s="28">
        <v>0.96640000000000004</v>
      </c>
      <c r="V44" s="59">
        <f t="shared" si="26"/>
        <v>0.96078547698149031</v>
      </c>
      <c r="W44" s="59">
        <f t="shared" si="27"/>
        <v>0.82891888669927283</v>
      </c>
      <c r="X44" s="62">
        <f t="shared" si="36"/>
        <v>0.48125321407236071</v>
      </c>
      <c r="Y44" s="28">
        <v>0.13908838067134591</v>
      </c>
      <c r="Z44" s="28">
        <v>0.76198215646106759</v>
      </c>
      <c r="AA44" s="62">
        <f t="shared" si="37"/>
        <v>8.1860337125359344</v>
      </c>
      <c r="AB44" s="59">
        <f t="shared" si="38"/>
        <v>0.83293828976686624</v>
      </c>
      <c r="AC44" s="62">
        <f t="shared" si="28"/>
        <v>7.7199708664597161E-2</v>
      </c>
      <c r="AD44" s="28">
        <v>7.9297912441975593E-2</v>
      </c>
      <c r="AE44" s="28">
        <v>0.82681651402863499</v>
      </c>
      <c r="AF44">
        <v>127.4927</v>
      </c>
      <c r="AG44" s="59">
        <f t="shared" si="29"/>
        <v>0.62884124580821932</v>
      </c>
      <c r="AH44" s="62">
        <f t="shared" si="30"/>
        <v>0.23978039854223079</v>
      </c>
      <c r="AI44" s="28">
        <v>0.11584095694217872</v>
      </c>
      <c r="AJ44" s="28">
        <v>0.60106485498511031</v>
      </c>
      <c r="AK44" s="62">
        <f t="shared" si="31"/>
        <v>0.26607777375972957</v>
      </c>
    </row>
    <row r="45" spans="1:37" x14ac:dyDescent="0.25">
      <c r="A45" s="15" t="s">
        <v>100</v>
      </c>
      <c r="B45" s="18">
        <v>9812</v>
      </c>
      <c r="C45" s="4">
        <v>7012</v>
      </c>
      <c r="D45" s="9">
        <v>0.73673725839598891</v>
      </c>
      <c r="E45" s="28">
        <f t="shared" si="22"/>
        <v>0.73673725839598891</v>
      </c>
      <c r="F45" s="28">
        <f t="shared" si="23"/>
        <v>0.75224751646748345</v>
      </c>
      <c r="G45" s="28">
        <f t="shared" si="24"/>
        <v>0.79403904516012125</v>
      </c>
      <c r="H45" s="16">
        <v>11</v>
      </c>
      <c r="I45" s="16">
        <v>16</v>
      </c>
      <c r="J45" s="5">
        <v>853.63</v>
      </c>
      <c r="K45" s="30">
        <f t="shared" si="3"/>
        <v>11.000032215456976</v>
      </c>
      <c r="L45" s="5">
        <v>1241.6400000000001</v>
      </c>
      <c r="M45">
        <f t="shared" si="4"/>
        <v>13658.08</v>
      </c>
      <c r="N45" s="28"/>
      <c r="O45" s="28">
        <f t="shared" si="32"/>
        <v>0.77661802132663238</v>
      </c>
      <c r="P45">
        <f t="shared" si="25"/>
        <v>1138.1702777770322</v>
      </c>
      <c r="Q45" s="28">
        <f t="shared" si="33"/>
        <v>0.84721945286020084</v>
      </c>
      <c r="R45" s="28">
        <f t="shared" si="34"/>
        <v>7.0601431533568459E-2</v>
      </c>
      <c r="S45" s="45">
        <v>310867</v>
      </c>
      <c r="T45" s="59">
        <f t="shared" si="35"/>
        <v>1.5449386061504625E-2</v>
      </c>
      <c r="U45" s="28">
        <v>0.96640000000000004</v>
      </c>
      <c r="V45" s="59">
        <f t="shared" si="26"/>
        <v>0.68750201346606099</v>
      </c>
      <c r="W45" s="59">
        <f t="shared" si="27"/>
        <v>1.0716146919798926</v>
      </c>
      <c r="X45" s="62">
        <f t="shared" si="36"/>
        <v>2.2261567359135519</v>
      </c>
      <c r="Y45" s="28">
        <v>0.13908838067134591</v>
      </c>
      <c r="Z45" s="28">
        <v>0.76198215646106759</v>
      </c>
      <c r="AA45" s="62">
        <f t="shared" si="37"/>
        <v>3.1563337375790934</v>
      </c>
      <c r="AB45" s="59">
        <f t="shared" si="38"/>
        <v>0.71306140966170162</v>
      </c>
      <c r="AC45" s="62">
        <f t="shared" si="28"/>
        <v>-1.4345283610103989</v>
      </c>
      <c r="AD45" s="28">
        <v>7.9297912441975593E-2</v>
      </c>
      <c r="AE45" s="28">
        <v>0.82681651402863499</v>
      </c>
      <c r="AF45">
        <v>120.9228</v>
      </c>
      <c r="AG45" s="59">
        <f t="shared" si="29"/>
        <v>0.64623618104109593</v>
      </c>
      <c r="AH45" s="62">
        <f t="shared" si="30"/>
        <v>0.3899426182963302</v>
      </c>
      <c r="AI45" s="28">
        <v>0.11584095694217872</v>
      </c>
      <c r="AJ45" s="28">
        <v>0.60106485498511031</v>
      </c>
      <c r="AK45" s="62">
        <f t="shared" si="31"/>
        <v>0.39385699773316102</v>
      </c>
    </row>
    <row r="46" spans="1:37" x14ac:dyDescent="0.25">
      <c r="A46" s="15" t="s">
        <v>102</v>
      </c>
      <c r="B46" s="18">
        <v>24746</v>
      </c>
      <c r="C46" s="4">
        <v>15524</v>
      </c>
      <c r="D46" s="9">
        <v>0.64673578401924381</v>
      </c>
      <c r="E46" s="28">
        <f t="shared" si="22"/>
        <v>0.64673578401924381</v>
      </c>
      <c r="F46" s="28">
        <f t="shared" si="23"/>
        <v>0.66035127420912265</v>
      </c>
      <c r="G46" s="28">
        <f t="shared" si="24"/>
        <v>0.69703745610962931</v>
      </c>
      <c r="H46" s="16">
        <v>27</v>
      </c>
      <c r="I46" s="16">
        <v>34</v>
      </c>
      <c r="J46" s="5">
        <v>1041.97</v>
      </c>
      <c r="K46" s="30">
        <f t="shared" si="3"/>
        <v>27.999984192847265</v>
      </c>
      <c r="L46" s="5">
        <v>1265.25</v>
      </c>
      <c r="M46">
        <f t="shared" si="4"/>
        <v>35426.980000000003</v>
      </c>
      <c r="N46" s="28"/>
      <c r="O46" s="28">
        <f t="shared" si="32"/>
        <v>0.76212606204307443</v>
      </c>
      <c r="P46">
        <f t="shared" si="25"/>
        <v>1221.6206658739466</v>
      </c>
      <c r="Q46" s="28">
        <f t="shared" si="33"/>
        <v>0.78934486533931936</v>
      </c>
      <c r="R46" s="28">
        <f t="shared" si="34"/>
        <v>2.7218803296244931E-2</v>
      </c>
      <c r="S46" s="45">
        <v>418565</v>
      </c>
      <c r="T46" s="59">
        <f t="shared" si="35"/>
        <v>2.0801732820896666E-2</v>
      </c>
      <c r="U46" s="28">
        <v>0.96640000000000004</v>
      </c>
      <c r="V46" s="59">
        <f t="shared" si="26"/>
        <v>0.82352894684844902</v>
      </c>
      <c r="W46" s="59">
        <f t="shared" si="27"/>
        <v>0.78532246679880235</v>
      </c>
      <c r="X46" s="62">
        <f t="shared" si="36"/>
        <v>0.16780920322083512</v>
      </c>
      <c r="Y46" s="28">
        <v>0.13908838067134591</v>
      </c>
      <c r="Z46" s="28">
        <v>0.76198215646106759</v>
      </c>
      <c r="AA46" s="62">
        <f t="shared" si="37"/>
        <v>5.912104452116159</v>
      </c>
      <c r="AB46" s="59">
        <f t="shared" si="38"/>
        <v>0.78885329322341424</v>
      </c>
      <c r="AC46" s="62">
        <f t="shared" si="28"/>
        <v>-0.47874174282960413</v>
      </c>
      <c r="AD46" s="28">
        <v>7.9297912441975593E-2</v>
      </c>
      <c r="AE46" s="28">
        <v>0.82681651402863499</v>
      </c>
      <c r="AF46">
        <v>156.80549999999999</v>
      </c>
      <c r="AG46" s="59">
        <f t="shared" si="29"/>
        <v>0.55123058849315076</v>
      </c>
      <c r="AH46" s="62">
        <f t="shared" si="30"/>
        <v>-0.43019556992121538</v>
      </c>
      <c r="AI46" s="28">
        <v>0.11584095694217872</v>
      </c>
      <c r="AJ46" s="28">
        <v>0.60106485498511031</v>
      </c>
      <c r="AK46" s="62">
        <f t="shared" si="31"/>
        <v>-0.24704270317666147</v>
      </c>
    </row>
    <row r="47" spans="1:37" x14ac:dyDescent="0.25">
      <c r="A47" s="15" t="s">
        <v>104</v>
      </c>
      <c r="B47" s="18">
        <v>7435</v>
      </c>
      <c r="C47" s="4">
        <v>6044</v>
      </c>
      <c r="D47" s="9">
        <v>0.83805350841311987</v>
      </c>
      <c r="E47" s="28">
        <f t="shared" si="22"/>
        <v>0.83805350841311987</v>
      </c>
      <c r="F47" s="28">
        <f t="shared" si="23"/>
        <v>0.85569674016918562</v>
      </c>
      <c r="G47" s="28">
        <f t="shared" si="24"/>
        <v>0.90323544795636257</v>
      </c>
      <c r="H47" s="16">
        <v>18</v>
      </c>
      <c r="I47" s="16">
        <v>18</v>
      </c>
      <c r="J47" s="5">
        <v>670.94</v>
      </c>
      <c r="K47" s="30">
        <f t="shared" si="3"/>
        <v>18</v>
      </c>
      <c r="L47" s="5">
        <v>670.94</v>
      </c>
      <c r="M47">
        <f t="shared" si="4"/>
        <v>12076.920000000002</v>
      </c>
      <c r="N47" s="28"/>
      <c r="O47" s="28">
        <f t="shared" si="32"/>
        <v>1.4372074999254776</v>
      </c>
      <c r="P47">
        <f t="shared" si="25"/>
        <v>635.62736842105278</v>
      </c>
      <c r="Q47" s="28">
        <f t="shared" si="33"/>
        <v>1.5170523610324482</v>
      </c>
      <c r="R47" s="28">
        <f t="shared" si="34"/>
        <v>7.9844861106970644E-2</v>
      </c>
      <c r="S47" s="45">
        <v>274148</v>
      </c>
      <c r="T47" s="59">
        <f t="shared" si="35"/>
        <v>1.3624534897526498E-2</v>
      </c>
      <c r="U47" s="28">
        <v>0.96640000000000004</v>
      </c>
      <c r="V47" s="59">
        <f t="shared" si="26"/>
        <v>1</v>
      </c>
      <c r="W47" s="59">
        <f t="shared" si="27"/>
        <v>0.83805350841311987</v>
      </c>
      <c r="X47" s="62">
        <f t="shared" si="36"/>
        <v>0.54692815880718648</v>
      </c>
      <c r="Y47" s="28">
        <v>0.13908838067134591</v>
      </c>
      <c r="Z47" s="28">
        <v>0.76198215646106759</v>
      </c>
      <c r="AA47" s="62">
        <f t="shared" si="37"/>
        <v>2.7120387527904635</v>
      </c>
      <c r="AB47" s="59">
        <f t="shared" si="38"/>
        <v>0.84933118040052979</v>
      </c>
      <c r="AC47" s="62">
        <f t="shared" si="28"/>
        <v>0.28392508300101083</v>
      </c>
      <c r="AD47" s="28">
        <v>7.9297912441975593E-2</v>
      </c>
      <c r="AE47" s="28">
        <v>0.82681651402863499</v>
      </c>
      <c r="AF47">
        <v>98.2727</v>
      </c>
      <c r="AG47" s="59">
        <f t="shared" si="29"/>
        <v>0.70620619923287675</v>
      </c>
      <c r="AH47" s="62">
        <f t="shared" si="30"/>
        <v>0.90763532193753438</v>
      </c>
      <c r="AI47" s="28">
        <v>0.11584095694217872</v>
      </c>
      <c r="AJ47" s="28">
        <v>0.60106485498511031</v>
      </c>
      <c r="AK47" s="62">
        <f t="shared" si="31"/>
        <v>0.57949618791524393</v>
      </c>
    </row>
    <row r="48" spans="1:37" x14ac:dyDescent="0.25">
      <c r="A48" s="15" t="s">
        <v>106</v>
      </c>
      <c r="B48" s="18">
        <v>36545</v>
      </c>
      <c r="C48" s="4">
        <v>21853</v>
      </c>
      <c r="D48" s="9">
        <v>0.61646917442554228</v>
      </c>
      <c r="E48" s="28">
        <f t="shared" si="22"/>
        <v>0.61646917442554228</v>
      </c>
      <c r="F48" s="28">
        <f t="shared" si="23"/>
        <v>0.62944747283450109</v>
      </c>
      <c r="G48" s="28">
        <f t="shared" si="24"/>
        <v>0.6644167768808622</v>
      </c>
      <c r="H48" s="16">
        <v>56</v>
      </c>
      <c r="I48" s="16">
        <v>56</v>
      </c>
      <c r="J48" s="5">
        <v>1061.6400000000001</v>
      </c>
      <c r="K48" s="30">
        <f t="shared" si="3"/>
        <v>51.999755097042801</v>
      </c>
      <c r="L48" s="5">
        <v>1143.31</v>
      </c>
      <c r="M48">
        <f t="shared" si="4"/>
        <v>59451.840000000004</v>
      </c>
      <c r="N48" s="28"/>
      <c r="O48" s="28">
        <f t="shared" si="32"/>
        <v>0.84341079847110589</v>
      </c>
      <c r="P48">
        <f t="shared" si="25"/>
        <v>1121.7380135274852</v>
      </c>
      <c r="Q48" s="28">
        <f t="shared" si="33"/>
        <v>0.85963031329184136</v>
      </c>
      <c r="R48" s="28">
        <f t="shared" si="34"/>
        <v>1.621951482073547E-2</v>
      </c>
      <c r="S48" s="45">
        <v>772348</v>
      </c>
      <c r="T48" s="59">
        <f t="shared" si="35"/>
        <v>3.8383946915661597E-2</v>
      </c>
      <c r="U48" s="28">
        <v>0.96640000000000004</v>
      </c>
      <c r="V48" s="59">
        <f t="shared" si="26"/>
        <v>0.9285670553043357</v>
      </c>
      <c r="W48" s="59">
        <f t="shared" si="27"/>
        <v>0.66389300686905794</v>
      </c>
      <c r="X48" s="62">
        <f t="shared" si="36"/>
        <v>-0.70522892795614622</v>
      </c>
      <c r="Y48" s="28">
        <v>0.13908838067134591</v>
      </c>
      <c r="Z48" s="28">
        <v>0.76198215646106759</v>
      </c>
      <c r="AA48" s="62">
        <f t="shared" si="37"/>
        <v>4.731675358776096</v>
      </c>
      <c r="AB48" s="59">
        <f t="shared" si="38"/>
        <v>0.90900581454766916</v>
      </c>
      <c r="AC48" s="62">
        <f t="shared" si="28"/>
        <v>1.0364623479738422</v>
      </c>
      <c r="AD48" s="28">
        <v>7.9297912441975593E-2</v>
      </c>
      <c r="AE48" s="28">
        <v>0.82681651402863499</v>
      </c>
      <c r="AF48">
        <v>135.59710000000001</v>
      </c>
      <c r="AG48" s="59">
        <f t="shared" si="29"/>
        <v>0.60738345906849311</v>
      </c>
      <c r="AH48" s="62">
        <f t="shared" si="30"/>
        <v>5.4545510069782116E-2</v>
      </c>
      <c r="AI48" s="28">
        <v>0.11584095694217872</v>
      </c>
      <c r="AJ48" s="28">
        <v>0.60106485498511031</v>
      </c>
      <c r="AK48" s="62">
        <f t="shared" si="31"/>
        <v>0.12859297669582603</v>
      </c>
    </row>
    <row r="49" spans="1:37" x14ac:dyDescent="0.25">
      <c r="A49" s="15" t="s">
        <v>108</v>
      </c>
      <c r="B49" s="18">
        <v>13123</v>
      </c>
      <c r="C49" s="4">
        <v>6288</v>
      </c>
      <c r="D49" s="9">
        <v>0.49397807108162189</v>
      </c>
      <c r="E49" s="28">
        <f t="shared" si="22"/>
        <v>0.49397807108162189</v>
      </c>
      <c r="F49" s="28">
        <f t="shared" si="23"/>
        <v>0.50437760942018239</v>
      </c>
      <c r="G49" s="28">
        <f t="shared" si="24"/>
        <v>0.53239858772130355</v>
      </c>
      <c r="H49" s="16">
        <v>17</v>
      </c>
      <c r="I49" s="16">
        <v>18</v>
      </c>
      <c r="J49" s="5">
        <v>1349.28</v>
      </c>
      <c r="K49" s="30">
        <f t="shared" si="3"/>
        <v>16.999993000384979</v>
      </c>
      <c r="L49" s="5">
        <v>1428.65</v>
      </c>
      <c r="M49">
        <f t="shared" si="4"/>
        <v>24287.040000000001</v>
      </c>
      <c r="N49" s="28"/>
      <c r="O49" s="28">
        <f t="shared" si="32"/>
        <v>0.67495887726175052</v>
      </c>
      <c r="P49">
        <f t="shared" si="25"/>
        <v>1349.280524691346</v>
      </c>
      <c r="Q49" s="28">
        <f t="shared" si="33"/>
        <v>0.71466235697768132</v>
      </c>
      <c r="R49" s="28">
        <f t="shared" si="34"/>
        <v>3.9703479715930801E-2</v>
      </c>
      <c r="S49" s="45">
        <v>388738</v>
      </c>
      <c r="T49" s="59">
        <f t="shared" si="35"/>
        <v>1.9319398452641114E-2</v>
      </c>
      <c r="U49" s="28">
        <v>0.96640000000000004</v>
      </c>
      <c r="V49" s="59">
        <f t="shared" si="26"/>
        <v>0.94444405557694333</v>
      </c>
      <c r="W49" s="59">
        <f t="shared" si="27"/>
        <v>0.52303582003050442</v>
      </c>
      <c r="X49" s="62">
        <f t="shared" si="36"/>
        <v>-1.7179460662150721</v>
      </c>
      <c r="Y49" s="28">
        <v>0.13908838067134591</v>
      </c>
      <c r="Z49" s="28">
        <v>0.76198215646106759</v>
      </c>
      <c r="AA49" s="62">
        <f t="shared" si="37"/>
        <v>3.3757955229486183</v>
      </c>
      <c r="AB49" s="59">
        <f t="shared" si="38"/>
        <v>0.80142371100551801</v>
      </c>
      <c r="AC49" s="62">
        <f t="shared" si="28"/>
        <v>-0.32022032158409675</v>
      </c>
      <c r="AD49" s="28">
        <v>7.9297912441975593E-2</v>
      </c>
      <c r="AE49" s="28">
        <v>0.82681651402863499</v>
      </c>
      <c r="AF49">
        <v>144.10890000000001</v>
      </c>
      <c r="AG49" s="59">
        <f t="shared" si="29"/>
        <v>0.58484701106849313</v>
      </c>
      <c r="AH49" s="62">
        <f t="shared" si="30"/>
        <v>-0.1400009491005173</v>
      </c>
      <c r="AI49" s="28">
        <v>0.11584095694217872</v>
      </c>
      <c r="AJ49" s="28">
        <v>0.60106485498511031</v>
      </c>
      <c r="AK49" s="62">
        <f t="shared" si="31"/>
        <v>-0.72605577896656204</v>
      </c>
    </row>
    <row r="50" spans="1:37" x14ac:dyDescent="0.25">
      <c r="A50" s="15" t="s">
        <v>110</v>
      </c>
      <c r="B50" s="18">
        <v>20280</v>
      </c>
      <c r="C50" s="4">
        <v>12866</v>
      </c>
      <c r="D50" s="9">
        <v>0.65403932572846135</v>
      </c>
      <c r="E50" s="28">
        <f t="shared" si="22"/>
        <v>0.65403932572846135</v>
      </c>
      <c r="F50" s="28">
        <f t="shared" si="23"/>
        <v>0.66780857469116583</v>
      </c>
      <c r="G50" s="28">
        <f t="shared" si="24"/>
        <v>0.70490905106289725</v>
      </c>
      <c r="H50" s="16">
        <v>27</v>
      </c>
      <c r="I50" s="16">
        <v>29</v>
      </c>
      <c r="J50" s="5">
        <v>985.93</v>
      </c>
      <c r="K50" s="30">
        <f t="shared" si="3"/>
        <v>24.999973768886399</v>
      </c>
      <c r="L50" s="5">
        <v>1143.68</v>
      </c>
      <c r="M50">
        <f t="shared" si="4"/>
        <v>28591.969999999998</v>
      </c>
      <c r="N50" s="28"/>
      <c r="O50" s="28">
        <f t="shared" si="32"/>
        <v>0.84313794068270842</v>
      </c>
      <c r="P50">
        <f t="shared" si="25"/>
        <v>1099.6922633135648</v>
      </c>
      <c r="Q50" s="28">
        <f t="shared" si="33"/>
        <v>0.87686349369636918</v>
      </c>
      <c r="R50" s="28">
        <f t="shared" si="34"/>
        <v>3.3725553013660758E-2</v>
      </c>
      <c r="S50" s="45">
        <v>478659</v>
      </c>
      <c r="T50" s="59">
        <f t="shared" si="35"/>
        <v>2.3788268561197371E-2</v>
      </c>
      <c r="U50" s="28">
        <v>0.96640000000000004</v>
      </c>
      <c r="V50" s="59">
        <f t="shared" si="26"/>
        <v>0.86206806099608269</v>
      </c>
      <c r="W50" s="59">
        <f t="shared" si="27"/>
        <v>0.75868641389259561</v>
      </c>
      <c r="X50" s="62">
        <f t="shared" si="36"/>
        <v>-2.3695311948879062E-2</v>
      </c>
      <c r="Y50" s="28">
        <v>0.13908838067134591</v>
      </c>
      <c r="Z50" s="28">
        <v>0.76198215646106759</v>
      </c>
      <c r="AA50" s="62">
        <f t="shared" si="37"/>
        <v>4.2368366624256515</v>
      </c>
      <c r="AB50" s="59">
        <f t="shared" si="38"/>
        <v>0.83052635568367728</v>
      </c>
      <c r="AC50" s="62">
        <f t="shared" si="28"/>
        <v>4.6783597963652328E-2</v>
      </c>
      <c r="AD50" s="28">
        <v>7.9297912441975593E-2</v>
      </c>
      <c r="AE50" s="28">
        <v>0.82681651402863499</v>
      </c>
      <c r="AF50">
        <v>175.17339999999999</v>
      </c>
      <c r="AG50" s="59">
        <f t="shared" si="29"/>
        <v>0.5025984280547946</v>
      </c>
      <c r="AH50" s="62">
        <f t="shared" si="30"/>
        <v>-0.85001392883403581</v>
      </c>
      <c r="AI50" s="28">
        <v>0.11584095694217872</v>
      </c>
      <c r="AJ50" s="28">
        <v>0.60106485498511031</v>
      </c>
      <c r="AK50" s="62">
        <f t="shared" si="31"/>
        <v>-0.27564188093975417</v>
      </c>
    </row>
    <row r="51" spans="1:37" x14ac:dyDescent="0.25">
      <c r="A51" s="15" t="s">
        <v>112</v>
      </c>
      <c r="B51" s="18">
        <v>23943</v>
      </c>
      <c r="C51" s="4">
        <v>18509</v>
      </c>
      <c r="D51" s="9">
        <v>0.79695290059596013</v>
      </c>
      <c r="E51" s="28">
        <f t="shared" si="22"/>
        <v>0.79695290059596013</v>
      </c>
      <c r="F51" s="28">
        <f t="shared" si="23"/>
        <v>0.81373085639798037</v>
      </c>
      <c r="G51" s="28">
        <f t="shared" si="24"/>
        <v>0.85893812619786802</v>
      </c>
      <c r="H51" s="16">
        <v>41</v>
      </c>
      <c r="I51" s="16">
        <v>41</v>
      </c>
      <c r="J51" s="5">
        <v>803.49</v>
      </c>
      <c r="K51" s="30">
        <f t="shared" si="3"/>
        <v>39.000213095928686</v>
      </c>
      <c r="L51" s="5">
        <v>844.69</v>
      </c>
      <c r="M51">
        <f t="shared" si="4"/>
        <v>32943.090000000004</v>
      </c>
      <c r="N51" s="28"/>
      <c r="O51" s="28">
        <f t="shared" si="32"/>
        <v>1.1415785672850394</v>
      </c>
      <c r="P51">
        <f t="shared" si="25"/>
        <v>823.57286249940069</v>
      </c>
      <c r="Q51" s="28">
        <f t="shared" si="33"/>
        <v>1.1708496526628835</v>
      </c>
      <c r="R51" s="28">
        <f t="shared" si="34"/>
        <v>2.9271085377844175E-2</v>
      </c>
      <c r="S51" s="45">
        <v>265390</v>
      </c>
      <c r="T51" s="59">
        <f t="shared" si="35"/>
        <v>1.3189282126641659E-2</v>
      </c>
      <c r="U51" s="28">
        <v>0.96640000000000004</v>
      </c>
      <c r="V51" s="59">
        <f t="shared" si="26"/>
        <v>0.95122470965679717</v>
      </c>
      <c r="W51" s="59">
        <f t="shared" si="27"/>
        <v>0.83781770227930852</v>
      </c>
      <c r="X51" s="62">
        <f t="shared" si="36"/>
        <v>0.54523278977151879</v>
      </c>
      <c r="Y51" s="28">
        <v>0.13908838067134591</v>
      </c>
      <c r="Z51" s="28">
        <v>0.76198215646106759</v>
      </c>
      <c r="AA51" s="62">
        <f t="shared" si="37"/>
        <v>9.0218169486416215</v>
      </c>
      <c r="AB51" s="59">
        <f t="shared" si="38"/>
        <v>0.7686726242635985</v>
      </c>
      <c r="AC51" s="62">
        <f t="shared" si="28"/>
        <v>-0.73323354896110193</v>
      </c>
      <c r="AD51" s="28">
        <v>7.9297912441975593E-2</v>
      </c>
      <c r="AE51" s="28">
        <v>0.82681651402863499</v>
      </c>
      <c r="AF51">
        <v>89.256799999999998</v>
      </c>
      <c r="AG51" s="59">
        <f t="shared" si="29"/>
        <v>0.73007733830136989</v>
      </c>
      <c r="AH51" s="62">
        <f t="shared" si="30"/>
        <v>1.1137035356213032</v>
      </c>
      <c r="AI51" s="28">
        <v>0.11584095694217872</v>
      </c>
      <c r="AJ51" s="28">
        <v>0.60106485498511031</v>
      </c>
      <c r="AK51" s="62">
        <f t="shared" si="31"/>
        <v>0.30856759214390667</v>
      </c>
    </row>
    <row r="52" spans="1:37" x14ac:dyDescent="0.25">
      <c r="A52" s="15" t="s">
        <v>114</v>
      </c>
      <c r="B52" s="18">
        <v>20447</v>
      </c>
      <c r="C52" s="4">
        <v>11884</v>
      </c>
      <c r="D52" s="9">
        <v>0.59918552314533069</v>
      </c>
      <c r="E52" s="28">
        <f t="shared" si="22"/>
        <v>0.59918552314533069</v>
      </c>
      <c r="F52" s="28">
        <f t="shared" si="23"/>
        <v>0.61179995521154829</v>
      </c>
      <c r="G52" s="28">
        <f t="shared" si="24"/>
        <v>0.64578884161218986</v>
      </c>
      <c r="H52" s="16">
        <v>26</v>
      </c>
      <c r="I52" s="16">
        <v>27</v>
      </c>
      <c r="J52" s="5">
        <v>1107.96</v>
      </c>
      <c r="K52" s="30">
        <f t="shared" si="3"/>
        <v>25.999860939699982</v>
      </c>
      <c r="L52" s="5">
        <v>1150.58</v>
      </c>
      <c r="M52">
        <f t="shared" si="4"/>
        <v>29914.920000000002</v>
      </c>
      <c r="N52" s="28"/>
      <c r="O52" s="28">
        <f t="shared" si="32"/>
        <v>0.83808166316118826</v>
      </c>
      <c r="P52">
        <f t="shared" si="25"/>
        <v>1107.9657064460573</v>
      </c>
      <c r="Q52" s="28">
        <f t="shared" si="33"/>
        <v>0.87031574568589509</v>
      </c>
      <c r="R52" s="28">
        <f t="shared" si="34"/>
        <v>3.2234082524706831E-2</v>
      </c>
      <c r="S52" s="45">
        <v>550846</v>
      </c>
      <c r="T52" s="59">
        <f t="shared" si="35"/>
        <v>2.7375799021560916E-2</v>
      </c>
      <c r="U52" s="28">
        <v>0.96640000000000004</v>
      </c>
      <c r="V52" s="59">
        <f t="shared" si="26"/>
        <v>0.96295781258148083</v>
      </c>
      <c r="W52" s="59">
        <f t="shared" si="27"/>
        <v>0.62223444819357598</v>
      </c>
      <c r="X52" s="62">
        <f t="shared" si="36"/>
        <v>-1.0047403499340728</v>
      </c>
      <c r="Y52" s="28">
        <v>0.13908838067134591</v>
      </c>
      <c r="Z52" s="28">
        <v>0.76198215646106759</v>
      </c>
      <c r="AA52" s="62">
        <f t="shared" si="37"/>
        <v>3.7119267454061569</v>
      </c>
      <c r="AB52" s="59">
        <f t="shared" si="38"/>
        <v>0.85723282312874594</v>
      </c>
      <c r="AC52" s="62">
        <f t="shared" si="28"/>
        <v>0.38357011128593554</v>
      </c>
      <c r="AD52" s="28">
        <v>7.9297912441975593E-2</v>
      </c>
      <c r="AE52" s="28">
        <v>0.82681651402863499</v>
      </c>
      <c r="AF52">
        <v>26.184999999999999</v>
      </c>
      <c r="AG52" s="59">
        <f t="shared" si="29"/>
        <v>0.89707072876712324</v>
      </c>
      <c r="AH52" s="62">
        <f t="shared" si="30"/>
        <v>2.5552782158883787</v>
      </c>
      <c r="AI52" s="28">
        <v>0.11584095694217872</v>
      </c>
      <c r="AJ52" s="28">
        <v>0.60106485498511031</v>
      </c>
      <c r="AK52" s="62">
        <f t="shared" si="31"/>
        <v>0.64470265908008051</v>
      </c>
    </row>
    <row r="53" spans="1:37" x14ac:dyDescent="0.25">
      <c r="A53" s="15" t="s">
        <v>116</v>
      </c>
      <c r="B53" s="18">
        <v>16736</v>
      </c>
      <c r="C53" s="4">
        <v>8176</v>
      </c>
      <c r="D53" s="9">
        <v>0.50363682955195044</v>
      </c>
      <c r="E53" s="28">
        <f t="shared" si="22"/>
        <v>0.50363682955195044</v>
      </c>
      <c r="F53" s="28">
        <f t="shared" si="23"/>
        <v>0.51423971017409686</v>
      </c>
      <c r="G53" s="28">
        <f t="shared" si="24"/>
        <v>0.54280858296154666</v>
      </c>
      <c r="H53" s="16">
        <v>31</v>
      </c>
      <c r="I53" s="16">
        <v>31</v>
      </c>
      <c r="J53" s="5">
        <v>813.55</v>
      </c>
      <c r="K53" s="30">
        <f t="shared" si="3"/>
        <v>29.999940523629963</v>
      </c>
      <c r="L53" s="5">
        <v>840.67</v>
      </c>
      <c r="M53">
        <f t="shared" si="4"/>
        <v>25220.05</v>
      </c>
      <c r="N53" s="28"/>
      <c r="O53" s="28">
        <f t="shared" si="32"/>
        <v>1.1470374820083982</v>
      </c>
      <c r="P53">
        <f t="shared" si="25"/>
        <v>813.55156087398962</v>
      </c>
      <c r="Q53" s="28">
        <f t="shared" si="33"/>
        <v>1.1852721405439681</v>
      </c>
      <c r="R53" s="28">
        <f t="shared" si="34"/>
        <v>3.8234658535569954E-2</v>
      </c>
      <c r="S53" s="45">
        <v>470766</v>
      </c>
      <c r="T53" s="59">
        <f t="shared" si="35"/>
        <v>2.3396004331853449E-2</v>
      </c>
      <c r="U53" s="28">
        <v>0.96640000000000004</v>
      </c>
      <c r="V53" s="59">
        <f t="shared" si="26"/>
        <v>0.96774001689128908</v>
      </c>
      <c r="W53" s="59">
        <f t="shared" si="27"/>
        <v>0.52042575563817617</v>
      </c>
      <c r="X53" s="62">
        <f t="shared" si="36"/>
        <v>-1.7367115761716199</v>
      </c>
      <c r="Y53" s="28">
        <v>0.13908838067134591</v>
      </c>
      <c r="Z53" s="28">
        <v>0.76198215646106759</v>
      </c>
      <c r="AA53" s="62">
        <f t="shared" si="37"/>
        <v>3.5550570771890917</v>
      </c>
      <c r="AB53" s="59">
        <f t="shared" si="38"/>
        <v>0.88149786249113093</v>
      </c>
      <c r="AC53" s="62">
        <f t="shared" si="28"/>
        <v>0.68956857474032185</v>
      </c>
      <c r="AD53" s="28">
        <v>7.9297912441975593E-2</v>
      </c>
      <c r="AE53" s="28">
        <v>0.82681651402863499</v>
      </c>
      <c r="AF53">
        <v>100.1818</v>
      </c>
      <c r="AG53" s="59">
        <f t="shared" si="29"/>
        <v>0.70115153008219178</v>
      </c>
      <c r="AH53" s="62">
        <f t="shared" si="30"/>
        <v>0.86400076224369504</v>
      </c>
      <c r="AI53" s="28">
        <v>0.11584095694217872</v>
      </c>
      <c r="AJ53" s="28">
        <v>0.60106485498511031</v>
      </c>
      <c r="AK53" s="62">
        <f t="shared" si="31"/>
        <v>-6.1047413062534285E-2</v>
      </c>
    </row>
    <row r="54" spans="1:37" x14ac:dyDescent="0.25">
      <c r="A54" s="15" t="s">
        <v>118</v>
      </c>
      <c r="B54" s="18">
        <v>13186</v>
      </c>
      <c r="C54" s="4">
        <v>10083</v>
      </c>
      <c r="D54" s="9">
        <v>0.78832438653304582</v>
      </c>
      <c r="E54" s="28">
        <f t="shared" si="22"/>
        <v>0.78832438653304582</v>
      </c>
      <c r="F54" s="28">
        <f t="shared" si="23"/>
        <v>0.80492068940742578</v>
      </c>
      <c r="G54" s="28">
        <f t="shared" si="24"/>
        <v>0.84963850548561604</v>
      </c>
      <c r="H54" s="16">
        <v>25</v>
      </c>
      <c r="I54" s="16">
        <v>27</v>
      </c>
      <c r="J54" s="5">
        <v>727.22</v>
      </c>
      <c r="K54" s="30">
        <f t="shared" si="3"/>
        <v>22.999812580531803</v>
      </c>
      <c r="L54" s="5">
        <v>853.7</v>
      </c>
      <c r="M54">
        <f t="shared" si="4"/>
        <v>19634.940000000002</v>
      </c>
      <c r="N54" s="28"/>
      <c r="O54" s="28">
        <f t="shared" si="32"/>
        <v>1.1295302799578306</v>
      </c>
      <c r="P54">
        <f t="shared" si="25"/>
        <v>818.12888888671978</v>
      </c>
      <c r="Q54" s="28">
        <f t="shared" si="33"/>
        <v>1.1786406923145782</v>
      </c>
      <c r="R54" s="28">
        <f t="shared" si="34"/>
        <v>4.9110412356747624E-2</v>
      </c>
      <c r="S54" s="45">
        <v>436400</v>
      </c>
      <c r="T54" s="59">
        <f t="shared" si="35"/>
        <v>2.1688091940413805E-2</v>
      </c>
      <c r="U54" s="28">
        <v>0.96640000000000004</v>
      </c>
      <c r="V54" s="59">
        <f t="shared" si="26"/>
        <v>0.85184491039006671</v>
      </c>
      <c r="W54" s="59">
        <f t="shared" si="27"/>
        <v>0.92543182088399834</v>
      </c>
      <c r="X54" s="62">
        <f t="shared" si="36"/>
        <v>1.1751496683906939</v>
      </c>
      <c r="Y54" s="28">
        <v>0.13908838067134591</v>
      </c>
      <c r="Z54" s="28">
        <v>0.76198215646106759</v>
      </c>
      <c r="AA54" s="62">
        <f>B54*100/S54</f>
        <v>3.0215398716773603</v>
      </c>
      <c r="AB54" s="59">
        <f t="shared" si="38"/>
        <v>0.86862763072100235</v>
      </c>
      <c r="AC54" s="62">
        <f t="shared" si="28"/>
        <v>0.52726629749505294</v>
      </c>
      <c r="AD54" s="28">
        <v>7.9297912441975593E-2</v>
      </c>
      <c r="AE54" s="28">
        <v>0.82681651402863499</v>
      </c>
      <c r="AF54">
        <v>82.25</v>
      </c>
      <c r="AG54" s="59">
        <f t="shared" si="29"/>
        <v>0.74862904109589046</v>
      </c>
      <c r="AH54" s="62">
        <f t="shared" si="30"/>
        <v>1.2738515807015982</v>
      </c>
      <c r="AI54" s="28">
        <v>0.11584095694217872</v>
      </c>
      <c r="AJ54" s="28">
        <v>0.60106485498511031</v>
      </c>
      <c r="AK54" s="62">
        <f t="shared" si="31"/>
        <v>0.99208918219578168</v>
      </c>
    </row>
    <row r="55" spans="1:37" x14ac:dyDescent="0.25">
      <c r="A55" s="15" t="s">
        <v>120</v>
      </c>
      <c r="B55" s="18">
        <v>1435</v>
      </c>
      <c r="C55" s="4">
        <v>1145</v>
      </c>
      <c r="D55" s="9">
        <v>0.82258701821186098</v>
      </c>
      <c r="E55" s="28">
        <f t="shared" si="22"/>
        <v>0.82258701821186098</v>
      </c>
      <c r="F55" s="28">
        <f t="shared" si="23"/>
        <v>0.83990463964790019</v>
      </c>
      <c r="G55" s="28">
        <f t="shared" si="24"/>
        <v>0.886566008517228</v>
      </c>
      <c r="H55" s="16">
        <v>5</v>
      </c>
      <c r="I55" s="16">
        <v>6</v>
      </c>
      <c r="J55" s="5">
        <v>380.33</v>
      </c>
      <c r="K55" s="30">
        <f t="shared" si="3"/>
        <v>4.9999561787905353</v>
      </c>
      <c r="L55" s="5">
        <v>456.4</v>
      </c>
      <c r="M55">
        <f t="shared" si="4"/>
        <v>2281.98</v>
      </c>
      <c r="N55" s="28"/>
      <c r="O55" s="28">
        <f t="shared" si="32"/>
        <v>2.1127957931638912</v>
      </c>
      <c r="P55">
        <f t="shared" si="25"/>
        <v>380.33277777372018</v>
      </c>
      <c r="Q55" s="28">
        <f t="shared" si="33"/>
        <v>2.5353586552398082</v>
      </c>
      <c r="R55" s="28">
        <f t="shared" si="34"/>
        <v>0.42256286207591698</v>
      </c>
      <c r="S55" s="45">
        <v>549217</v>
      </c>
      <c r="T55" s="59">
        <f t="shared" si="35"/>
        <v>2.7294841409803504E-2</v>
      </c>
      <c r="U55" s="28">
        <v>0.96640000000000004</v>
      </c>
      <c r="V55" s="59">
        <f t="shared" si="26"/>
        <v>0.83332602979842252</v>
      </c>
      <c r="W55" s="59">
        <f t="shared" si="27"/>
        <v>0.98711307315198205</v>
      </c>
      <c r="X55" s="62">
        <f t="shared" si="36"/>
        <v>1.6186177134586086</v>
      </c>
      <c r="Y55" s="28">
        <v>0.13908838067134591</v>
      </c>
      <c r="Z55" s="28">
        <v>0.76198215646106759</v>
      </c>
      <c r="AA55" s="62">
        <f t="shared" si="37"/>
        <v>0.26128106012741775</v>
      </c>
      <c r="AB55" s="59">
        <f t="shared" si="38"/>
        <v>0.9477433299844199</v>
      </c>
      <c r="AC55" s="62">
        <f t="shared" si="28"/>
        <v>1.524968466783666</v>
      </c>
      <c r="AD55" s="28">
        <v>7.9297912441975593E-2</v>
      </c>
      <c r="AE55" s="28">
        <v>0.82681651402863499</v>
      </c>
      <c r="AF55">
        <v>89.666700000000006</v>
      </c>
      <c r="AG55" s="59">
        <f t="shared" si="29"/>
        <v>0.72899205786301369</v>
      </c>
      <c r="AH55" s="62">
        <f t="shared" si="30"/>
        <v>1.1043348247007096</v>
      </c>
      <c r="AI55" s="28">
        <v>0.11584095694217872</v>
      </c>
      <c r="AJ55" s="28">
        <v>0.60106485498511031</v>
      </c>
      <c r="AK55" s="62">
        <f t="shared" si="31"/>
        <v>1.4159736683143282</v>
      </c>
    </row>
    <row r="56" spans="1:37" x14ac:dyDescent="0.25">
      <c r="A56" s="15" t="s">
        <v>122</v>
      </c>
      <c r="B56" s="18">
        <v>32164</v>
      </c>
      <c r="C56" s="4">
        <v>18333</v>
      </c>
      <c r="D56" s="9">
        <v>0.58761348091033461</v>
      </c>
      <c r="E56" s="28">
        <f t="shared" si="22"/>
        <v>0.58761348091033461</v>
      </c>
      <c r="F56" s="28">
        <f t="shared" si="23"/>
        <v>0.5999842910347627</v>
      </c>
      <c r="G56" s="28">
        <f t="shared" si="24"/>
        <v>0.63331675164780499</v>
      </c>
      <c r="H56" s="16">
        <v>38</v>
      </c>
      <c r="I56" s="16">
        <v>42</v>
      </c>
      <c r="J56" s="5">
        <v>1248.3599999999999</v>
      </c>
      <c r="K56" s="30">
        <f t="shared" si="3"/>
        <v>31.000118250833665</v>
      </c>
      <c r="L56" s="5">
        <v>1691.32</v>
      </c>
      <c r="M56">
        <f t="shared" si="4"/>
        <v>52431.119999999995</v>
      </c>
      <c r="N56" s="28"/>
      <c r="O56" s="28">
        <f t="shared" si="32"/>
        <v>0.57013456944871466</v>
      </c>
      <c r="P56">
        <f t="shared" si="25"/>
        <v>1638.4664453117782</v>
      </c>
      <c r="Q56" s="28">
        <f t="shared" si="33"/>
        <v>0.58852593701820388</v>
      </c>
      <c r="R56" s="28">
        <f t="shared" si="34"/>
        <v>1.8391367569489225E-2</v>
      </c>
      <c r="S56" s="45">
        <v>762886</v>
      </c>
      <c r="T56" s="59">
        <f t="shared" si="35"/>
        <v>3.7913706938713397E-2</v>
      </c>
      <c r="U56" s="28">
        <v>0.96640000000000004</v>
      </c>
      <c r="V56" s="59">
        <f t="shared" si="26"/>
        <v>0.73809805359127778</v>
      </c>
      <c r="W56" s="59">
        <f t="shared" si="27"/>
        <v>0.79611845343752374</v>
      </c>
      <c r="X56" s="62">
        <f t="shared" si="36"/>
        <v>0.24542881879628273</v>
      </c>
      <c r="Y56" s="28">
        <v>0.13908838067134591</v>
      </c>
      <c r="Z56" s="28">
        <v>0.76198215646106759</v>
      </c>
      <c r="AA56" s="62">
        <f t="shared" si="37"/>
        <v>4.2160951963989381</v>
      </c>
      <c r="AB56" s="59">
        <f t="shared" si="38"/>
        <v>0.86399744793600719</v>
      </c>
      <c r="AC56" s="62">
        <f t="shared" si="28"/>
        <v>0.46887657899668533</v>
      </c>
      <c r="AD56" s="28">
        <v>7.9297912441975593E-2</v>
      </c>
      <c r="AE56" s="28">
        <v>0.82681651402863499</v>
      </c>
      <c r="AF56">
        <v>54.241399999999999</v>
      </c>
      <c r="AG56" s="59">
        <f t="shared" si="29"/>
        <v>0.82278660558904115</v>
      </c>
      <c r="AH56" s="62">
        <f t="shared" si="30"/>
        <v>1.9140186377655863</v>
      </c>
      <c r="AI56" s="28">
        <v>0.11584095694217872</v>
      </c>
      <c r="AJ56" s="28">
        <v>0.60106485498511031</v>
      </c>
      <c r="AK56" s="62">
        <f t="shared" si="31"/>
        <v>0.87610801185285148</v>
      </c>
    </row>
    <row r="57" spans="1:37" x14ac:dyDescent="0.25">
      <c r="A57" s="15" t="s">
        <v>124</v>
      </c>
      <c r="B57" s="18">
        <v>20202</v>
      </c>
      <c r="C57" s="4">
        <v>14282</v>
      </c>
      <c r="D57" s="9">
        <v>0.72882444016464643</v>
      </c>
      <c r="E57" s="28">
        <f t="shared" si="22"/>
        <v>0.72882444016464643</v>
      </c>
      <c r="F57" s="28">
        <f t="shared" si="23"/>
        <v>0.74416811258916526</v>
      </c>
      <c r="G57" s="28">
        <f t="shared" si="24"/>
        <v>0.78551078551078557</v>
      </c>
      <c r="H57" s="16">
        <v>22</v>
      </c>
      <c r="I57" s="16">
        <v>27</v>
      </c>
      <c r="J57" s="5">
        <v>995.3</v>
      </c>
      <c r="K57" s="30">
        <f t="shared" si="3"/>
        <v>22.000081866557512</v>
      </c>
      <c r="L57" s="5">
        <v>1221.5</v>
      </c>
      <c r="M57">
        <f t="shared" si="4"/>
        <v>26873.1</v>
      </c>
      <c r="N57" s="28"/>
      <c r="O57" s="28">
        <f t="shared" si="32"/>
        <v>0.78942284076954561</v>
      </c>
      <c r="P57">
        <f t="shared" si="25"/>
        <v>1168.3914933830699</v>
      </c>
      <c r="Q57" s="28">
        <f t="shared" si="33"/>
        <v>0.82530556364111618</v>
      </c>
      <c r="R57" s="28">
        <f t="shared" si="34"/>
        <v>3.5882722871570571E-2</v>
      </c>
      <c r="S57" s="45">
        <v>344360</v>
      </c>
      <c r="T57" s="59">
        <f t="shared" si="35"/>
        <v>1.7113912329516267E-2</v>
      </c>
      <c r="U57" s="28">
        <v>0.96640000000000004</v>
      </c>
      <c r="V57" s="59">
        <f t="shared" si="26"/>
        <v>0.81481784690953751</v>
      </c>
      <c r="W57" s="59">
        <f t="shared" si="27"/>
        <v>0.89446302990165327</v>
      </c>
      <c r="X57" s="62">
        <f t="shared" si="36"/>
        <v>0.95249418248406237</v>
      </c>
      <c r="Y57" s="28">
        <v>0.13908838067134591</v>
      </c>
      <c r="Z57" s="28">
        <v>0.76198215646106759</v>
      </c>
      <c r="AA57" s="62">
        <f t="shared" si="37"/>
        <v>5.8665350214891392</v>
      </c>
      <c r="AB57" s="59">
        <f t="shared" si="38"/>
        <v>0.73334030950098861</v>
      </c>
      <c r="AC57" s="62">
        <f t="shared" si="28"/>
        <v>-1.1787977974331345</v>
      </c>
      <c r="AD57" s="28">
        <v>7.9297912441975593E-2</v>
      </c>
      <c r="AE57" s="28">
        <v>0.82681651402863499</v>
      </c>
      <c r="AF57">
        <v>200.46549999999999</v>
      </c>
      <c r="AG57" s="59">
        <f t="shared" si="29"/>
        <v>0.43563326246575346</v>
      </c>
      <c r="AH57" s="62">
        <f t="shared" si="30"/>
        <v>-1.4280924198677933</v>
      </c>
      <c r="AI57" s="28">
        <v>0.11584095694217872</v>
      </c>
      <c r="AJ57" s="28">
        <v>0.60106485498511031</v>
      </c>
      <c r="AK57" s="62">
        <f t="shared" si="31"/>
        <v>-0.55146534493895516</v>
      </c>
    </row>
    <row r="58" spans="1:37" x14ac:dyDescent="0.25">
      <c r="A58" s="15" t="s">
        <v>126</v>
      </c>
      <c r="B58" s="18">
        <v>11614</v>
      </c>
      <c r="C58" s="4">
        <v>8211</v>
      </c>
      <c r="D58" s="9">
        <v>0.72885728031756913</v>
      </c>
      <c r="E58" s="28">
        <f t="shared" si="22"/>
        <v>0.72885728031756913</v>
      </c>
      <c r="F58" s="28">
        <f t="shared" si="23"/>
        <v>0.74420164411372847</v>
      </c>
      <c r="G58" s="28">
        <f t="shared" si="24"/>
        <v>0.78554617989782449</v>
      </c>
      <c r="H58" s="16">
        <v>13</v>
      </c>
      <c r="I58" s="16">
        <v>16</v>
      </c>
      <c r="J58" s="5">
        <v>969.63</v>
      </c>
      <c r="K58" s="30">
        <f t="shared" si="3"/>
        <v>12.000092819628257</v>
      </c>
      <c r="L58" s="5">
        <v>1292.83</v>
      </c>
      <c r="M58">
        <f t="shared" si="4"/>
        <v>15514.08</v>
      </c>
      <c r="N58" s="28"/>
      <c r="O58" s="28">
        <f t="shared" si="32"/>
        <v>0.7458675928002908</v>
      </c>
      <c r="P58">
        <f t="shared" si="25"/>
        <v>1193.3822485156404</v>
      </c>
      <c r="Q58" s="28">
        <f t="shared" si="33"/>
        <v>0.80802274476547331</v>
      </c>
      <c r="R58" s="28">
        <f t="shared" si="34"/>
        <v>6.2155151965182509E-2</v>
      </c>
      <c r="S58" s="45">
        <v>224384</v>
      </c>
      <c r="T58" s="59">
        <f t="shared" si="35"/>
        <v>1.1151376768922574E-2</v>
      </c>
      <c r="U58" s="28">
        <v>0.96640000000000004</v>
      </c>
      <c r="V58" s="59">
        <f t="shared" si="26"/>
        <v>0.75000580122676608</v>
      </c>
      <c r="W58" s="59">
        <f t="shared" si="27"/>
        <v>0.97180219023025582</v>
      </c>
      <c r="X58" s="62">
        <f t="shared" si="36"/>
        <v>1.5085374691720312</v>
      </c>
      <c r="Y58" s="28">
        <v>0.13908838067134591</v>
      </c>
      <c r="Z58" s="28">
        <v>0.76198215646106759</v>
      </c>
      <c r="AA58" s="62">
        <f t="shared" si="37"/>
        <v>5.17594837421563</v>
      </c>
      <c r="AB58" s="59">
        <f t="shared" si="38"/>
        <v>0.56867430510625239</v>
      </c>
      <c r="AC58" s="62">
        <f t="shared" si="28"/>
        <v>-3.255346842973605</v>
      </c>
      <c r="AD58" s="28">
        <v>7.9297912441975593E-2</v>
      </c>
      <c r="AE58" s="28">
        <v>0.82681651402863499</v>
      </c>
      <c r="AF58">
        <v>206.10769999999999</v>
      </c>
      <c r="AG58" s="59">
        <f t="shared" si="29"/>
        <v>0.42069457183561648</v>
      </c>
      <c r="AH58" s="62">
        <f t="shared" si="30"/>
        <v>-1.5570510457672109</v>
      </c>
      <c r="AI58" s="28">
        <v>0.11584095694217872</v>
      </c>
      <c r="AJ58" s="28">
        <v>0.60106485498511031</v>
      </c>
      <c r="AK58" s="62">
        <f t="shared" si="31"/>
        <v>-1.1012868065229282</v>
      </c>
    </row>
    <row r="59" spans="1:37" x14ac:dyDescent="0.25">
      <c r="A59" s="15" t="s">
        <v>128</v>
      </c>
      <c r="B59" s="18">
        <v>24965</v>
      </c>
      <c r="C59" s="4">
        <v>13879</v>
      </c>
      <c r="D59" s="9">
        <v>0.5731322821021595</v>
      </c>
      <c r="E59" s="28">
        <f t="shared" si="22"/>
        <v>0.5731322821021595</v>
      </c>
      <c r="F59" s="28">
        <f t="shared" si="23"/>
        <v>0.58519822488325757</v>
      </c>
      <c r="G59" s="28">
        <f t="shared" si="24"/>
        <v>0.61770923737677197</v>
      </c>
      <c r="H59" s="16">
        <v>30</v>
      </c>
      <c r="I59" s="16">
        <v>31</v>
      </c>
      <c r="J59" s="5">
        <v>1072.06</v>
      </c>
      <c r="K59" s="30">
        <f t="shared" si="3"/>
        <v>28.999877835951136</v>
      </c>
      <c r="L59" s="5">
        <v>1146</v>
      </c>
      <c r="M59">
        <f t="shared" si="4"/>
        <v>33233.86</v>
      </c>
      <c r="N59" s="28"/>
      <c r="O59" s="28">
        <f t="shared" si="32"/>
        <v>0.84143106457242578</v>
      </c>
      <c r="P59">
        <f t="shared" si="25"/>
        <v>1107.799844443811</v>
      </c>
      <c r="Q59" s="28">
        <f t="shared" si="33"/>
        <v>0.87044605109520712</v>
      </c>
      <c r="R59" s="28">
        <f t="shared" si="34"/>
        <v>2.9014986522781339E-2</v>
      </c>
      <c r="S59" s="45">
        <v>397322</v>
      </c>
      <c r="T59" s="59">
        <f t="shared" si="35"/>
        <v>1.9746003817481886E-2</v>
      </c>
      <c r="U59" s="28">
        <v>0.96640000000000004</v>
      </c>
      <c r="V59" s="59">
        <f t="shared" si="26"/>
        <v>0.93547993019197206</v>
      </c>
      <c r="W59" s="59">
        <f t="shared" si="27"/>
        <v>0.6126612272532086</v>
      </c>
      <c r="X59" s="62">
        <f t="shared" si="36"/>
        <v>-1.0735686797640684</v>
      </c>
      <c r="Y59" s="28">
        <v>0.13908838067134591</v>
      </c>
      <c r="Z59" s="28">
        <v>0.76198215646106759</v>
      </c>
      <c r="AA59" s="62">
        <f t="shared" si="37"/>
        <v>6.2833168060162787</v>
      </c>
      <c r="AB59" s="59">
        <f t="shared" si="38"/>
        <v>0.78333299051946859</v>
      </c>
      <c r="AC59" s="62">
        <f t="shared" si="28"/>
        <v>-0.54835647206960791</v>
      </c>
      <c r="AD59" s="28">
        <v>7.9297912441975593E-2</v>
      </c>
      <c r="AE59" s="28">
        <v>0.82681651402863499</v>
      </c>
      <c r="AF59">
        <v>119.7094</v>
      </c>
      <c r="AG59" s="59">
        <f t="shared" si="29"/>
        <v>0.64944886531506851</v>
      </c>
      <c r="AH59" s="62">
        <f t="shared" si="30"/>
        <v>0.41767619680583939</v>
      </c>
      <c r="AI59" s="28">
        <v>0.11584095694217872</v>
      </c>
      <c r="AJ59" s="28">
        <v>0.60106485498511031</v>
      </c>
      <c r="AK59" s="62">
        <f t="shared" si="31"/>
        <v>-0.40141631834261232</v>
      </c>
    </row>
    <row r="60" spans="1:37" x14ac:dyDescent="0.25">
      <c r="A60" s="15" t="s">
        <v>130</v>
      </c>
      <c r="B60" s="18">
        <v>30868</v>
      </c>
      <c r="C60" s="4">
        <v>19967</v>
      </c>
      <c r="D60" s="9">
        <v>0.66685681231288807</v>
      </c>
      <c r="E60" s="28">
        <f t="shared" si="22"/>
        <v>0.66685681231288807</v>
      </c>
      <c r="F60" s="28">
        <f t="shared" si="23"/>
        <v>0.68089590309842252</v>
      </c>
      <c r="G60" s="28">
        <f t="shared" si="24"/>
        <v>0.71872345327055709</v>
      </c>
      <c r="H60" s="16">
        <v>39</v>
      </c>
      <c r="I60" s="16">
        <v>41</v>
      </c>
      <c r="J60" s="5">
        <v>1114.83</v>
      </c>
      <c r="K60" s="30">
        <f t="shared" si="3"/>
        <v>35.000099545155209</v>
      </c>
      <c r="L60" s="5">
        <v>1305.94</v>
      </c>
      <c r="M60">
        <f t="shared" si="4"/>
        <v>45708.03</v>
      </c>
      <c r="N60" s="28"/>
      <c r="O60" s="28">
        <f t="shared" si="32"/>
        <v>0.73838001745868875</v>
      </c>
      <c r="P60">
        <f t="shared" si="25"/>
        <v>1269.6639891972536</v>
      </c>
      <c r="Q60" s="28">
        <f t="shared" si="33"/>
        <v>0.7594765293844925</v>
      </c>
      <c r="R60" s="28">
        <f t="shared" si="34"/>
        <v>2.1096511925803751E-2</v>
      </c>
      <c r="S60" s="45">
        <v>634810</v>
      </c>
      <c r="T60" s="59">
        <f t="shared" si="35"/>
        <v>3.1548619717447497E-2</v>
      </c>
      <c r="U60" s="28">
        <v>0.96640000000000004</v>
      </c>
      <c r="V60" s="59">
        <f t="shared" si="26"/>
        <v>0.85366096451598072</v>
      </c>
      <c r="W60" s="59">
        <f t="shared" si="27"/>
        <v>0.78117290122430605</v>
      </c>
      <c r="X60" s="62">
        <f t="shared" si="36"/>
        <v>0.13797518290607297</v>
      </c>
      <c r="Y60" s="28">
        <v>0.13908838067134591</v>
      </c>
      <c r="Z60" s="28">
        <v>0.76198215646106759</v>
      </c>
      <c r="AA60" s="62">
        <f t="shared" si="37"/>
        <v>4.8625573006096312</v>
      </c>
      <c r="AB60" s="59">
        <f t="shared" si="38"/>
        <v>0.86107018654800604</v>
      </c>
      <c r="AC60" s="62">
        <f t="shared" si="28"/>
        <v>0.43196184444874747</v>
      </c>
      <c r="AD60" s="28">
        <v>7.9297912441975593E-2</v>
      </c>
      <c r="AE60" s="28">
        <v>0.82681651402863499</v>
      </c>
      <c r="AF60">
        <v>59.395200000000003</v>
      </c>
      <c r="AG60" s="59">
        <f t="shared" si="29"/>
        <v>0.8091410375890411</v>
      </c>
      <c r="AH60" s="62">
        <f t="shared" si="30"/>
        <v>1.7962229257808247</v>
      </c>
      <c r="AI60" s="28">
        <v>0.11584095694217872</v>
      </c>
      <c r="AJ60" s="28">
        <v>0.60106485498511031</v>
      </c>
      <c r="AK60" s="62">
        <f t="shared" si="31"/>
        <v>0.7887199843785484</v>
      </c>
    </row>
    <row r="61" spans="1:37" x14ac:dyDescent="0.25">
      <c r="A61" s="15" t="s">
        <v>132</v>
      </c>
      <c r="B61" s="18">
        <v>9824</v>
      </c>
      <c r="C61" s="4">
        <v>7730</v>
      </c>
      <c r="D61" s="9">
        <v>0.81118405587830356</v>
      </c>
      <c r="E61" s="28">
        <f t="shared" si="22"/>
        <v>0.81118405587830356</v>
      </c>
      <c r="F61" s="28">
        <f t="shared" si="23"/>
        <v>0.82826161494942574</v>
      </c>
      <c r="G61" s="28">
        <f t="shared" si="24"/>
        <v>0.87427614911328266</v>
      </c>
      <c r="H61" s="16">
        <v>19</v>
      </c>
      <c r="I61" s="16">
        <v>21</v>
      </c>
      <c r="J61" s="5">
        <v>677.52</v>
      </c>
      <c r="K61" s="30">
        <f t="shared" si="3"/>
        <v>18.999946584049997</v>
      </c>
      <c r="L61" s="5">
        <v>748.84</v>
      </c>
      <c r="M61">
        <f t="shared" si="4"/>
        <v>14227.92</v>
      </c>
      <c r="N61" s="28"/>
      <c r="O61" s="28">
        <f t="shared" si="32"/>
        <v>1.2876983067143848</v>
      </c>
      <c r="P61">
        <f t="shared" si="25"/>
        <v>711.39789999973289</v>
      </c>
      <c r="Q61" s="28">
        <f t="shared" si="33"/>
        <v>1.355472092341518</v>
      </c>
      <c r="R61" s="28">
        <f t="shared" si="34"/>
        <v>6.777378562713321E-2</v>
      </c>
      <c r="S61" s="45">
        <v>380123</v>
      </c>
      <c r="T61" s="59">
        <f t="shared" si="35"/>
        <v>1.8891252457987895E-2</v>
      </c>
      <c r="U61" s="28">
        <v>0.96640000000000004</v>
      </c>
      <c r="V61" s="59">
        <f t="shared" si="26"/>
        <v>0.90475936114523792</v>
      </c>
      <c r="W61" s="59">
        <f t="shared" si="27"/>
        <v>0.89657437183243127</v>
      </c>
      <c r="X61" s="62">
        <f t="shared" si="36"/>
        <v>0.96767404093512099</v>
      </c>
      <c r="Y61" s="28">
        <v>0.13908838067134591</v>
      </c>
      <c r="Z61" s="28">
        <v>0.76198215646106759</v>
      </c>
      <c r="AA61" s="62">
        <f t="shared" si="37"/>
        <v>2.5844266198046424</v>
      </c>
      <c r="AB61" s="59">
        <f t="shared" si="38"/>
        <v>0.86397716391612345</v>
      </c>
      <c r="AC61" s="62">
        <f t="shared" si="28"/>
        <v>0.4686207838659045</v>
      </c>
      <c r="AD61" s="28">
        <v>7.9297912441975593E-2</v>
      </c>
      <c r="AE61" s="28">
        <v>0.82681651402863499</v>
      </c>
      <c r="AF61">
        <v>197.70599999999999</v>
      </c>
      <c r="AG61" s="59">
        <f t="shared" si="29"/>
        <v>0.44293951123287673</v>
      </c>
      <c r="AH61" s="62">
        <f t="shared" si="30"/>
        <v>-1.3650210420064197</v>
      </c>
      <c r="AI61" s="28">
        <v>0.11584095694217872</v>
      </c>
      <c r="AJ61" s="28">
        <v>0.60106485498511031</v>
      </c>
      <c r="AK61" s="62">
        <f t="shared" si="31"/>
        <v>2.3757927598201906E-2</v>
      </c>
    </row>
    <row r="62" spans="1:37" x14ac:dyDescent="0.25">
      <c r="A62" s="15" t="s">
        <v>134</v>
      </c>
      <c r="B62" s="18">
        <v>31378</v>
      </c>
      <c r="C62" s="4">
        <v>19824</v>
      </c>
      <c r="D62" s="9">
        <v>0.6513198228714977</v>
      </c>
      <c r="E62" s="28">
        <f t="shared" si="22"/>
        <v>0.6513198228714977</v>
      </c>
      <c r="F62" s="28">
        <f t="shared" si="23"/>
        <v>0.66503181914247667</v>
      </c>
      <c r="G62" s="28">
        <f t="shared" si="24"/>
        <v>0.7019780313170586</v>
      </c>
      <c r="H62" s="16">
        <v>43</v>
      </c>
      <c r="I62" s="16">
        <v>47</v>
      </c>
      <c r="J62" s="5">
        <v>1012.13</v>
      </c>
      <c r="K62" s="30">
        <f t="shared" si="3"/>
        <v>43.000063275120226</v>
      </c>
      <c r="L62" s="5">
        <v>1106.28</v>
      </c>
      <c r="M62">
        <f t="shared" si="4"/>
        <v>47570.11</v>
      </c>
      <c r="N62" s="28"/>
      <c r="O62" s="28">
        <f t="shared" si="32"/>
        <v>0.87164189897675093</v>
      </c>
      <c r="P62">
        <f t="shared" si="25"/>
        <v>1081.1373088842454</v>
      </c>
      <c r="Q62" s="28">
        <f t="shared" si="33"/>
        <v>0.89191261098477448</v>
      </c>
      <c r="R62" s="28">
        <f t="shared" si="34"/>
        <v>2.027071200802355E-2</v>
      </c>
      <c r="S62" s="45">
        <v>683540</v>
      </c>
      <c r="T62" s="59">
        <f t="shared" si="35"/>
        <v>3.397039038714586E-2</v>
      </c>
      <c r="U62" s="28">
        <v>0.96640000000000004</v>
      </c>
      <c r="V62" s="59">
        <f t="shared" si="26"/>
        <v>0.9148949633004303</v>
      </c>
      <c r="W62" s="59">
        <f t="shared" si="27"/>
        <v>0.71190666579024475</v>
      </c>
      <c r="X62" s="62">
        <f t="shared" si="36"/>
        <v>-0.36002641219288473</v>
      </c>
      <c r="Y62" s="28">
        <v>0.13908838067134591</v>
      </c>
      <c r="Z62" s="28">
        <v>0.76198215646106759</v>
      </c>
      <c r="AA62" s="62">
        <f>B62*100/S62</f>
        <v>4.5905140884220383</v>
      </c>
      <c r="AB62" s="59">
        <f t="shared" si="38"/>
        <v>0.8932440155017608</v>
      </c>
      <c r="AC62" s="62">
        <f t="shared" si="28"/>
        <v>0.83769546293835417</v>
      </c>
      <c r="AD62" s="28">
        <v>7.9297912441975593E-2</v>
      </c>
      <c r="AE62" s="28">
        <v>0.82681651402863499</v>
      </c>
      <c r="AF62">
        <v>192.48560000000001</v>
      </c>
      <c r="AG62" s="59">
        <f t="shared" si="29"/>
        <v>0.45676141413698629</v>
      </c>
      <c r="AH62" s="62">
        <f t="shared" si="30"/>
        <v>-1.2457031144878419</v>
      </c>
      <c r="AI62" s="28">
        <v>0.11584095694217872</v>
      </c>
      <c r="AJ62" s="28">
        <v>0.60106485498511031</v>
      </c>
      <c r="AK62" s="62">
        <f t="shared" si="31"/>
        <v>-0.25601135458079077</v>
      </c>
    </row>
    <row r="63" spans="1:37" x14ac:dyDescent="0.25">
      <c r="A63" s="15" t="s">
        <v>136</v>
      </c>
      <c r="B63" s="18">
        <v>8173</v>
      </c>
      <c r="C63" s="4">
        <v>6376</v>
      </c>
      <c r="D63" s="9">
        <v>0.80425741787454552</v>
      </c>
      <c r="E63" s="28">
        <f t="shared" si="22"/>
        <v>0.80425741787454552</v>
      </c>
      <c r="F63" s="28">
        <f t="shared" si="23"/>
        <v>0.82118915298769379</v>
      </c>
      <c r="G63" s="28">
        <f t="shared" si="24"/>
        <v>0.86681077259812123</v>
      </c>
      <c r="H63" s="16">
        <v>14</v>
      </c>
      <c r="I63" s="16">
        <v>15</v>
      </c>
      <c r="J63" s="5">
        <v>775.2</v>
      </c>
      <c r="K63" s="30">
        <f t="shared" si="3"/>
        <v>13.00002235985958</v>
      </c>
      <c r="L63" s="5">
        <v>894.46</v>
      </c>
      <c r="M63">
        <f t="shared" si="4"/>
        <v>11628</v>
      </c>
      <c r="N63" s="28"/>
      <c r="O63" s="28">
        <f t="shared" si="32"/>
        <v>1.0780582697940657</v>
      </c>
      <c r="P63">
        <f t="shared" si="25"/>
        <v>830.57010204065341</v>
      </c>
      <c r="Q63" s="28">
        <f t="shared" si="33"/>
        <v>1.160985686374733</v>
      </c>
      <c r="R63" s="28">
        <f t="shared" si="34"/>
        <v>8.2927416580667268E-2</v>
      </c>
      <c r="S63" s="45">
        <v>213083</v>
      </c>
      <c r="T63" s="59">
        <f t="shared" si="35"/>
        <v>1.0589742655681016E-2</v>
      </c>
      <c r="U63" s="28">
        <v>0.96640000000000004</v>
      </c>
      <c r="V63" s="59">
        <f t="shared" si="26"/>
        <v>0.86666815732397195</v>
      </c>
      <c r="W63" s="59">
        <f t="shared" si="27"/>
        <v>0.92798773218790764</v>
      </c>
      <c r="X63" s="62">
        <f t="shared" si="36"/>
        <v>1.193525835339885</v>
      </c>
      <c r="Y63" s="28">
        <v>0.13908838067134591</v>
      </c>
      <c r="Z63" s="28">
        <v>0.76198215646106759</v>
      </c>
      <c r="AA63" s="62">
        <f t="shared" si="37"/>
        <v>3.8355945805155738</v>
      </c>
      <c r="AB63" s="59">
        <f t="shared" si="38"/>
        <v>0.70495477051187128</v>
      </c>
      <c r="AC63" s="62">
        <f t="shared" si="28"/>
        <v>-1.5367585320223052</v>
      </c>
      <c r="AD63" s="28">
        <v>7.9297912441975593E-2</v>
      </c>
      <c r="AE63" s="28">
        <v>0.82681651402863499</v>
      </c>
      <c r="AF63">
        <v>188.92500000000001</v>
      </c>
      <c r="AG63" s="59">
        <f t="shared" si="29"/>
        <v>0.46618871232876707</v>
      </c>
      <c r="AH63" s="62">
        <f t="shared" si="30"/>
        <v>-1.1643217236513836</v>
      </c>
      <c r="AI63" s="28">
        <v>0.11584095694217872</v>
      </c>
      <c r="AJ63" s="28">
        <v>0.60106485498511031</v>
      </c>
      <c r="AK63" s="62">
        <f t="shared" si="31"/>
        <v>-0.50251814011126794</v>
      </c>
    </row>
    <row r="64" spans="1:37" x14ac:dyDescent="0.25">
      <c r="A64" s="15" t="s">
        <v>138</v>
      </c>
      <c r="B64" s="18">
        <v>24509</v>
      </c>
      <c r="C64" s="4">
        <v>15366</v>
      </c>
      <c r="D64" s="9">
        <v>0.64634367429932116</v>
      </c>
      <c r="E64" s="28">
        <f t="shared" si="22"/>
        <v>0.64634367429932116</v>
      </c>
      <c r="F64" s="28">
        <f t="shared" si="23"/>
        <v>0.65995090954772795</v>
      </c>
      <c r="G64" s="28">
        <f t="shared" si="24"/>
        <v>0.69661484896704606</v>
      </c>
      <c r="H64" s="16">
        <v>29</v>
      </c>
      <c r="I64" s="16">
        <v>34</v>
      </c>
      <c r="J64" s="5">
        <v>1123.94</v>
      </c>
      <c r="K64" s="30">
        <f t="shared" si="3"/>
        <v>32.999965457685661</v>
      </c>
      <c r="L64" s="5">
        <v>1158</v>
      </c>
      <c r="M64">
        <f t="shared" si="4"/>
        <v>38213.96</v>
      </c>
      <c r="N64" s="28"/>
      <c r="O64" s="28">
        <f t="shared" si="32"/>
        <v>0.83271157167530219</v>
      </c>
      <c r="P64">
        <f t="shared" si="25"/>
        <v>1123.941141868477</v>
      </c>
      <c r="Q64" s="28">
        <f t="shared" si="33"/>
        <v>0.85794528207851617</v>
      </c>
      <c r="R64" s="28">
        <f t="shared" si="34"/>
        <v>2.5233710403213983E-2</v>
      </c>
      <c r="S64" s="45">
        <v>371714</v>
      </c>
      <c r="T64" s="59">
        <f t="shared" si="35"/>
        <v>1.8473344196927078E-2</v>
      </c>
      <c r="U64" s="28">
        <v>0.96640000000000004</v>
      </c>
      <c r="V64" s="59">
        <f t="shared" si="26"/>
        <v>0.97058721934369596</v>
      </c>
      <c r="W64" s="59">
        <f t="shared" si="27"/>
        <v>0.66593054330179013</v>
      </c>
      <c r="X64" s="62">
        <f t="shared" si="36"/>
        <v>-0.69057970691483794</v>
      </c>
      <c r="Y64" s="28">
        <v>0.13908838067134591</v>
      </c>
      <c r="Z64" s="28">
        <v>0.76198215646106759</v>
      </c>
      <c r="AA64" s="62">
        <f t="shared" si="37"/>
        <v>6.5935100641891351</v>
      </c>
      <c r="AB64" s="59">
        <f t="shared" si="38"/>
        <v>0.800196455579819</v>
      </c>
      <c r="AC64" s="62">
        <f t="shared" si="28"/>
        <v>-0.3356968377735618</v>
      </c>
      <c r="AD64" s="28">
        <v>7.9297912441975593E-2</v>
      </c>
      <c r="AE64" s="28">
        <v>0.82681651402863499</v>
      </c>
      <c r="AF64">
        <v>188.31710000000001</v>
      </c>
      <c r="AG64" s="59">
        <f t="shared" si="29"/>
        <v>0.4677982316712328</v>
      </c>
      <c r="AH64" s="62">
        <f t="shared" si="30"/>
        <v>-1.1504275070897136</v>
      </c>
      <c r="AI64" s="28">
        <v>0.11584095694217872</v>
      </c>
      <c r="AJ64" s="28">
        <v>0.60106485498511031</v>
      </c>
      <c r="AK64" s="62">
        <f t="shared" si="31"/>
        <v>-0.72556801725937115</v>
      </c>
    </row>
    <row r="65" spans="1:38" x14ac:dyDescent="0.25">
      <c r="A65" s="15" t="s">
        <v>140</v>
      </c>
      <c r="B65" s="18">
        <v>9957</v>
      </c>
      <c r="C65" s="4">
        <v>7396</v>
      </c>
      <c r="D65" s="9">
        <v>0.76576702501167393</v>
      </c>
      <c r="E65" s="28">
        <f t="shared" si="22"/>
        <v>0.76576702501167393</v>
      </c>
      <c r="F65" s="28">
        <f t="shared" si="23"/>
        <v>0.78188843606455127</v>
      </c>
      <c r="G65" s="28">
        <f t="shared" si="24"/>
        <v>0.82532668251258179</v>
      </c>
      <c r="H65" s="16">
        <v>16</v>
      </c>
      <c r="I65" s="16">
        <v>22</v>
      </c>
      <c r="J65" s="5">
        <v>688.36</v>
      </c>
      <c r="K65" s="30">
        <f t="shared" si="3"/>
        <v>13.999981510756117</v>
      </c>
      <c r="L65" s="5">
        <v>1081.71</v>
      </c>
      <c r="M65">
        <f t="shared" si="4"/>
        <v>15143.92</v>
      </c>
      <c r="N65" s="28"/>
      <c r="O65" s="28">
        <f t="shared" si="32"/>
        <v>0.89144040454465612</v>
      </c>
      <c r="P65">
        <f t="shared" si="25"/>
        <v>1009.5959111110017</v>
      </c>
      <c r="Q65" s="28">
        <f t="shared" si="33"/>
        <v>0.95511480324723763</v>
      </c>
      <c r="R65" s="28">
        <f t="shared" si="34"/>
        <v>6.3674398702581514E-2</v>
      </c>
      <c r="S65" s="45">
        <v>395499</v>
      </c>
      <c r="T65" s="59">
        <f t="shared" si="35"/>
        <v>1.9655404844962695E-2</v>
      </c>
      <c r="U65" s="28">
        <v>0.96640000000000004</v>
      </c>
      <c r="V65" s="59">
        <f t="shared" si="26"/>
        <v>0.63636279594345979</v>
      </c>
      <c r="W65" s="59">
        <f t="shared" si="27"/>
        <v>1.2033497713774448</v>
      </c>
      <c r="X65" s="62">
        <f t="shared" si="36"/>
        <v>3.173288902969484</v>
      </c>
      <c r="Y65" s="28">
        <v>0.13908838067134591</v>
      </c>
      <c r="Z65" s="28">
        <v>0.76198215646106759</v>
      </c>
      <c r="AA65" s="62">
        <f t="shared" si="37"/>
        <v>2.51757905835413</v>
      </c>
      <c r="AB65" s="59">
        <f t="shared" si="38"/>
        <v>0.82017268691248724</v>
      </c>
      <c r="AC65" s="62">
        <f t="shared" si="28"/>
        <v>-8.3783127595057627E-2</v>
      </c>
      <c r="AD65" s="28">
        <v>7.9297912441975593E-2</v>
      </c>
      <c r="AE65" s="28">
        <v>0.82681651402863499</v>
      </c>
      <c r="AF65">
        <v>211.6567</v>
      </c>
      <c r="AG65" s="59">
        <f t="shared" si="29"/>
        <v>0.40600264416438353</v>
      </c>
      <c r="AH65" s="62">
        <f t="shared" si="30"/>
        <v>-1.6838794841628497</v>
      </c>
      <c r="AI65" s="28">
        <v>0.11584095694217872</v>
      </c>
      <c r="AJ65" s="28">
        <v>0.60106485498511031</v>
      </c>
      <c r="AK65" s="62">
        <f t="shared" si="31"/>
        <v>0.46854209707052558</v>
      </c>
    </row>
    <row r="66" spans="1:38" x14ac:dyDescent="0.25">
      <c r="A66" s="15" t="s">
        <v>142</v>
      </c>
      <c r="B66" s="18">
        <v>14581</v>
      </c>
      <c r="C66" s="4">
        <v>11745</v>
      </c>
      <c r="D66" s="9">
        <v>0.83041268929980194</v>
      </c>
      <c r="E66" s="28">
        <f t="shared" si="22"/>
        <v>0.83041268929980194</v>
      </c>
      <c r="F66" s="28">
        <f t="shared" si="23"/>
        <v>0.84789506170611362</v>
      </c>
      <c r="G66" s="28">
        <f t="shared" si="24"/>
        <v>0.89500034291200881</v>
      </c>
      <c r="H66" s="16">
        <v>27</v>
      </c>
      <c r="I66" s="16">
        <v>27</v>
      </c>
      <c r="J66" s="5">
        <v>771.15</v>
      </c>
      <c r="K66" s="30">
        <f t="shared" si="3"/>
        <v>25.00006003554104</v>
      </c>
      <c r="L66" s="5">
        <v>832.84</v>
      </c>
      <c r="M66">
        <f t="shared" si="4"/>
        <v>20821.05</v>
      </c>
      <c r="N66" s="28"/>
      <c r="O66" s="28">
        <f t="shared" si="32"/>
        <v>1.1578214302867296</v>
      </c>
      <c r="P66">
        <f t="shared" si="25"/>
        <v>800.80776627201851</v>
      </c>
      <c r="Q66" s="28">
        <f t="shared" si="33"/>
        <v>1.2041341762817686</v>
      </c>
      <c r="R66" s="28">
        <f t="shared" si="34"/>
        <v>4.6312745995038984E-2</v>
      </c>
      <c r="S66" s="45">
        <v>340310</v>
      </c>
      <c r="T66" s="59">
        <f t="shared" si="35"/>
        <v>1.6912636499180161E-2</v>
      </c>
      <c r="U66" s="28">
        <v>0.96640000000000004</v>
      </c>
      <c r="V66" s="59">
        <f t="shared" si="26"/>
        <v>0.92592814946448299</v>
      </c>
      <c r="W66" s="59">
        <f t="shared" si="27"/>
        <v>0.89684355074427424</v>
      </c>
      <c r="X66" s="62">
        <f t="shared" si="36"/>
        <v>0.96960934933790577</v>
      </c>
      <c r="Y66" s="28">
        <v>0.13908838067134591</v>
      </c>
      <c r="Z66" s="28">
        <v>0.76198215646106759</v>
      </c>
      <c r="AA66" s="62">
        <f t="shared" si="37"/>
        <v>4.2846228438776413</v>
      </c>
      <c r="AB66" s="59">
        <f t="shared" si="38"/>
        <v>0.82861549781134691</v>
      </c>
      <c r="AC66" s="62">
        <f t="shared" si="28"/>
        <v>2.2686395231757098E-2</v>
      </c>
      <c r="AD66" s="28">
        <v>7.9297912441975593E-2</v>
      </c>
      <c r="AE66" s="28">
        <v>0.82681651402863499</v>
      </c>
      <c r="AF66">
        <v>137.42509999999999</v>
      </c>
      <c r="AG66" s="59">
        <f t="shared" si="29"/>
        <v>0.6025435160547945</v>
      </c>
      <c r="AH66" s="62">
        <f t="shared" si="30"/>
        <v>1.2764579201657142E-2</v>
      </c>
      <c r="AI66" s="28">
        <v>0.11584095694217872</v>
      </c>
      <c r="AJ66" s="28">
        <v>0.60106485498511031</v>
      </c>
      <c r="AK66" s="62">
        <f t="shared" si="31"/>
        <v>0.33502010792377335</v>
      </c>
    </row>
    <row r="67" spans="1:38" x14ac:dyDescent="0.25">
      <c r="A67" s="33" t="s">
        <v>509</v>
      </c>
      <c r="B67" s="34"/>
      <c r="C67" s="32"/>
      <c r="D67" s="35"/>
      <c r="E67" s="36"/>
      <c r="F67" s="36"/>
      <c r="G67" s="36"/>
      <c r="H67" s="37"/>
      <c r="I67" s="37"/>
      <c r="J67" s="38">
        <f>MEDIAN(J21:J66)</f>
        <v>964.28</v>
      </c>
      <c r="K67" s="39"/>
      <c r="L67" s="38">
        <f>MEDIAN(L21:L66)</f>
        <v>1107.4299999999998</v>
      </c>
      <c r="M67" s="40"/>
      <c r="N67" s="36"/>
      <c r="O67" s="36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62"/>
      <c r="AL67" s="40"/>
    </row>
    <row r="68" spans="1:38" x14ac:dyDescent="0.25">
      <c r="A68" s="32" t="s">
        <v>524</v>
      </c>
      <c r="B68" s="18"/>
      <c r="C68" s="4"/>
      <c r="D68" s="28"/>
      <c r="E68" s="28"/>
      <c r="F68" s="28"/>
      <c r="G68" s="28"/>
      <c r="H68" s="16"/>
      <c r="I68" s="16"/>
      <c r="J68" s="38"/>
      <c r="K68" s="30"/>
      <c r="L68" s="5"/>
      <c r="N68" s="28"/>
      <c r="O68" s="28"/>
      <c r="P68" s="56"/>
      <c r="W68" s="28">
        <f>SUM(W21:W66)/46</f>
        <v>0.78554861490831718</v>
      </c>
      <c r="X68" s="28"/>
      <c r="Y68" s="28"/>
      <c r="Z68" s="28"/>
      <c r="AB68" s="28">
        <f>SUM(AB21:AB66)/46</f>
        <v>0.82681651402863499</v>
      </c>
      <c r="AC68" s="28"/>
      <c r="AD68" s="28"/>
      <c r="AE68" s="28"/>
      <c r="AG68" s="28">
        <f>SUM(AG21:AG66)/46</f>
        <v>0.60106485498511031</v>
      </c>
      <c r="AH68" s="28"/>
      <c r="AI68" s="28"/>
      <c r="AK68" s="62"/>
    </row>
    <row r="69" spans="1:38" x14ac:dyDescent="0.25">
      <c r="A69" s="32" t="s">
        <v>525</v>
      </c>
      <c r="B69" s="18"/>
      <c r="C69" s="4"/>
      <c r="D69" s="28"/>
      <c r="E69" s="28"/>
      <c r="F69" s="28"/>
      <c r="G69" s="28"/>
      <c r="H69" s="16"/>
      <c r="I69" s="16"/>
      <c r="J69" s="38"/>
      <c r="K69" s="30"/>
      <c r="L69" s="5"/>
      <c r="N69" s="28"/>
      <c r="O69" s="28"/>
      <c r="P69" s="56"/>
      <c r="W69">
        <f>STDEV(W21:W66)</f>
        <v>0.14339008316633547</v>
      </c>
      <c r="AB69">
        <f>STDEV(AB21:AB66)</f>
        <v>7.9297912441975649E-2</v>
      </c>
      <c r="AG69">
        <f>STDEV(AG21:AG66)</f>
        <v>0.11584095694217872</v>
      </c>
      <c r="AK69" s="62"/>
    </row>
    <row r="70" spans="1:38" x14ac:dyDescent="0.25">
      <c r="A70" s="4" t="s">
        <v>144</v>
      </c>
      <c r="B70" s="18">
        <v>4803</v>
      </c>
      <c r="C70" s="4">
        <v>3733</v>
      </c>
      <c r="D70" s="9">
        <v>0.80126038064697536</v>
      </c>
      <c r="E70" s="28">
        <f t="shared" si="22"/>
        <v>0.80126038064697536</v>
      </c>
      <c r="F70" s="28">
        <f t="shared" si="23"/>
        <v>0.81812902023954337</v>
      </c>
      <c r="G70" s="28">
        <f t="shared" si="24"/>
        <v>0.86358063247507344</v>
      </c>
      <c r="H70" s="16">
        <v>4</v>
      </c>
      <c r="I70" s="16">
        <v>4</v>
      </c>
      <c r="J70" s="5">
        <v>1200.75</v>
      </c>
      <c r="K70" s="30">
        <f t="shared" si="3"/>
        <v>4</v>
      </c>
      <c r="L70" s="5">
        <v>1200.75</v>
      </c>
      <c r="M70">
        <f t="shared" si="4"/>
        <v>4803</v>
      </c>
      <c r="N70" s="28"/>
      <c r="O70" s="28">
        <f>$J$245/L70</f>
        <v>0.62072038309389965</v>
      </c>
      <c r="P70">
        <f t="shared" ref="P70:P133" si="39">M70/(K70+1)</f>
        <v>960.6</v>
      </c>
      <c r="Q70" s="28">
        <f>$J$245/P70</f>
        <v>0.77590047886737457</v>
      </c>
      <c r="R70" s="28">
        <f t="shared" ref="R70:R133" si="40">Q70-O70</f>
        <v>0.15518009577347491</v>
      </c>
      <c r="S70" s="46">
        <v>44270</v>
      </c>
      <c r="T70" s="59">
        <f>S70/20121641</f>
        <v>2.200118767649219E-3</v>
      </c>
      <c r="U70" s="28">
        <v>0.98960000000000004</v>
      </c>
      <c r="V70" s="59">
        <f t="shared" ref="V70:V133" si="41">K70/I70</f>
        <v>1</v>
      </c>
      <c r="W70" s="59">
        <f t="shared" ref="W70:W133" si="42">D70/V70</f>
        <v>0.80126038064697536</v>
      </c>
      <c r="X70" s="62">
        <f t="shared" ref="X70:X133" si="43">(W70-Z70)/Y70</f>
        <v>-0.60561361457344665</v>
      </c>
      <c r="Y70" s="28">
        <v>0.15378925368193108</v>
      </c>
      <c r="Z70" s="28">
        <v>0.89439724645184238</v>
      </c>
      <c r="AA70" s="62">
        <f>B70*10/S70</f>
        <v>1.0849333634515472</v>
      </c>
      <c r="AB70" s="59">
        <f t="shared" ref="AB70:AB133" si="44">(1-AA70/K70)</f>
        <v>0.72876665913711314</v>
      </c>
      <c r="AC70" s="62">
        <f t="shared" ref="AC70:AC133" si="45">(AB70-AE70)/AD70</f>
        <v>-2.0115601038431272</v>
      </c>
      <c r="AD70" s="28">
        <v>7.6642910197268058E-2</v>
      </c>
      <c r="AE70" s="28">
        <v>0.88293847953236915</v>
      </c>
      <c r="AF70">
        <v>82.193299999999994</v>
      </c>
      <c r="AG70" s="59">
        <f t="shared" ref="AG70:AG133" si="46">(1-AF70/365)*U70</f>
        <v>0.76675482279452056</v>
      </c>
      <c r="AH70" s="62">
        <f t="shared" ref="AH70:AH133" si="47">(AG70-AJ70)/AI70</f>
        <v>0.15548125067076096</v>
      </c>
      <c r="AI70">
        <v>6.5787674558349635E-2</v>
      </c>
      <c r="AJ70" s="28">
        <v>0.75652607287546736</v>
      </c>
      <c r="AK70" s="62">
        <f t="shared" si="31"/>
        <v>-0.82056415591527099</v>
      </c>
    </row>
    <row r="71" spans="1:38" x14ac:dyDescent="0.25">
      <c r="A71" s="4" t="s">
        <v>146</v>
      </c>
      <c r="B71" s="18">
        <v>1174</v>
      </c>
      <c r="C71" s="4">
        <v>966</v>
      </c>
      <c r="D71" s="9">
        <v>0.84827622543423664</v>
      </c>
      <c r="E71" s="28">
        <f t="shared" si="22"/>
        <v>0.84827622543423664</v>
      </c>
      <c r="F71" s="28">
        <f t="shared" si="23"/>
        <v>0.8661346722854838</v>
      </c>
      <c r="G71" s="28">
        <f t="shared" si="24"/>
        <v>0.91425326519023276</v>
      </c>
      <c r="H71" s="16">
        <v>2</v>
      </c>
      <c r="I71" s="16">
        <v>3</v>
      </c>
      <c r="J71" s="5">
        <v>391.33</v>
      </c>
      <c r="K71" s="30">
        <f t="shared" si="3"/>
        <v>1.9999829642248723</v>
      </c>
      <c r="L71" s="5">
        <v>587</v>
      </c>
      <c r="M71">
        <f t="shared" si="4"/>
        <v>1173.99</v>
      </c>
      <c r="N71" s="28"/>
      <c r="O71" s="28">
        <f t="shared" ref="O71:O134" si="48">$J$245/L71</f>
        <v>1.2697274275979558</v>
      </c>
      <c r="P71">
        <f t="shared" si="39"/>
        <v>391.33222221591262</v>
      </c>
      <c r="Q71" s="28">
        <f t="shared" ref="Q71:Q134" si="49">$J$245/P71</f>
        <v>1.9045965491407288</v>
      </c>
      <c r="R71" s="28">
        <f t="shared" si="40"/>
        <v>0.63486912154277308</v>
      </c>
      <c r="S71" s="46">
        <v>24777</v>
      </c>
      <c r="T71" s="59">
        <f t="shared" ref="T71:T134" si="50">S71/20121641</f>
        <v>1.2313608020339893E-3</v>
      </c>
      <c r="U71" s="28">
        <v>0.98960000000000004</v>
      </c>
      <c r="V71" s="59">
        <f t="shared" si="41"/>
        <v>0.66666098807495744</v>
      </c>
      <c r="W71" s="59">
        <f t="shared" si="42"/>
        <v>1.272425176525942</v>
      </c>
      <c r="X71" s="62">
        <f t="shared" si="43"/>
        <v>2.4580906729409189</v>
      </c>
      <c r="Y71" s="28">
        <v>0.15378925368193108</v>
      </c>
      <c r="Z71" s="28">
        <v>0.89439724645184238</v>
      </c>
      <c r="AA71" s="62">
        <f t="shared" ref="AA71:AA91" si="51">B71*10/S71</f>
        <v>0.47382653267142916</v>
      </c>
      <c r="AB71" s="59">
        <f t="shared" si="44"/>
        <v>0.76308471564653113</v>
      </c>
      <c r="AC71" s="62">
        <f t="shared" si="45"/>
        <v>-1.5637945320363136</v>
      </c>
      <c r="AD71" s="28">
        <v>7.6642910197268058E-2</v>
      </c>
      <c r="AE71" s="28">
        <v>0.88293847953236915</v>
      </c>
      <c r="AF71">
        <v>83.403099999999995</v>
      </c>
      <c r="AG71" s="59">
        <f t="shared" si="46"/>
        <v>0.76347477326027402</v>
      </c>
      <c r="AH71" s="62">
        <f t="shared" si="47"/>
        <v>0.10562313429461</v>
      </c>
      <c r="AI71">
        <v>6.5787674558349635E-2</v>
      </c>
      <c r="AJ71" s="28">
        <v>0.75652607287546736</v>
      </c>
      <c r="AK71" s="62">
        <f t="shared" si="31"/>
        <v>0.33330642506640512</v>
      </c>
    </row>
    <row r="72" spans="1:38" x14ac:dyDescent="0.25">
      <c r="A72" s="4" t="s">
        <v>148</v>
      </c>
      <c r="B72" s="18">
        <v>6633</v>
      </c>
      <c r="C72" s="4">
        <v>4933</v>
      </c>
      <c r="D72" s="9">
        <v>0.76670692149996655</v>
      </c>
      <c r="E72" s="28">
        <f t="shared" si="22"/>
        <v>0.76670692149996655</v>
      </c>
      <c r="F72" s="28">
        <f t="shared" si="23"/>
        <v>0.78284811984733438</v>
      </c>
      <c r="G72" s="28">
        <f t="shared" si="24"/>
        <v>0.82633968206107511</v>
      </c>
      <c r="H72" s="16">
        <v>6</v>
      </c>
      <c r="I72" s="16">
        <v>9</v>
      </c>
      <c r="J72" s="5">
        <v>737</v>
      </c>
      <c r="K72" s="30">
        <f t="shared" si="3"/>
        <v>7.0000105533100454</v>
      </c>
      <c r="L72" s="5">
        <v>947.57</v>
      </c>
      <c r="M72">
        <f t="shared" si="4"/>
        <v>6633</v>
      </c>
      <c r="N72" s="28"/>
      <c r="O72" s="28">
        <f t="shared" si="48"/>
        <v>0.78656985763584752</v>
      </c>
      <c r="P72">
        <f t="shared" si="39"/>
        <v>829.123906249794</v>
      </c>
      <c r="Q72" s="28">
        <f t="shared" si="49"/>
        <v>0.89893681074906917</v>
      </c>
      <c r="R72" s="28">
        <f t="shared" si="40"/>
        <v>0.11236695311322165</v>
      </c>
      <c r="S72" s="46">
        <v>65983</v>
      </c>
      <c r="T72" s="59">
        <f t="shared" si="50"/>
        <v>3.2792057069301653E-3</v>
      </c>
      <c r="U72" s="28">
        <v>0.98960000000000004</v>
      </c>
      <c r="V72" s="59">
        <f t="shared" si="41"/>
        <v>0.77777895036778277</v>
      </c>
      <c r="W72" s="59">
        <f t="shared" si="42"/>
        <v>0.98576455577438726</v>
      </c>
      <c r="X72" s="62">
        <f t="shared" si="43"/>
        <v>0.59410724179409791</v>
      </c>
      <c r="Y72" s="28">
        <v>0.15378925368193108</v>
      </c>
      <c r="Z72" s="28">
        <v>0.89439724645184238</v>
      </c>
      <c r="AA72" s="62">
        <f t="shared" si="51"/>
        <v>1.0052589303305397</v>
      </c>
      <c r="AB72" s="59">
        <f t="shared" si="44"/>
        <v>0.85639179788733455</v>
      </c>
      <c r="AC72" s="62">
        <f t="shared" si="45"/>
        <v>-0.34636839306737149</v>
      </c>
      <c r="AD72" s="28">
        <v>7.6642910197268058E-2</v>
      </c>
      <c r="AE72" s="28">
        <v>0.88293847953236915</v>
      </c>
      <c r="AF72">
        <v>105.6057</v>
      </c>
      <c r="AG72" s="59">
        <f t="shared" si="46"/>
        <v>0.70327835419178086</v>
      </c>
      <c r="AH72" s="62">
        <f t="shared" si="47"/>
        <v>-0.80938745807862589</v>
      </c>
      <c r="AI72">
        <v>6.5787674558349635E-2</v>
      </c>
      <c r="AJ72" s="28">
        <v>0.75652607287546736</v>
      </c>
      <c r="AK72" s="62">
        <f t="shared" si="31"/>
        <v>-0.18721620311729983</v>
      </c>
    </row>
    <row r="73" spans="1:38" x14ac:dyDescent="0.25">
      <c r="A73" s="4" t="s">
        <v>150</v>
      </c>
      <c r="B73" s="18">
        <v>12468</v>
      </c>
      <c r="C73" s="4">
        <v>10098</v>
      </c>
      <c r="D73" s="9">
        <v>0.83496224561682031</v>
      </c>
      <c r="E73" s="28">
        <f t="shared" si="22"/>
        <v>0.83496224561682031</v>
      </c>
      <c r="F73" s="28">
        <f t="shared" si="23"/>
        <v>0.85254039815612193</v>
      </c>
      <c r="G73" s="28">
        <f t="shared" si="24"/>
        <v>0.89990375360923958</v>
      </c>
      <c r="H73" s="16">
        <v>15</v>
      </c>
      <c r="I73" s="16">
        <v>16</v>
      </c>
      <c r="J73" s="5">
        <v>779.25</v>
      </c>
      <c r="K73" s="30">
        <f t="shared" ref="K73:K136" si="52">M73/L73</f>
        <v>15</v>
      </c>
      <c r="L73" s="5">
        <v>831.2</v>
      </c>
      <c r="M73">
        <f t="shared" ref="M73:M136" si="53">J73*I73</f>
        <v>12468</v>
      </c>
      <c r="N73" s="28"/>
      <c r="O73" s="28">
        <f t="shared" si="48"/>
        <v>0.89669153031761306</v>
      </c>
      <c r="P73">
        <f t="shared" si="39"/>
        <v>779.25</v>
      </c>
      <c r="Q73" s="28">
        <f t="shared" si="49"/>
        <v>0.95647096567212064</v>
      </c>
      <c r="R73" s="28">
        <f t="shared" si="40"/>
        <v>5.9779435354507582E-2</v>
      </c>
      <c r="S73" s="46">
        <v>130980</v>
      </c>
      <c r="T73" s="59">
        <f t="shared" si="50"/>
        <v>6.5094094462772693E-3</v>
      </c>
      <c r="U73" s="28">
        <v>0.98960000000000004</v>
      </c>
      <c r="V73" s="59">
        <f t="shared" si="41"/>
        <v>0.9375</v>
      </c>
      <c r="W73" s="59">
        <f t="shared" si="42"/>
        <v>0.8906263953246083</v>
      </c>
      <c r="X73" s="62">
        <f t="shared" si="43"/>
        <v>-2.4519600927597966E-2</v>
      </c>
      <c r="Y73" s="28">
        <v>0.15378925368193108</v>
      </c>
      <c r="Z73" s="28">
        <v>0.89439724645184238</v>
      </c>
      <c r="AA73" s="62">
        <f t="shared" si="51"/>
        <v>0.95190105359596888</v>
      </c>
      <c r="AB73" s="59">
        <f t="shared" si="44"/>
        <v>0.93653992976026879</v>
      </c>
      <c r="AC73" s="62">
        <f t="shared" si="45"/>
        <v>0.69936606125650835</v>
      </c>
      <c r="AD73" s="28">
        <v>7.6642910197268058E-2</v>
      </c>
      <c r="AE73" s="28">
        <v>0.88293847953236915</v>
      </c>
      <c r="AF73">
        <v>58.648699999999998</v>
      </c>
      <c r="AG73" s="59">
        <f t="shared" si="46"/>
        <v>0.8305897163835616</v>
      </c>
      <c r="AH73" s="62">
        <f t="shared" si="47"/>
        <v>1.1257981682025306</v>
      </c>
      <c r="AI73">
        <v>6.5787674558349635E-2</v>
      </c>
      <c r="AJ73" s="28">
        <v>0.75652607287546736</v>
      </c>
      <c r="AK73" s="62">
        <f t="shared" si="31"/>
        <v>0.60021487617714697</v>
      </c>
    </row>
    <row r="74" spans="1:38" x14ac:dyDescent="0.25">
      <c r="A74" s="4" t="s">
        <v>152</v>
      </c>
      <c r="B74" s="18">
        <v>3304</v>
      </c>
      <c r="C74" s="4">
        <v>2306</v>
      </c>
      <c r="D74" s="9">
        <v>0.71952772022665434</v>
      </c>
      <c r="E74" s="28">
        <f t="shared" si="22"/>
        <v>0.71952772022665434</v>
      </c>
      <c r="F74" s="28">
        <f t="shared" si="23"/>
        <v>0.73467567223142605</v>
      </c>
      <c r="G74" s="28">
        <f t="shared" si="24"/>
        <v>0.77549098735539412</v>
      </c>
      <c r="H74" s="16">
        <v>5</v>
      </c>
      <c r="I74" s="16">
        <v>5</v>
      </c>
      <c r="J74" s="5">
        <v>660.8</v>
      </c>
      <c r="K74" s="30">
        <f t="shared" si="52"/>
        <v>5</v>
      </c>
      <c r="L74" s="5">
        <v>660.8</v>
      </c>
      <c r="M74">
        <f t="shared" si="53"/>
        <v>3304</v>
      </c>
      <c r="N74" s="28"/>
      <c r="O74" s="28">
        <f t="shared" si="48"/>
        <v>1.1279207021791768</v>
      </c>
      <c r="P74">
        <f t="shared" si="39"/>
        <v>550.66666666666663</v>
      </c>
      <c r="Q74" s="28">
        <f t="shared" si="49"/>
        <v>1.3535048426150122</v>
      </c>
      <c r="R74" s="28">
        <f t="shared" si="40"/>
        <v>0.22558414043583541</v>
      </c>
      <c r="S74" s="47">
        <v>58233</v>
      </c>
      <c r="T74" s="59">
        <f t="shared" si="50"/>
        <v>2.8940482538178671E-3</v>
      </c>
      <c r="U74" s="28">
        <v>0.98960000000000004</v>
      </c>
      <c r="V74" s="59">
        <f t="shared" si="41"/>
        <v>1</v>
      </c>
      <c r="W74" s="59">
        <f t="shared" si="42"/>
        <v>0.71952772022665434</v>
      </c>
      <c r="X74" s="62">
        <f t="shared" si="43"/>
        <v>-1.1370724679297517</v>
      </c>
      <c r="Y74" s="28">
        <v>0.15378925368193108</v>
      </c>
      <c r="Z74" s="28">
        <v>0.89439724645184238</v>
      </c>
      <c r="AA74" s="62">
        <f t="shared" si="51"/>
        <v>0.56737588652482274</v>
      </c>
      <c r="AB74" s="59">
        <f t="shared" si="44"/>
        <v>0.88652482269503541</v>
      </c>
      <c r="AC74" s="62">
        <f t="shared" si="45"/>
        <v>4.6792888649915813E-2</v>
      </c>
      <c r="AD74" s="28">
        <v>7.6642910197268058E-2</v>
      </c>
      <c r="AE74" s="28">
        <v>0.88293847953236915</v>
      </c>
      <c r="AF74">
        <v>113.0608</v>
      </c>
      <c r="AG74" s="59">
        <f t="shared" si="46"/>
        <v>0.68306584197260278</v>
      </c>
      <c r="AH74" s="62">
        <f t="shared" si="47"/>
        <v>-1.1166260457756392</v>
      </c>
      <c r="AI74">
        <v>6.5787674558349635E-2</v>
      </c>
      <c r="AJ74" s="28">
        <v>0.75652607287546736</v>
      </c>
      <c r="AK74" s="62">
        <f t="shared" si="31"/>
        <v>-0.73563520835182494</v>
      </c>
    </row>
    <row r="75" spans="1:38" x14ac:dyDescent="0.25">
      <c r="A75" s="4" t="s">
        <v>154</v>
      </c>
      <c r="B75" s="18">
        <v>9257</v>
      </c>
      <c r="C75" s="4">
        <v>6767</v>
      </c>
      <c r="D75" s="9">
        <v>0.75362305928419737</v>
      </c>
      <c r="E75" s="28">
        <f t="shared" si="22"/>
        <v>0.75362305928419737</v>
      </c>
      <c r="F75" s="28">
        <f t="shared" si="23"/>
        <v>0.76948880790070673</v>
      </c>
      <c r="G75" s="28">
        <f t="shared" si="24"/>
        <v>0.8122381861174125</v>
      </c>
      <c r="H75" s="16">
        <v>9</v>
      </c>
      <c r="I75" s="16">
        <v>12</v>
      </c>
      <c r="J75" s="5">
        <v>771.42</v>
      </c>
      <c r="K75" s="30">
        <f t="shared" si="52"/>
        <v>9</v>
      </c>
      <c r="L75" s="5">
        <v>1028.56</v>
      </c>
      <c r="M75">
        <f t="shared" si="53"/>
        <v>9257.0399999999991</v>
      </c>
      <c r="N75" s="28"/>
      <c r="O75" s="28">
        <f t="shared" si="48"/>
        <v>0.724634440382671</v>
      </c>
      <c r="P75">
        <f t="shared" si="39"/>
        <v>925.70399999999995</v>
      </c>
      <c r="Q75" s="28">
        <f t="shared" si="49"/>
        <v>0.80514937820296772</v>
      </c>
      <c r="R75" s="28">
        <f t="shared" si="40"/>
        <v>8.0514937820296728E-2</v>
      </c>
      <c r="S75" s="46">
        <v>117419</v>
      </c>
      <c r="T75" s="59">
        <f t="shared" si="50"/>
        <v>5.8354584499345757E-3</v>
      </c>
      <c r="U75" s="28">
        <v>0.98960000000000004</v>
      </c>
      <c r="V75" s="59">
        <f t="shared" si="41"/>
        <v>0.75</v>
      </c>
      <c r="W75" s="59">
        <f t="shared" si="42"/>
        <v>1.0048307457122632</v>
      </c>
      <c r="X75" s="62">
        <f t="shared" si="43"/>
        <v>0.71808332907851136</v>
      </c>
      <c r="Y75" s="28">
        <v>0.15378925368193108</v>
      </c>
      <c r="Z75" s="28">
        <v>0.89439724645184238</v>
      </c>
      <c r="AA75" s="62">
        <f t="shared" si="51"/>
        <v>0.78837326156754872</v>
      </c>
      <c r="AB75" s="59">
        <f t="shared" si="44"/>
        <v>0.91240297093693901</v>
      </c>
      <c r="AC75" s="62">
        <f t="shared" si="45"/>
        <v>0.38443857792889657</v>
      </c>
      <c r="AD75" s="28">
        <v>7.6642910197268058E-2</v>
      </c>
      <c r="AE75" s="28">
        <v>0.88293847953236915</v>
      </c>
      <c r="AF75">
        <v>107.53019999999999</v>
      </c>
      <c r="AG75" s="59">
        <f t="shared" si="46"/>
        <v>0.69806058652054803</v>
      </c>
      <c r="AH75" s="62">
        <f t="shared" si="47"/>
        <v>-0.88869969561036888</v>
      </c>
      <c r="AI75">
        <v>6.5787674558349635E-2</v>
      </c>
      <c r="AJ75" s="28">
        <v>0.75652607287546736</v>
      </c>
      <c r="AK75" s="62">
        <f t="shared" si="31"/>
        <v>7.1274070465679684E-2</v>
      </c>
    </row>
    <row r="76" spans="1:38" x14ac:dyDescent="0.25">
      <c r="A76" s="4" t="s">
        <v>156</v>
      </c>
      <c r="B76" s="18">
        <v>23513</v>
      </c>
      <c r="C76" s="4">
        <v>20241</v>
      </c>
      <c r="D76" s="9">
        <v>0.8874669463394016</v>
      </c>
      <c r="E76" s="28">
        <f t="shared" si="22"/>
        <v>0.8874669463394016</v>
      </c>
      <c r="F76" s="28">
        <f t="shared" si="23"/>
        <v>0.90615046099917862</v>
      </c>
      <c r="G76" s="28">
        <f t="shared" si="24"/>
        <v>0.95649215327691062</v>
      </c>
      <c r="H76" s="16">
        <v>31</v>
      </c>
      <c r="I76" s="16">
        <v>31</v>
      </c>
      <c r="J76" s="5">
        <v>758.48</v>
      </c>
      <c r="K76" s="30">
        <f t="shared" si="52"/>
        <v>31</v>
      </c>
      <c r="L76" s="5">
        <v>758.48</v>
      </c>
      <c r="M76">
        <f t="shared" si="53"/>
        <v>23512.880000000001</v>
      </c>
      <c r="N76" s="28"/>
      <c r="O76" s="28">
        <f t="shared" si="48"/>
        <v>0.98266269380867</v>
      </c>
      <c r="P76">
        <f t="shared" si="39"/>
        <v>734.77750000000003</v>
      </c>
      <c r="Q76" s="28">
        <f t="shared" si="49"/>
        <v>1.0143614903831433</v>
      </c>
      <c r="R76" s="28">
        <f t="shared" si="40"/>
        <v>3.1698796574473276E-2</v>
      </c>
      <c r="S76" s="46">
        <v>256771</v>
      </c>
      <c r="T76" s="59">
        <f t="shared" si="50"/>
        <v>1.2760937341044897E-2</v>
      </c>
      <c r="U76" s="28">
        <v>0.98960000000000004</v>
      </c>
      <c r="V76" s="59">
        <f t="shared" si="41"/>
        <v>1</v>
      </c>
      <c r="W76" s="59">
        <f t="shared" si="42"/>
        <v>0.8874669463394016</v>
      </c>
      <c r="X76" s="62">
        <f t="shared" si="43"/>
        <v>-4.5063617557921931E-2</v>
      </c>
      <c r="Y76" s="28">
        <v>0.15378925368193108</v>
      </c>
      <c r="Z76" s="28">
        <v>0.89439724645184238</v>
      </c>
      <c r="AA76" s="62">
        <f t="shared" si="51"/>
        <v>0.91571867539558593</v>
      </c>
      <c r="AB76" s="59">
        <f t="shared" si="44"/>
        <v>0.97046068789046502</v>
      </c>
      <c r="AC76" s="62">
        <f t="shared" si="45"/>
        <v>1.1419478740150399</v>
      </c>
      <c r="AD76" s="28">
        <v>7.6642910197268058E-2</v>
      </c>
      <c r="AE76" s="28">
        <v>0.88293847953236915</v>
      </c>
      <c r="AF76">
        <v>46.052900000000001</v>
      </c>
      <c r="AG76" s="59">
        <f t="shared" si="46"/>
        <v>0.86473986345205489</v>
      </c>
      <c r="AH76" s="62">
        <f t="shared" si="47"/>
        <v>1.6448945992247914</v>
      </c>
      <c r="AI76">
        <v>6.5787674558349635E-2</v>
      </c>
      <c r="AJ76" s="28">
        <v>0.75652607287546736</v>
      </c>
      <c r="AK76" s="62">
        <f t="shared" si="31"/>
        <v>0.91392628522730313</v>
      </c>
    </row>
    <row r="77" spans="1:38" x14ac:dyDescent="0.25">
      <c r="A77" s="4" t="s">
        <v>158</v>
      </c>
      <c r="B77" s="18">
        <v>1715</v>
      </c>
      <c r="C77" s="4">
        <v>1429</v>
      </c>
      <c r="D77" s="9">
        <v>0.85900634185927682</v>
      </c>
      <c r="E77" s="28">
        <f t="shared" si="22"/>
        <v>0.85900634185927682</v>
      </c>
      <c r="F77" s="28">
        <f t="shared" si="23"/>
        <v>0.87709068589841954</v>
      </c>
      <c r="G77" s="28">
        <f t="shared" si="24"/>
        <v>0.92581794622610947</v>
      </c>
      <c r="H77" s="16">
        <v>4</v>
      </c>
      <c r="I77" s="16">
        <v>4</v>
      </c>
      <c r="J77" s="5">
        <v>428.75</v>
      </c>
      <c r="K77" s="30">
        <f t="shared" si="52"/>
        <v>2.9999825073906279</v>
      </c>
      <c r="L77" s="5">
        <v>571.66999999999996</v>
      </c>
      <c r="M77">
        <f t="shared" si="53"/>
        <v>1715</v>
      </c>
      <c r="N77" s="28"/>
      <c r="O77" s="28">
        <f t="shared" si="48"/>
        <v>1.3037766543635316</v>
      </c>
      <c r="P77">
        <f t="shared" si="39"/>
        <v>428.75187499726673</v>
      </c>
      <c r="Q77" s="28">
        <f t="shared" si="49"/>
        <v>1.7383714065501206</v>
      </c>
      <c r="R77" s="28">
        <f t="shared" si="40"/>
        <v>0.43459475218658894</v>
      </c>
      <c r="S77" s="46">
        <v>34220</v>
      </c>
      <c r="T77" s="59">
        <f t="shared" si="50"/>
        <v>1.7006565220003677E-3</v>
      </c>
      <c r="U77" s="28">
        <v>0.98960000000000004</v>
      </c>
      <c r="V77" s="59">
        <f t="shared" si="41"/>
        <v>0.74999562684765697</v>
      </c>
      <c r="W77" s="59">
        <f t="shared" si="42"/>
        <v>1.1453484675234815</v>
      </c>
      <c r="X77" s="62">
        <f t="shared" si="43"/>
        <v>1.6317864549278567</v>
      </c>
      <c r="Y77" s="28">
        <v>0.15378925368193108</v>
      </c>
      <c r="Z77" s="28">
        <v>0.89439724645184238</v>
      </c>
      <c r="AA77" s="62">
        <f t="shared" si="51"/>
        <v>0.50116890707188777</v>
      </c>
      <c r="AB77" s="59">
        <f t="shared" si="44"/>
        <v>0.83294272355347754</v>
      </c>
      <c r="AC77" s="62">
        <f t="shared" si="45"/>
        <v>-0.65232068889620154</v>
      </c>
      <c r="AD77" s="28">
        <v>7.6642910197268058E-2</v>
      </c>
      <c r="AE77" s="28">
        <v>0.88293847953236915</v>
      </c>
      <c r="AF77">
        <v>68.156000000000006</v>
      </c>
      <c r="AG77" s="59">
        <f t="shared" si="46"/>
        <v>0.8048132120547945</v>
      </c>
      <c r="AH77" s="62">
        <f t="shared" si="47"/>
        <v>0.73398458759169871</v>
      </c>
      <c r="AI77">
        <v>6.5787674558349635E-2</v>
      </c>
      <c r="AJ77" s="28">
        <v>0.75652607287546736</v>
      </c>
      <c r="AK77" s="62">
        <f t="shared" si="31"/>
        <v>0.57115011787445125</v>
      </c>
    </row>
    <row r="78" spans="1:38" x14ac:dyDescent="0.25">
      <c r="A78" s="4" t="s">
        <v>160</v>
      </c>
      <c r="B78" s="18">
        <v>1564</v>
      </c>
      <c r="C78" s="4">
        <v>1296</v>
      </c>
      <c r="D78" s="9">
        <v>0.85427268173069326</v>
      </c>
      <c r="E78" s="28">
        <f t="shared" si="22"/>
        <v>0.85427268173069326</v>
      </c>
      <c r="F78" s="28">
        <f t="shared" si="23"/>
        <v>0.87225736976712887</v>
      </c>
      <c r="G78" s="28">
        <f t="shared" si="24"/>
        <v>0.92071611253196917</v>
      </c>
      <c r="H78" s="16">
        <v>3</v>
      </c>
      <c r="I78" s="16">
        <v>3</v>
      </c>
      <c r="J78" s="5">
        <v>521.33000000000004</v>
      </c>
      <c r="K78" s="30">
        <f t="shared" si="52"/>
        <v>3</v>
      </c>
      <c r="L78" s="5">
        <v>521.33000000000004</v>
      </c>
      <c r="M78">
        <f t="shared" si="53"/>
        <v>1563.9900000000002</v>
      </c>
      <c r="N78" s="28"/>
      <c r="O78" s="28">
        <f t="shared" si="48"/>
        <v>1.4296702664339285</v>
      </c>
      <c r="P78">
        <f t="shared" si="39"/>
        <v>390.99750000000006</v>
      </c>
      <c r="Q78" s="28">
        <f t="shared" si="49"/>
        <v>1.9062270219119046</v>
      </c>
      <c r="R78" s="28">
        <f t="shared" si="40"/>
        <v>0.47655675547797616</v>
      </c>
      <c r="S78" s="46">
        <v>42882</v>
      </c>
      <c r="T78" s="59">
        <f t="shared" si="50"/>
        <v>2.1311383102402036E-3</v>
      </c>
      <c r="U78" s="28">
        <v>0.98960000000000004</v>
      </c>
      <c r="V78" s="59">
        <f t="shared" si="41"/>
        <v>1</v>
      </c>
      <c r="W78" s="59">
        <f t="shared" si="42"/>
        <v>0.85427268173069326</v>
      </c>
      <c r="X78" s="62">
        <f t="shared" si="43"/>
        <v>-0.26090616711187931</v>
      </c>
      <c r="Y78" s="28">
        <v>0.15378925368193108</v>
      </c>
      <c r="Z78" s="28">
        <v>0.89439724645184238</v>
      </c>
      <c r="AA78" s="62">
        <f t="shared" si="51"/>
        <v>0.36472179469241173</v>
      </c>
      <c r="AB78" s="59">
        <f t="shared" si="44"/>
        <v>0.87842606843586279</v>
      </c>
      <c r="AC78" s="62">
        <f t="shared" si="45"/>
        <v>-5.8875779702154338E-2</v>
      </c>
      <c r="AD78" s="28">
        <v>7.6642910197268058E-2</v>
      </c>
      <c r="AE78" s="28">
        <v>0.88293847953236915</v>
      </c>
      <c r="AF78">
        <v>78.766400000000004</v>
      </c>
      <c r="AG78" s="59">
        <f t="shared" si="46"/>
        <v>0.77604594673972604</v>
      </c>
      <c r="AH78" s="62">
        <f t="shared" si="47"/>
        <v>0.29671019678535304</v>
      </c>
      <c r="AI78">
        <v>6.5787674558349635E-2</v>
      </c>
      <c r="AJ78" s="28">
        <v>0.75652607287546736</v>
      </c>
      <c r="AK78" s="62">
        <f t="shared" si="31"/>
        <v>-7.6905833428935382E-3</v>
      </c>
    </row>
    <row r="79" spans="1:38" x14ac:dyDescent="0.25">
      <c r="A79" s="4" t="s">
        <v>162</v>
      </c>
      <c r="B79" s="18">
        <v>28080</v>
      </c>
      <c r="C79" s="4">
        <v>21591</v>
      </c>
      <c r="D79" s="9">
        <v>0.79269098598995513</v>
      </c>
      <c r="E79" s="28">
        <f t="shared" si="22"/>
        <v>0.79269098598995513</v>
      </c>
      <c r="F79" s="28">
        <f t="shared" si="23"/>
        <v>0.80937921727395412</v>
      </c>
      <c r="G79" s="28">
        <f t="shared" si="24"/>
        <v>0.85434472934472938</v>
      </c>
      <c r="H79" s="16">
        <v>34</v>
      </c>
      <c r="I79" s="16">
        <v>36</v>
      </c>
      <c r="J79" s="5">
        <v>780</v>
      </c>
      <c r="K79" s="30">
        <f t="shared" si="52"/>
        <v>34.000096866372836</v>
      </c>
      <c r="L79" s="5">
        <v>825.88</v>
      </c>
      <c r="M79">
        <f t="shared" si="53"/>
        <v>28080</v>
      </c>
      <c r="N79" s="28"/>
      <c r="O79" s="28">
        <f t="shared" si="48"/>
        <v>0.90246767084806512</v>
      </c>
      <c r="P79">
        <f t="shared" si="39"/>
        <v>802.28349387737035</v>
      </c>
      <c r="Q79" s="28">
        <f t="shared" si="49"/>
        <v>0.92901076201615629</v>
      </c>
      <c r="R79" s="28">
        <f t="shared" si="40"/>
        <v>2.6543091168091171E-2</v>
      </c>
      <c r="S79" s="46">
        <v>280580</v>
      </c>
      <c r="T79" s="59">
        <f t="shared" si="50"/>
        <v>1.3944190734741764E-2</v>
      </c>
      <c r="U79" s="28">
        <v>0.98960000000000004</v>
      </c>
      <c r="V79" s="59">
        <f t="shared" si="41"/>
        <v>0.94444713517702317</v>
      </c>
      <c r="W79" s="59">
        <f t="shared" si="42"/>
        <v>0.83931747629408238</v>
      </c>
      <c r="X79" s="62">
        <f t="shared" si="43"/>
        <v>-0.35815096854346334</v>
      </c>
      <c r="Y79" s="28">
        <v>0.15378925368193108</v>
      </c>
      <c r="Z79" s="28">
        <v>0.89439724645184238</v>
      </c>
      <c r="AA79" s="62">
        <f t="shared" si="51"/>
        <v>1.0007840900990805</v>
      </c>
      <c r="AB79" s="59">
        <f t="shared" si="44"/>
        <v>0.97056525768051893</v>
      </c>
      <c r="AC79" s="62">
        <f t="shared" si="45"/>
        <v>1.1433122505736122</v>
      </c>
      <c r="AD79" s="28">
        <v>7.6642910197268058E-2</v>
      </c>
      <c r="AE79" s="28">
        <v>0.88293847953236915</v>
      </c>
      <c r="AF79">
        <v>106.4186</v>
      </c>
      <c r="AG79" s="59">
        <f t="shared" si="46"/>
        <v>0.70107439298630136</v>
      </c>
      <c r="AH79" s="62">
        <f t="shared" si="47"/>
        <v>-0.84288858454760784</v>
      </c>
      <c r="AI79">
        <v>6.5787674558349635E-2</v>
      </c>
      <c r="AJ79" s="28">
        <v>0.75652607287546736</v>
      </c>
      <c r="AK79" s="62">
        <f t="shared" si="31"/>
        <v>-1.9242434172486351E-2</v>
      </c>
    </row>
    <row r="80" spans="1:38" x14ac:dyDescent="0.25">
      <c r="A80" s="4" t="s">
        <v>164</v>
      </c>
      <c r="B80" s="18">
        <v>1330</v>
      </c>
      <c r="C80" s="4">
        <v>968</v>
      </c>
      <c r="D80" s="9">
        <v>0.75032943182699019</v>
      </c>
      <c r="E80" s="28">
        <f t="shared" si="22"/>
        <v>0.75032943182699019</v>
      </c>
      <c r="F80" s="28">
        <f t="shared" si="23"/>
        <v>0.76612584091808467</v>
      </c>
      <c r="G80" s="28">
        <f t="shared" si="24"/>
        <v>0.80868838763575601</v>
      </c>
      <c r="H80" s="16">
        <v>3</v>
      </c>
      <c r="I80" s="16">
        <v>3</v>
      </c>
      <c r="J80" s="5">
        <v>443.33</v>
      </c>
      <c r="K80" s="30">
        <f t="shared" si="52"/>
        <v>3</v>
      </c>
      <c r="L80" s="5">
        <v>443.33</v>
      </c>
      <c r="M80">
        <f t="shared" si="53"/>
        <v>1329.99</v>
      </c>
      <c r="N80" s="28"/>
      <c r="O80" s="28">
        <f t="shared" si="48"/>
        <v>1.6812081293844316</v>
      </c>
      <c r="P80">
        <f t="shared" si="39"/>
        <v>332.4975</v>
      </c>
      <c r="Q80" s="28">
        <f t="shared" si="49"/>
        <v>2.2416108391792422</v>
      </c>
      <c r="R80" s="28">
        <f t="shared" si="40"/>
        <v>0.56040270979481055</v>
      </c>
      <c r="S80" s="46">
        <v>15955</v>
      </c>
      <c r="T80" s="59">
        <f t="shared" si="50"/>
        <v>7.9292737605247997E-4</v>
      </c>
      <c r="U80" s="28">
        <v>0.98960000000000004</v>
      </c>
      <c r="V80" s="59">
        <f t="shared" si="41"/>
        <v>1</v>
      </c>
      <c r="W80" s="59">
        <f t="shared" si="42"/>
        <v>0.75032943182699019</v>
      </c>
      <c r="X80" s="62">
        <f t="shared" si="43"/>
        <v>-0.93678726683214875</v>
      </c>
      <c r="Y80" s="28">
        <v>0.15378925368193108</v>
      </c>
      <c r="Z80" s="28">
        <v>0.89439724645184238</v>
      </c>
      <c r="AA80" s="62">
        <f t="shared" si="51"/>
        <v>0.83359448448762141</v>
      </c>
      <c r="AB80" s="59">
        <f t="shared" si="44"/>
        <v>0.72213517183745957</v>
      </c>
      <c r="AC80" s="62">
        <f t="shared" si="45"/>
        <v>-2.0980845753511255</v>
      </c>
      <c r="AD80" s="28">
        <v>7.6642910197268058E-2</v>
      </c>
      <c r="AE80" s="28">
        <v>0.88293847953236915</v>
      </c>
      <c r="AF80">
        <v>107.09910000000001</v>
      </c>
      <c r="AG80" s="59">
        <f t="shared" si="46"/>
        <v>0.69922939901369863</v>
      </c>
      <c r="AH80" s="62">
        <f t="shared" si="47"/>
        <v>-0.87093325986085879</v>
      </c>
      <c r="AI80">
        <v>6.5787674558349635E-2</v>
      </c>
      <c r="AJ80" s="28">
        <v>0.75652607287546736</v>
      </c>
      <c r="AK80" s="62">
        <f t="shared" si="31"/>
        <v>-1.3019350340147111</v>
      </c>
    </row>
    <row r="81" spans="1:38" x14ac:dyDescent="0.25">
      <c r="A81" s="4" t="s">
        <v>166</v>
      </c>
      <c r="B81" s="18">
        <v>20883</v>
      </c>
      <c r="C81" s="4">
        <v>15607</v>
      </c>
      <c r="D81" s="9">
        <v>0.77046835807352798</v>
      </c>
      <c r="E81" s="28">
        <f t="shared" si="22"/>
        <v>0.77046835807352798</v>
      </c>
      <c r="F81" s="28">
        <f t="shared" si="23"/>
        <v>0.7866887445592865</v>
      </c>
      <c r="G81" s="28">
        <f t="shared" si="24"/>
        <v>0.83039367481258008</v>
      </c>
      <c r="H81" s="16">
        <v>21</v>
      </c>
      <c r="I81" s="16">
        <v>23</v>
      </c>
      <c r="J81" s="5">
        <v>907.96</v>
      </c>
      <c r="K81" s="30">
        <f t="shared" si="52"/>
        <v>23</v>
      </c>
      <c r="L81" s="5">
        <v>907.96</v>
      </c>
      <c r="M81">
        <f t="shared" si="53"/>
        <v>20883.080000000002</v>
      </c>
      <c r="N81" s="28"/>
      <c r="O81" s="28">
        <f t="shared" si="48"/>
        <v>0.82088417991982032</v>
      </c>
      <c r="P81">
        <f t="shared" si="39"/>
        <v>870.12833333333344</v>
      </c>
      <c r="Q81" s="28">
        <f t="shared" si="49"/>
        <v>0.85657479643807322</v>
      </c>
      <c r="R81" s="28">
        <f t="shared" si="40"/>
        <v>3.5690616518252893E-2</v>
      </c>
      <c r="S81" s="46">
        <v>237968</v>
      </c>
      <c r="T81" s="59">
        <f t="shared" si="50"/>
        <v>1.1826470813190633E-2</v>
      </c>
      <c r="U81" s="28">
        <v>0.98960000000000004</v>
      </c>
      <c r="V81" s="59">
        <f t="shared" si="41"/>
        <v>1</v>
      </c>
      <c r="W81" s="59">
        <f t="shared" si="42"/>
        <v>0.77046835807352798</v>
      </c>
      <c r="X81" s="62">
        <f t="shared" si="43"/>
        <v>-0.80583581369492641</v>
      </c>
      <c r="Y81" s="28">
        <v>0.15378925368193108</v>
      </c>
      <c r="Z81" s="28">
        <v>0.89439724645184238</v>
      </c>
      <c r="AA81" s="62">
        <f t="shared" si="51"/>
        <v>0.87755496537349564</v>
      </c>
      <c r="AB81" s="59">
        <f t="shared" si="44"/>
        <v>0.96184543628810892</v>
      </c>
      <c r="AC81" s="62">
        <f t="shared" si="45"/>
        <v>1.0295401955985812</v>
      </c>
      <c r="AD81" s="28">
        <v>7.6642910197268099E-2</v>
      </c>
      <c r="AE81" s="28">
        <v>0.88293847953236904</v>
      </c>
      <c r="AF81">
        <v>83.595200000000006</v>
      </c>
      <c r="AG81" s="59">
        <f t="shared" si="46"/>
        <v>0.76295394542465744</v>
      </c>
      <c r="AH81" s="62">
        <f t="shared" si="47"/>
        <v>9.7706334694790814E-2</v>
      </c>
      <c r="AI81">
        <v>6.5787674558349635E-2</v>
      </c>
      <c r="AJ81" s="28">
        <v>0.75652607287546736</v>
      </c>
      <c r="AK81" s="62">
        <f t="shared" si="31"/>
        <v>0.10713690553281523</v>
      </c>
    </row>
    <row r="82" spans="1:38" x14ac:dyDescent="0.25">
      <c r="A82" s="4" t="s">
        <v>168</v>
      </c>
      <c r="B82" s="18">
        <v>5167</v>
      </c>
      <c r="C82" s="4">
        <v>3959</v>
      </c>
      <c r="D82" s="9">
        <v>0.78990580587750581</v>
      </c>
      <c r="E82" s="28">
        <f t="shared" si="22"/>
        <v>0.78990580587750581</v>
      </c>
      <c r="F82" s="28">
        <f t="shared" si="23"/>
        <v>0.80653540179071648</v>
      </c>
      <c r="G82" s="28">
        <f t="shared" si="24"/>
        <v>0.85134292411242285</v>
      </c>
      <c r="H82" s="16">
        <v>7</v>
      </c>
      <c r="I82" s="16">
        <v>7</v>
      </c>
      <c r="J82" s="5">
        <v>738.14</v>
      </c>
      <c r="K82" s="30">
        <f t="shared" si="52"/>
        <v>5.9999535515635705</v>
      </c>
      <c r="L82" s="5">
        <v>861.17</v>
      </c>
      <c r="M82">
        <f t="shared" si="53"/>
        <v>5166.9799999999996</v>
      </c>
      <c r="N82" s="28"/>
      <c r="O82" s="28">
        <f t="shared" si="48"/>
        <v>0.86548532810014289</v>
      </c>
      <c r="P82">
        <f t="shared" si="39"/>
        <v>738.14489795376687</v>
      </c>
      <c r="Q82" s="28">
        <f t="shared" si="49"/>
        <v>1.0097339994710404</v>
      </c>
      <c r="R82" s="28">
        <f t="shared" si="40"/>
        <v>0.14424867137089747</v>
      </c>
      <c r="S82" s="46">
        <v>65153</v>
      </c>
      <c r="T82" s="59">
        <f t="shared" si="50"/>
        <v>3.2379565861452354E-3</v>
      </c>
      <c r="U82" s="28">
        <v>0.98960000000000004</v>
      </c>
      <c r="V82" s="59">
        <f t="shared" si="41"/>
        <v>0.85713622165193859</v>
      </c>
      <c r="W82" s="59">
        <f t="shared" si="42"/>
        <v>0.92156390772418739</v>
      </c>
      <c r="X82" s="62">
        <f t="shared" si="43"/>
        <v>0.17664863195533451</v>
      </c>
      <c r="Y82" s="28">
        <v>0.15378925368193108</v>
      </c>
      <c r="Z82" s="28">
        <v>0.89439724645184238</v>
      </c>
      <c r="AA82" s="62">
        <f t="shared" si="51"/>
        <v>0.79305634429726946</v>
      </c>
      <c r="AB82" s="59">
        <f t="shared" si="44"/>
        <v>0.86782291938066736</v>
      </c>
      <c r="AC82" s="62">
        <f t="shared" si="45"/>
        <v>-0.19722059239134249</v>
      </c>
      <c r="AD82" s="28">
        <v>7.6642910197268099E-2</v>
      </c>
      <c r="AE82" s="28">
        <v>0.88293847953236904</v>
      </c>
      <c r="AF82">
        <v>92.031899999999993</v>
      </c>
      <c r="AG82" s="59">
        <f t="shared" si="46"/>
        <v>0.74008008701369865</v>
      </c>
      <c r="AH82" s="62">
        <f t="shared" si="47"/>
        <v>-0.24998582138941736</v>
      </c>
      <c r="AI82">
        <v>6.5787674558349635E-2</v>
      </c>
      <c r="AJ82" s="28">
        <v>0.75652607287546736</v>
      </c>
      <c r="AK82" s="62">
        <f t="shared" si="31"/>
        <v>-9.0185927275141783E-2</v>
      </c>
    </row>
    <row r="83" spans="1:38" x14ac:dyDescent="0.25">
      <c r="A83" s="4" t="s">
        <v>170</v>
      </c>
      <c r="B83" s="18">
        <v>2785</v>
      </c>
      <c r="C83" s="4">
        <v>2067</v>
      </c>
      <c r="D83" s="9">
        <v>0.76514464454274567</v>
      </c>
      <c r="E83" s="28">
        <f t="shared" si="22"/>
        <v>0.76514464454274567</v>
      </c>
      <c r="F83" s="28">
        <f t="shared" si="23"/>
        <v>0.78125295284890861</v>
      </c>
      <c r="G83" s="28">
        <f t="shared" si="24"/>
        <v>0.82465589467384803</v>
      </c>
      <c r="H83" s="16">
        <v>5</v>
      </c>
      <c r="I83" s="16">
        <v>5</v>
      </c>
      <c r="J83" s="5">
        <v>557</v>
      </c>
      <c r="K83" s="30">
        <f t="shared" si="52"/>
        <v>5</v>
      </c>
      <c r="L83" s="5">
        <v>557</v>
      </c>
      <c r="M83">
        <f t="shared" si="53"/>
        <v>2785</v>
      </c>
      <c r="N83" s="28"/>
      <c r="O83" s="28">
        <f t="shared" si="48"/>
        <v>1.3381149012567326</v>
      </c>
      <c r="P83">
        <f t="shared" si="39"/>
        <v>464.16666666666669</v>
      </c>
      <c r="Q83" s="28">
        <f t="shared" si="49"/>
        <v>1.6057378815080789</v>
      </c>
      <c r="R83" s="28">
        <f t="shared" si="40"/>
        <v>0.26762298025134634</v>
      </c>
      <c r="S83" s="46">
        <v>36697</v>
      </c>
      <c r="T83" s="59">
        <f t="shared" si="50"/>
        <v>1.8237578137886468E-3</v>
      </c>
      <c r="U83" s="28">
        <v>0.98960000000000004</v>
      </c>
      <c r="V83" s="59">
        <f t="shared" si="41"/>
        <v>1</v>
      </c>
      <c r="W83" s="59">
        <f t="shared" si="42"/>
        <v>0.76514464454274567</v>
      </c>
      <c r="X83" s="62">
        <f t="shared" si="43"/>
        <v>-0.84045275475761527</v>
      </c>
      <c r="Y83" s="28">
        <v>0.15378925368193108</v>
      </c>
      <c r="Z83" s="28">
        <v>0.89439724645184238</v>
      </c>
      <c r="AA83" s="62">
        <f t="shared" si="51"/>
        <v>0.75891762269395313</v>
      </c>
      <c r="AB83" s="59">
        <f t="shared" si="44"/>
        <v>0.84821647546120937</v>
      </c>
      <c r="AC83" s="62">
        <f t="shared" si="45"/>
        <v>-0.45303608620536584</v>
      </c>
      <c r="AD83" s="28">
        <v>7.6642910197268099E-2</v>
      </c>
      <c r="AE83" s="28">
        <v>0.88293847953236904</v>
      </c>
      <c r="AF83">
        <v>85.697500000000005</v>
      </c>
      <c r="AG83" s="59">
        <f t="shared" si="46"/>
        <v>0.75725412054794528</v>
      </c>
      <c r="AH83" s="62">
        <f t="shared" si="47"/>
        <v>1.1066627257544762E-2</v>
      </c>
      <c r="AI83">
        <v>6.5787674558349635E-2</v>
      </c>
      <c r="AJ83" s="28">
        <v>0.75652607287546736</v>
      </c>
      <c r="AK83" s="62">
        <f t="shared" si="31"/>
        <v>-0.42747407123514541</v>
      </c>
    </row>
    <row r="84" spans="1:38" x14ac:dyDescent="0.25">
      <c r="A84" s="4" t="s">
        <v>172</v>
      </c>
      <c r="B84" s="18">
        <v>4129</v>
      </c>
      <c r="C84" s="4">
        <v>3421</v>
      </c>
      <c r="D84" s="9">
        <v>0.85415454679373704</v>
      </c>
      <c r="E84" s="28">
        <f t="shared" si="22"/>
        <v>0.85415454679373704</v>
      </c>
      <c r="F84" s="28">
        <f t="shared" si="23"/>
        <v>0.8721367477788684</v>
      </c>
      <c r="G84" s="28">
        <f t="shared" si="24"/>
        <v>0.92058878932213883</v>
      </c>
      <c r="H84" s="16">
        <v>8</v>
      </c>
      <c r="I84" s="16">
        <v>8</v>
      </c>
      <c r="J84" s="5">
        <v>516.13</v>
      </c>
      <c r="K84" s="30">
        <f t="shared" si="52"/>
        <v>8</v>
      </c>
      <c r="L84" s="5">
        <v>516.13</v>
      </c>
      <c r="M84">
        <f t="shared" si="53"/>
        <v>4129.04</v>
      </c>
      <c r="N84" s="28"/>
      <c r="O84" s="28">
        <f t="shared" si="48"/>
        <v>1.4440741673609363</v>
      </c>
      <c r="P84">
        <f t="shared" si="39"/>
        <v>458.78222222222223</v>
      </c>
      <c r="Q84" s="28">
        <f t="shared" si="49"/>
        <v>1.6245834382810533</v>
      </c>
      <c r="R84" s="28">
        <f t="shared" si="40"/>
        <v>0.18050927092011704</v>
      </c>
      <c r="S84" s="46">
        <v>47160</v>
      </c>
      <c r="T84" s="59">
        <f t="shared" si="50"/>
        <v>2.3437452243581921E-3</v>
      </c>
      <c r="U84" s="28">
        <v>0.98960000000000004</v>
      </c>
      <c r="V84" s="59">
        <f t="shared" si="41"/>
        <v>1</v>
      </c>
      <c r="W84" s="59">
        <f t="shared" si="42"/>
        <v>0.85415454679373704</v>
      </c>
      <c r="X84" s="62">
        <f t="shared" si="43"/>
        <v>-0.26167432830733289</v>
      </c>
      <c r="Y84" s="28">
        <v>0.15378925368193108</v>
      </c>
      <c r="Z84" s="28">
        <v>0.89439724645184238</v>
      </c>
      <c r="AA84" s="62">
        <f t="shared" si="51"/>
        <v>0.8755301102629347</v>
      </c>
      <c r="AB84" s="59">
        <f t="shared" si="44"/>
        <v>0.89055873621713322</v>
      </c>
      <c r="AC84" s="62">
        <f t="shared" si="45"/>
        <v>9.9425461078535643E-2</v>
      </c>
      <c r="AD84" s="28">
        <v>7.6642910197268099E-2</v>
      </c>
      <c r="AE84" s="28">
        <v>0.88293847953236904</v>
      </c>
      <c r="AF84">
        <v>53.682200000000002</v>
      </c>
      <c r="AG84" s="59">
        <f t="shared" si="46"/>
        <v>0.84405505446575346</v>
      </c>
      <c r="AH84" s="62">
        <f t="shared" si="47"/>
        <v>1.3304769043425189</v>
      </c>
      <c r="AI84">
        <v>6.5787674558349635E-2</v>
      </c>
      <c r="AJ84" s="28">
        <v>0.75652607287546736</v>
      </c>
      <c r="AK84" s="62">
        <f t="shared" si="31"/>
        <v>0.38940934570457392</v>
      </c>
    </row>
    <row r="85" spans="1:38" x14ac:dyDescent="0.25">
      <c r="A85" s="4" t="s">
        <v>174</v>
      </c>
      <c r="B85" s="18">
        <v>6845</v>
      </c>
      <c r="C85" s="4">
        <v>5581</v>
      </c>
      <c r="D85" s="9">
        <v>0.84055635462712652</v>
      </c>
      <c r="E85" s="28">
        <f t="shared" si="22"/>
        <v>0.84055635462712652</v>
      </c>
      <c r="F85" s="28">
        <f t="shared" si="23"/>
        <v>0.8582522778824343</v>
      </c>
      <c r="G85" s="28">
        <f t="shared" si="24"/>
        <v>0.90593295998701406</v>
      </c>
      <c r="H85" s="16">
        <v>12</v>
      </c>
      <c r="I85" s="16">
        <v>14</v>
      </c>
      <c r="J85" s="5">
        <v>488.93</v>
      </c>
      <c r="K85" s="30">
        <f t="shared" si="52"/>
        <v>11.000080350973052</v>
      </c>
      <c r="L85" s="5">
        <v>622.27</v>
      </c>
      <c r="M85">
        <f t="shared" si="53"/>
        <v>6845.02</v>
      </c>
      <c r="N85" s="28"/>
      <c r="O85" s="28">
        <f t="shared" si="48"/>
        <v>1.1977598148713582</v>
      </c>
      <c r="P85">
        <f t="shared" si="39"/>
        <v>570.4145138865639</v>
      </c>
      <c r="Q85" s="28">
        <f t="shared" si="49"/>
        <v>1.3066462753930221</v>
      </c>
      <c r="R85" s="28">
        <f t="shared" si="40"/>
        <v>0.10888646052166395</v>
      </c>
      <c r="S85" s="46">
        <v>153788</v>
      </c>
      <c r="T85" s="59">
        <f t="shared" si="50"/>
        <v>7.6429154063527918E-3</v>
      </c>
      <c r="U85" s="28">
        <v>0.98960000000000004</v>
      </c>
      <c r="V85" s="59">
        <f t="shared" si="41"/>
        <v>0.78572002506950367</v>
      </c>
      <c r="W85" s="59">
        <f t="shared" si="42"/>
        <v>1.0697911823652098</v>
      </c>
      <c r="X85" s="62">
        <f t="shared" si="43"/>
        <v>1.1404823920669995</v>
      </c>
      <c r="Y85" s="28">
        <v>0.15378925368193108</v>
      </c>
      <c r="Z85" s="28">
        <v>0.89439724645184238</v>
      </c>
      <c r="AA85" s="62">
        <f t="shared" si="51"/>
        <v>0.44509324524670324</v>
      </c>
      <c r="AB85" s="59">
        <f t="shared" si="44"/>
        <v>0.95953727327025107</v>
      </c>
      <c r="AC85" s="62">
        <f t="shared" si="45"/>
        <v>0.99942438955837509</v>
      </c>
      <c r="AD85" s="28">
        <v>7.6642910197268099E-2</v>
      </c>
      <c r="AE85" s="28">
        <v>0.88293847953236904</v>
      </c>
      <c r="AF85">
        <v>71.589399999999998</v>
      </c>
      <c r="AG85" s="59">
        <f t="shared" si="46"/>
        <v>0.79550446509589035</v>
      </c>
      <c r="AH85" s="62">
        <f t="shared" si="47"/>
        <v>0.59248776434332762</v>
      </c>
      <c r="AI85">
        <v>6.5787674558349635E-2</v>
      </c>
      <c r="AJ85" s="28">
        <v>0.75652607287546736</v>
      </c>
      <c r="AK85" s="62">
        <f t="shared" ref="AK85:AK148" si="54">(X85+AC85+AH85)/3</f>
        <v>0.9107981819895673</v>
      </c>
    </row>
    <row r="86" spans="1:38" x14ac:dyDescent="0.25">
      <c r="A86" s="4" t="s">
        <v>176</v>
      </c>
      <c r="B86" s="18">
        <v>3057</v>
      </c>
      <c r="C86" s="4">
        <v>2130</v>
      </c>
      <c r="D86" s="9">
        <v>0.71831085661098915</v>
      </c>
      <c r="E86" s="28">
        <f t="shared" si="22"/>
        <v>0.71831085661098915</v>
      </c>
      <c r="F86" s="28">
        <f t="shared" si="23"/>
        <v>0.73343319043437838</v>
      </c>
      <c r="G86" s="28">
        <f t="shared" si="24"/>
        <v>0.77417947879184379</v>
      </c>
      <c r="H86" s="16">
        <v>4</v>
      </c>
      <c r="I86" s="16">
        <v>4</v>
      </c>
      <c r="J86" s="5">
        <v>764.25</v>
      </c>
      <c r="K86" s="30">
        <f t="shared" si="52"/>
        <v>4</v>
      </c>
      <c r="L86" s="5">
        <v>764.25</v>
      </c>
      <c r="M86">
        <f t="shared" si="53"/>
        <v>3057</v>
      </c>
      <c r="N86" s="28"/>
      <c r="O86" s="28">
        <f t="shared" si="48"/>
        <v>0.97524370297677465</v>
      </c>
      <c r="P86">
        <f t="shared" si="39"/>
        <v>611.4</v>
      </c>
      <c r="Q86" s="28">
        <f t="shared" si="49"/>
        <v>1.2190546287209685</v>
      </c>
      <c r="R86" s="28">
        <f t="shared" si="40"/>
        <v>0.24381092574419383</v>
      </c>
      <c r="S86" s="46">
        <v>57133</v>
      </c>
      <c r="T86" s="59">
        <f t="shared" si="50"/>
        <v>2.8393807443438633E-3</v>
      </c>
      <c r="U86" s="28">
        <v>0.98960000000000004</v>
      </c>
      <c r="V86" s="59">
        <f t="shared" si="41"/>
        <v>1</v>
      </c>
      <c r="W86" s="59">
        <f t="shared" si="42"/>
        <v>0.71831085661098915</v>
      </c>
      <c r="X86" s="62">
        <f t="shared" si="43"/>
        <v>-1.1449850078929256</v>
      </c>
      <c r="Y86" s="28">
        <v>0.153789253681931</v>
      </c>
      <c r="Z86" s="28">
        <v>0.89439724645184204</v>
      </c>
      <c r="AA86" s="62">
        <f t="shared" si="51"/>
        <v>0.53506729910909634</v>
      </c>
      <c r="AB86" s="59">
        <f t="shared" si="44"/>
        <v>0.86623317522272592</v>
      </c>
      <c r="AC86" s="62">
        <f t="shared" si="45"/>
        <v>-0.21796281308533316</v>
      </c>
      <c r="AD86" s="28">
        <v>7.6642910197268099E-2</v>
      </c>
      <c r="AE86" s="28">
        <v>0.88293847953236904</v>
      </c>
      <c r="AF86">
        <v>84.455600000000004</v>
      </c>
      <c r="AG86" s="59">
        <f t="shared" si="46"/>
        <v>0.76062120065753425</v>
      </c>
      <c r="AH86" s="62">
        <f t="shared" si="47"/>
        <v>6.2247644555892608E-2</v>
      </c>
      <c r="AI86">
        <v>6.5787674558349635E-2</v>
      </c>
      <c r="AJ86" s="28">
        <v>0.75652607287546736</v>
      </c>
      <c r="AK86" s="62">
        <f t="shared" si="54"/>
        <v>-0.43356672547412206</v>
      </c>
    </row>
    <row r="87" spans="1:38" x14ac:dyDescent="0.25">
      <c r="A87" s="4" t="s">
        <v>178</v>
      </c>
      <c r="B87" s="18">
        <v>3182</v>
      </c>
      <c r="C87" s="4">
        <v>2587</v>
      </c>
      <c r="D87" s="9">
        <v>0.83815534546774062</v>
      </c>
      <c r="E87" s="28">
        <f t="shared" si="22"/>
        <v>0.83815534546774062</v>
      </c>
      <c r="F87" s="28">
        <f t="shared" si="23"/>
        <v>0.85580072116179839</v>
      </c>
      <c r="G87" s="28">
        <f t="shared" si="24"/>
        <v>0.90334520567078702</v>
      </c>
      <c r="H87" s="16">
        <v>7</v>
      </c>
      <c r="I87" s="16">
        <v>7</v>
      </c>
      <c r="J87" s="5">
        <v>454.57</v>
      </c>
      <c r="K87" s="30">
        <f t="shared" si="52"/>
        <v>7</v>
      </c>
      <c r="L87" s="5">
        <v>454.57</v>
      </c>
      <c r="M87">
        <f t="shared" si="53"/>
        <v>3181.99</v>
      </c>
      <c r="N87" s="28"/>
      <c r="O87" s="28">
        <f t="shared" si="48"/>
        <v>1.639637459577183</v>
      </c>
      <c r="P87">
        <f t="shared" si="39"/>
        <v>397.74874999999997</v>
      </c>
      <c r="Q87" s="28">
        <f t="shared" si="49"/>
        <v>1.8738713823739235</v>
      </c>
      <c r="R87" s="28">
        <f t="shared" si="40"/>
        <v>0.23423392279674049</v>
      </c>
      <c r="S87" s="46">
        <v>89607</v>
      </c>
      <c r="T87" s="59">
        <f t="shared" si="50"/>
        <v>4.4532650194882215E-3</v>
      </c>
      <c r="U87" s="28">
        <v>0.98960000000000004</v>
      </c>
      <c r="V87" s="59">
        <f t="shared" si="41"/>
        <v>1</v>
      </c>
      <c r="W87" s="59">
        <f t="shared" si="42"/>
        <v>0.83815534546774062</v>
      </c>
      <c r="X87" s="62">
        <f t="shared" si="43"/>
        <v>-0.365707613747978</v>
      </c>
      <c r="Y87" s="28">
        <v>0.153789253681931</v>
      </c>
      <c r="Z87" s="28">
        <v>0.89439724645184204</v>
      </c>
      <c r="AA87" s="62">
        <f t="shared" si="51"/>
        <v>0.35510618590065507</v>
      </c>
      <c r="AB87" s="59">
        <f t="shared" si="44"/>
        <v>0.949270544871335</v>
      </c>
      <c r="AC87" s="62">
        <f t="shared" si="45"/>
        <v>0.86546903253329666</v>
      </c>
      <c r="AD87" s="28">
        <v>7.6642910197268099E-2</v>
      </c>
      <c r="AE87" s="28">
        <v>0.88293847953236904</v>
      </c>
      <c r="AF87">
        <v>73.159000000000006</v>
      </c>
      <c r="AG87" s="59">
        <f t="shared" si="46"/>
        <v>0.79124891397260277</v>
      </c>
      <c r="AH87" s="62">
        <f t="shared" si="47"/>
        <v>0.52780161831588046</v>
      </c>
      <c r="AI87">
        <v>6.5787674558349635E-2</v>
      </c>
      <c r="AJ87" s="28">
        <v>0.75652607287546736</v>
      </c>
      <c r="AK87" s="62">
        <f t="shared" si="54"/>
        <v>0.34252101236706639</v>
      </c>
    </row>
    <row r="88" spans="1:38" x14ac:dyDescent="0.25">
      <c r="A88" s="4" t="s">
        <v>180</v>
      </c>
      <c r="B88" s="18">
        <v>2741</v>
      </c>
      <c r="C88" s="4">
        <v>1470</v>
      </c>
      <c r="D88" s="9">
        <v>0.5528872373315481</v>
      </c>
      <c r="E88" s="28">
        <f t="shared" ref="E88:E151" si="55">C88/(B88*0.97)</f>
        <v>0.5528872373315481</v>
      </c>
      <c r="F88" s="28">
        <f t="shared" ref="F88:F151" si="56">C88/(B88*0.95)</f>
        <v>0.56452696864379115</v>
      </c>
      <c r="G88" s="28">
        <f t="shared" ref="G88:G151" si="57">C88/(B88*0.9)</f>
        <v>0.59588957801289066</v>
      </c>
      <c r="H88" s="16">
        <v>5</v>
      </c>
      <c r="I88" s="16">
        <v>5</v>
      </c>
      <c r="J88" s="5">
        <v>548.20000000000005</v>
      </c>
      <c r="K88" s="30">
        <f t="shared" si="52"/>
        <v>2.9999890551293138</v>
      </c>
      <c r="L88" s="5">
        <v>913.67</v>
      </c>
      <c r="M88">
        <f t="shared" si="53"/>
        <v>2741</v>
      </c>
      <c r="N88" s="28"/>
      <c r="O88" s="28">
        <f t="shared" si="48"/>
        <v>0.81575404686593633</v>
      </c>
      <c r="P88">
        <f t="shared" si="39"/>
        <v>685.25187499828985</v>
      </c>
      <c r="Q88" s="28">
        <f t="shared" si="49"/>
        <v>1.0876730545273738</v>
      </c>
      <c r="R88" s="28">
        <f t="shared" si="40"/>
        <v>0.27191900766143751</v>
      </c>
      <c r="S88" s="46">
        <v>44197</v>
      </c>
      <c r="T88" s="59">
        <f t="shared" si="50"/>
        <v>2.1964908329295805E-3</v>
      </c>
      <c r="U88" s="28">
        <v>0.98960000000000004</v>
      </c>
      <c r="V88" s="59">
        <f t="shared" si="41"/>
        <v>0.5999978110258628</v>
      </c>
      <c r="W88" s="59">
        <f t="shared" si="42"/>
        <v>0.92148209072002096</v>
      </c>
      <c r="X88" s="62">
        <f t="shared" si="43"/>
        <v>0.17611662466479069</v>
      </c>
      <c r="Y88" s="28">
        <v>0.153789253681931</v>
      </c>
      <c r="Z88" s="28">
        <v>0.89439724645184204</v>
      </c>
      <c r="AA88" s="62">
        <f t="shared" si="51"/>
        <v>0.62017784012489541</v>
      </c>
      <c r="AB88" s="59">
        <f t="shared" si="44"/>
        <v>0.79327329909269861</v>
      </c>
      <c r="AC88" s="62">
        <f t="shared" si="45"/>
        <v>-1.1699083478026191</v>
      </c>
      <c r="AD88" s="28">
        <v>7.6642910197268099E-2</v>
      </c>
      <c r="AE88" s="28">
        <v>0.88293847953236904</v>
      </c>
      <c r="AF88">
        <v>151.8604</v>
      </c>
      <c r="AG88" s="59">
        <f t="shared" si="46"/>
        <v>0.57787109084931509</v>
      </c>
      <c r="AH88" s="62">
        <f t="shared" si="47"/>
        <v>-2.7156299903517072</v>
      </c>
      <c r="AI88">
        <v>6.5787674558349635E-2</v>
      </c>
      <c r="AJ88" s="28">
        <v>0.75652607287546736</v>
      </c>
      <c r="AK88" s="62">
        <f t="shared" si="54"/>
        <v>-1.2364739044965118</v>
      </c>
    </row>
    <row r="89" spans="1:38" x14ac:dyDescent="0.25">
      <c r="A89" s="4" t="s">
        <v>182</v>
      </c>
      <c r="B89" s="18">
        <v>17162</v>
      </c>
      <c r="C89" s="4">
        <v>12839</v>
      </c>
      <c r="D89" s="9">
        <v>0.77124358898885936</v>
      </c>
      <c r="E89" s="28">
        <f t="shared" si="55"/>
        <v>0.77124358898885936</v>
      </c>
      <c r="F89" s="28">
        <f t="shared" si="56"/>
        <v>0.78748029612546688</v>
      </c>
      <c r="G89" s="28">
        <f t="shared" si="57"/>
        <v>0.83122920146577062</v>
      </c>
      <c r="H89" s="16">
        <v>19</v>
      </c>
      <c r="I89" s="16">
        <v>20</v>
      </c>
      <c r="J89" s="5">
        <v>858.1</v>
      </c>
      <c r="K89" s="30">
        <f t="shared" si="52"/>
        <v>19.00006642605673</v>
      </c>
      <c r="L89" s="5">
        <v>903.26</v>
      </c>
      <c r="M89">
        <f t="shared" si="53"/>
        <v>17162</v>
      </c>
      <c r="N89" s="28"/>
      <c r="O89" s="28">
        <f t="shared" si="48"/>
        <v>0.82515554768283772</v>
      </c>
      <c r="P89">
        <f t="shared" si="39"/>
        <v>858.09714999950177</v>
      </c>
      <c r="Q89" s="28">
        <f t="shared" si="49"/>
        <v>0.86858463520177498</v>
      </c>
      <c r="R89" s="28">
        <f t="shared" si="40"/>
        <v>4.3429087518937259E-2</v>
      </c>
      <c r="S89" s="46">
        <v>136054</v>
      </c>
      <c r="T89" s="59">
        <f t="shared" si="50"/>
        <v>6.7615757581600822E-3</v>
      </c>
      <c r="U89" s="28">
        <v>0.98960000000000004</v>
      </c>
      <c r="V89" s="59">
        <f t="shared" si="41"/>
        <v>0.95000332130283649</v>
      </c>
      <c r="W89" s="59">
        <f t="shared" si="42"/>
        <v>0.81183251857601335</v>
      </c>
      <c r="X89" s="62">
        <f t="shared" si="43"/>
        <v>-0.53686929287393625</v>
      </c>
      <c r="Y89" s="28">
        <v>0.153789253681931</v>
      </c>
      <c r="Z89" s="28">
        <v>0.89439724645184204</v>
      </c>
      <c r="AA89" s="62">
        <f t="shared" si="51"/>
        <v>1.2614109103738222</v>
      </c>
      <c r="AB89" s="59">
        <f t="shared" si="44"/>
        <v>0.93361018419157094</v>
      </c>
      <c r="AC89" s="62">
        <f t="shared" si="45"/>
        <v>0.66114014367121554</v>
      </c>
      <c r="AD89" s="28">
        <v>7.6642910197268099E-2</v>
      </c>
      <c r="AE89" s="28">
        <v>0.88293847953236904</v>
      </c>
      <c r="AF89">
        <v>69.691299999999998</v>
      </c>
      <c r="AG89" s="59">
        <f t="shared" si="46"/>
        <v>0.80065065621917808</v>
      </c>
      <c r="AH89" s="62">
        <f t="shared" si="47"/>
        <v>0.67071200859326496</v>
      </c>
      <c r="AI89">
        <v>6.5787674558349635E-2</v>
      </c>
      <c r="AJ89" s="28">
        <v>0.75652607287546736</v>
      </c>
      <c r="AK89" s="62">
        <f t="shared" si="54"/>
        <v>0.26499428646351475</v>
      </c>
    </row>
    <row r="90" spans="1:38" x14ac:dyDescent="0.25">
      <c r="A90" s="4" t="s">
        <v>184</v>
      </c>
      <c r="B90" s="18">
        <v>2336</v>
      </c>
      <c r="C90" s="4">
        <v>1547</v>
      </c>
      <c r="D90" s="9">
        <v>0.68272489761333144</v>
      </c>
      <c r="E90" s="28">
        <f t="shared" si="55"/>
        <v>0.68272489761333144</v>
      </c>
      <c r="F90" s="28">
        <f t="shared" si="56"/>
        <v>0.69709805335255959</v>
      </c>
      <c r="G90" s="28">
        <f t="shared" si="57"/>
        <v>0.73582572298325721</v>
      </c>
      <c r="H90" s="16">
        <v>4</v>
      </c>
      <c r="I90" s="16">
        <v>4</v>
      </c>
      <c r="J90" s="5">
        <v>584</v>
      </c>
      <c r="K90" s="30">
        <f t="shared" si="52"/>
        <v>2.999987157589223</v>
      </c>
      <c r="L90" s="5">
        <v>778.67</v>
      </c>
      <c r="M90">
        <f t="shared" si="53"/>
        <v>2336</v>
      </c>
      <c r="N90" s="28"/>
      <c r="O90" s="28">
        <f t="shared" si="48"/>
        <v>0.95718340246831146</v>
      </c>
      <c r="P90">
        <f t="shared" si="39"/>
        <v>584.00187499799335</v>
      </c>
      <c r="Q90" s="28">
        <f t="shared" si="49"/>
        <v>1.2762459024683115</v>
      </c>
      <c r="R90" s="28">
        <f t="shared" si="40"/>
        <v>0.31906250000000003</v>
      </c>
      <c r="S90" s="48">
        <v>45726</v>
      </c>
      <c r="T90" s="59">
        <f t="shared" si="50"/>
        <v>2.2724786710984456E-3</v>
      </c>
      <c r="U90" s="28">
        <v>0.98960000000000004</v>
      </c>
      <c r="V90" s="59">
        <f t="shared" si="41"/>
        <v>0.74999678939730574</v>
      </c>
      <c r="W90" s="59">
        <f t="shared" si="42"/>
        <v>0.9103037603160492</v>
      </c>
      <c r="X90" s="62">
        <f t="shared" si="43"/>
        <v>0.10343059403295647</v>
      </c>
      <c r="Y90" s="28">
        <v>0.153789253681931</v>
      </c>
      <c r="Z90" s="28">
        <v>0.89439724645184204</v>
      </c>
      <c r="AA90" s="62">
        <f t="shared" si="51"/>
        <v>0.51086908979573986</v>
      </c>
      <c r="AB90" s="59">
        <f t="shared" si="44"/>
        <v>0.82970957442155446</v>
      </c>
      <c r="AC90" s="62">
        <f t="shared" si="45"/>
        <v>-0.69450527092213532</v>
      </c>
      <c r="AD90" s="28">
        <v>7.6642910197268099E-2</v>
      </c>
      <c r="AE90" s="28">
        <v>0.88293847953236904</v>
      </c>
      <c r="AF90">
        <v>98.764700000000005</v>
      </c>
      <c r="AG90" s="59">
        <f t="shared" si="46"/>
        <v>0.72182589830136989</v>
      </c>
      <c r="AH90" s="62">
        <f t="shared" si="47"/>
        <v>-0.52745707774365147</v>
      </c>
      <c r="AI90">
        <v>6.5787674558349635E-2</v>
      </c>
      <c r="AJ90" s="28">
        <v>0.75652607287546736</v>
      </c>
      <c r="AK90" s="62">
        <f t="shared" si="54"/>
        <v>-0.37284391821094348</v>
      </c>
    </row>
    <row r="91" spans="1:38" x14ac:dyDescent="0.25">
      <c r="A91" s="4" t="s">
        <v>186</v>
      </c>
      <c r="B91" s="18">
        <v>4453</v>
      </c>
      <c r="C91" s="4">
        <v>3163</v>
      </c>
      <c r="D91" s="9">
        <v>0.73227593583382922</v>
      </c>
      <c r="E91" s="28">
        <f t="shared" si="55"/>
        <v>0.73227593583382922</v>
      </c>
      <c r="F91" s="28">
        <f t="shared" si="56"/>
        <v>0.74769227132506777</v>
      </c>
      <c r="G91" s="28">
        <f t="shared" si="57"/>
        <v>0.78923073084312689</v>
      </c>
      <c r="H91" s="16">
        <v>8</v>
      </c>
      <c r="I91" s="16">
        <v>8</v>
      </c>
      <c r="J91" s="5">
        <v>556.63</v>
      </c>
      <c r="K91" s="30">
        <f t="shared" si="52"/>
        <v>6.0000269480038266</v>
      </c>
      <c r="L91" s="5">
        <v>742.17</v>
      </c>
      <c r="M91">
        <f t="shared" si="53"/>
        <v>4453.04</v>
      </c>
      <c r="N91" s="28"/>
      <c r="O91" s="28">
        <f t="shared" si="48"/>
        <v>1.0042577846046055</v>
      </c>
      <c r="P91">
        <f t="shared" si="39"/>
        <v>636.14612244740829</v>
      </c>
      <c r="Q91" s="28">
        <f t="shared" si="49"/>
        <v>1.1716333302992321</v>
      </c>
      <c r="R91" s="28">
        <f t="shared" si="40"/>
        <v>0.16737554569462665</v>
      </c>
      <c r="S91" s="46">
        <v>105495</v>
      </c>
      <c r="T91" s="59">
        <f t="shared" si="50"/>
        <v>5.2428626472363756E-3</v>
      </c>
      <c r="U91" s="28">
        <v>0.98960000000000004</v>
      </c>
      <c r="V91" s="59">
        <f t="shared" si="41"/>
        <v>0.75000336850047833</v>
      </c>
      <c r="W91" s="59">
        <f t="shared" si="42"/>
        <v>0.97636352927041847</v>
      </c>
      <c r="X91" s="62">
        <f t="shared" si="43"/>
        <v>0.53297796078847093</v>
      </c>
      <c r="Y91" s="28">
        <v>0.153789253681931</v>
      </c>
      <c r="Z91" s="28">
        <v>0.89439724645184204</v>
      </c>
      <c r="AA91" s="62">
        <f t="shared" si="51"/>
        <v>0.42210531304801174</v>
      </c>
      <c r="AB91" s="59">
        <f t="shared" si="44"/>
        <v>0.92964943045990089</v>
      </c>
      <c r="AC91" s="62">
        <f t="shared" si="45"/>
        <v>0.60946212516336373</v>
      </c>
      <c r="AD91" s="28">
        <v>7.6642910197268099E-2</v>
      </c>
      <c r="AE91" s="28">
        <v>0.88293847953236904</v>
      </c>
      <c r="AF91">
        <v>91.127099999999999</v>
      </c>
      <c r="AG91" s="59">
        <f t="shared" si="46"/>
        <v>0.74253321052054788</v>
      </c>
      <c r="AH91" s="62">
        <f t="shared" si="47"/>
        <v>-0.2126973243674796</v>
      </c>
      <c r="AI91">
        <v>6.5787674558349635E-2</v>
      </c>
      <c r="AJ91" s="28">
        <v>0.75652607287546736</v>
      </c>
      <c r="AK91" s="62">
        <f t="shared" si="54"/>
        <v>0.30991425386145172</v>
      </c>
    </row>
    <row r="92" spans="1:38" x14ac:dyDescent="0.25">
      <c r="A92" s="4" t="s">
        <v>188</v>
      </c>
      <c r="B92" s="18">
        <v>39411</v>
      </c>
      <c r="C92" s="4">
        <v>23825</v>
      </c>
      <c r="D92" s="9">
        <v>0.62322335566474063</v>
      </c>
      <c r="E92" s="28">
        <f t="shared" si="55"/>
        <v>0.62322335566474063</v>
      </c>
      <c r="F92" s="28">
        <f t="shared" si="56"/>
        <v>0.63634384736294569</v>
      </c>
      <c r="G92" s="28">
        <f t="shared" si="57"/>
        <v>0.67169628332755371</v>
      </c>
      <c r="H92" s="16">
        <v>28</v>
      </c>
      <c r="I92" s="16">
        <v>28</v>
      </c>
      <c r="J92" s="5">
        <v>1407.54</v>
      </c>
      <c r="K92" s="30">
        <f t="shared" si="52"/>
        <v>23.000093375040848</v>
      </c>
      <c r="L92" s="5">
        <v>1713.52</v>
      </c>
      <c r="M92">
        <f t="shared" si="53"/>
        <v>39411.119999999995</v>
      </c>
      <c r="N92" s="28"/>
      <c r="O92" s="28">
        <f t="shared" si="48"/>
        <v>0.43497011998692753</v>
      </c>
      <c r="P92">
        <f t="shared" si="39"/>
        <v>1642.1236111100304</v>
      </c>
      <c r="Q92" s="28">
        <f t="shared" si="49"/>
        <v>0.45388178755689251</v>
      </c>
      <c r="R92" s="28">
        <f t="shared" si="40"/>
        <v>1.8911667569964985E-2</v>
      </c>
      <c r="S92" s="46">
        <v>240507</v>
      </c>
      <c r="T92" s="59">
        <f t="shared" si="50"/>
        <v>1.1952653364603811E-2</v>
      </c>
      <c r="U92" s="28">
        <v>0.98960000000000004</v>
      </c>
      <c r="V92" s="59">
        <f t="shared" si="41"/>
        <v>0.8214319062514589</v>
      </c>
      <c r="W92" s="59">
        <f t="shared" si="42"/>
        <v>0.75870361367964423</v>
      </c>
      <c r="X92" s="62">
        <f t="shared" si="43"/>
        <v>-0.88233494554074121</v>
      </c>
      <c r="Y92" s="28">
        <v>0.153789253681931</v>
      </c>
      <c r="Z92" s="28">
        <v>0.89439724645184204</v>
      </c>
      <c r="AA92" s="62">
        <f>B92*10/S92</f>
        <v>1.6386633237286232</v>
      </c>
      <c r="AB92" s="59">
        <f t="shared" si="44"/>
        <v>0.92875405777670184</v>
      </c>
      <c r="AC92" s="62">
        <f t="shared" si="45"/>
        <v>0.59777973104635418</v>
      </c>
      <c r="AD92" s="28">
        <v>7.6642910197268099E-2</v>
      </c>
      <c r="AE92" s="28">
        <v>0.88293847953236904</v>
      </c>
      <c r="AF92">
        <v>160.88589999999999</v>
      </c>
      <c r="AG92" s="59">
        <f t="shared" si="46"/>
        <v>0.55340085852054799</v>
      </c>
      <c r="AH92" s="62">
        <f t="shared" si="47"/>
        <v>-3.087587693569557</v>
      </c>
      <c r="AI92">
        <v>6.5787674558349635E-2</v>
      </c>
      <c r="AJ92" s="28">
        <v>0.75652607287546736</v>
      </c>
      <c r="AK92" s="62">
        <f t="shared" si="54"/>
        <v>-1.1240476360213147</v>
      </c>
    </row>
    <row r="93" spans="1:38" x14ac:dyDescent="0.25">
      <c r="A93" s="4" t="s">
        <v>190</v>
      </c>
      <c r="B93" s="18">
        <v>2732</v>
      </c>
      <c r="C93" s="4">
        <v>1849</v>
      </c>
      <c r="D93" s="9">
        <v>0.69772531735370036</v>
      </c>
      <c r="E93" s="28">
        <f t="shared" si="55"/>
        <v>0.69772531735370036</v>
      </c>
      <c r="F93" s="28">
        <f t="shared" si="56"/>
        <v>0.71241427140325186</v>
      </c>
      <c r="G93" s="28">
        <f t="shared" si="57"/>
        <v>0.75199284203676586</v>
      </c>
      <c r="H93" s="16">
        <v>3</v>
      </c>
      <c r="I93" s="16">
        <v>3</v>
      </c>
      <c r="J93" s="5">
        <v>910.67</v>
      </c>
      <c r="K93" s="30">
        <f t="shared" si="52"/>
        <v>3</v>
      </c>
      <c r="L93" s="5">
        <v>910.67</v>
      </c>
      <c r="M93">
        <f t="shared" si="53"/>
        <v>2732.0099999999998</v>
      </c>
      <c r="N93" s="28"/>
      <c r="O93" s="28">
        <f t="shared" si="48"/>
        <v>0.8184413673449219</v>
      </c>
      <c r="P93">
        <f t="shared" si="39"/>
        <v>683.00249999999994</v>
      </c>
      <c r="Q93" s="28">
        <f t="shared" si="49"/>
        <v>1.091255156459896</v>
      </c>
      <c r="R93" s="28">
        <f t="shared" si="40"/>
        <v>0.27281378911497411</v>
      </c>
      <c r="S93" s="46">
        <v>36892</v>
      </c>
      <c r="T93" s="59">
        <f t="shared" si="50"/>
        <v>1.833448872286311E-3</v>
      </c>
      <c r="U93" s="28">
        <v>0.98960000000000004</v>
      </c>
      <c r="V93" s="59">
        <f t="shared" si="41"/>
        <v>1</v>
      </c>
      <c r="W93" s="59">
        <f t="shared" si="42"/>
        <v>0.69772531735370036</v>
      </c>
      <c r="X93" s="62">
        <f t="shared" si="43"/>
        <v>-1.278840519669217</v>
      </c>
      <c r="Y93" s="28">
        <v>0.153789253681931</v>
      </c>
      <c r="Z93" s="28">
        <v>0.89439724645184204</v>
      </c>
      <c r="AA93" s="62">
        <f t="shared" ref="AA93:AA156" si="58">B93*10/S93</f>
        <v>0.74053995446167187</v>
      </c>
      <c r="AB93" s="59">
        <f t="shared" si="44"/>
        <v>0.75315334851277604</v>
      </c>
      <c r="AC93" s="62">
        <f t="shared" si="45"/>
        <v>-1.6933742558254152</v>
      </c>
      <c r="AD93" s="28">
        <v>7.6642910197268099E-2</v>
      </c>
      <c r="AE93" s="28">
        <v>0.88293847953236904</v>
      </c>
      <c r="AF93">
        <v>101.30110000000001</v>
      </c>
      <c r="AG93" s="59">
        <f t="shared" si="46"/>
        <v>0.71494912723287674</v>
      </c>
      <c r="AH93" s="62">
        <f t="shared" si="47"/>
        <v>-0.63198685653061681</v>
      </c>
      <c r="AI93">
        <v>6.5787674558349635E-2</v>
      </c>
      <c r="AJ93" s="28">
        <v>0.75652607287546736</v>
      </c>
      <c r="AK93" s="62">
        <f t="shared" si="54"/>
        <v>-1.2014005440084163</v>
      </c>
    </row>
    <row r="94" spans="1:38" x14ac:dyDescent="0.25">
      <c r="A94" s="4" t="s">
        <v>192</v>
      </c>
      <c r="B94" s="18">
        <v>27763</v>
      </c>
      <c r="C94" s="4">
        <v>21943</v>
      </c>
      <c r="D94" s="9">
        <v>0.81481286188582225</v>
      </c>
      <c r="E94" s="28">
        <f t="shared" si="55"/>
        <v>0.81481286188582225</v>
      </c>
      <c r="F94" s="28">
        <f t="shared" si="56"/>
        <v>0.8319668168728922</v>
      </c>
      <c r="G94" s="28">
        <f t="shared" si="57"/>
        <v>0.8781871955880528</v>
      </c>
      <c r="H94" s="16">
        <v>24</v>
      </c>
      <c r="I94" s="16">
        <v>27</v>
      </c>
      <c r="J94" s="5">
        <v>1028.26</v>
      </c>
      <c r="K94" s="30">
        <f t="shared" si="52"/>
        <v>20.999977307968685</v>
      </c>
      <c r="L94" s="5">
        <v>1322.05</v>
      </c>
      <c r="M94">
        <f t="shared" si="53"/>
        <v>27763.02</v>
      </c>
      <c r="N94" s="28"/>
      <c r="O94" s="28">
        <f t="shared" si="48"/>
        <v>0.56376839000037826</v>
      </c>
      <c r="P94">
        <f t="shared" si="39"/>
        <v>1261.9567561982833</v>
      </c>
      <c r="Q94" s="28">
        <f t="shared" si="49"/>
        <v>0.5906145328191349</v>
      </c>
      <c r="R94" s="28">
        <f t="shared" si="40"/>
        <v>2.6846142818756635E-2</v>
      </c>
      <c r="S94" s="46">
        <v>230468</v>
      </c>
      <c r="T94" s="59">
        <f t="shared" si="50"/>
        <v>1.14537377940497E-2</v>
      </c>
      <c r="U94" s="28">
        <v>0.98960000000000004</v>
      </c>
      <c r="V94" s="59">
        <f t="shared" si="41"/>
        <v>0.77777693733217346</v>
      </c>
      <c r="W94" s="59">
        <f t="shared" si="42"/>
        <v>1.0476176687376262</v>
      </c>
      <c r="X94" s="62">
        <f t="shared" si="43"/>
        <v>0.99630122793024722</v>
      </c>
      <c r="Y94" s="28">
        <v>0.153789253681931</v>
      </c>
      <c r="Z94" s="28">
        <v>0.89439724645184204</v>
      </c>
      <c r="AA94" s="62">
        <f t="shared" si="58"/>
        <v>1.2046357845774684</v>
      </c>
      <c r="AB94" s="59">
        <f t="shared" si="44"/>
        <v>0.94263632922496754</v>
      </c>
      <c r="AC94" s="62">
        <f t="shared" si="45"/>
        <v>0.77890896286355271</v>
      </c>
      <c r="AD94" s="28">
        <v>7.6642910197268099E-2</v>
      </c>
      <c r="AE94" s="28">
        <v>0.88293847953236904</v>
      </c>
      <c r="AF94">
        <v>69.104200000000006</v>
      </c>
      <c r="AG94" s="59">
        <f t="shared" si="46"/>
        <v>0.80224242104109589</v>
      </c>
      <c r="AH94" s="62">
        <f t="shared" si="47"/>
        <v>0.69490749555345555</v>
      </c>
      <c r="AI94">
        <v>6.5787674558349635E-2</v>
      </c>
      <c r="AJ94" s="28">
        <v>0.75652607287546736</v>
      </c>
      <c r="AK94" s="62">
        <f t="shared" si="54"/>
        <v>0.82337256211575183</v>
      </c>
    </row>
    <row r="95" spans="1:38" x14ac:dyDescent="0.25">
      <c r="A95" s="4" t="s">
        <v>194</v>
      </c>
      <c r="B95" s="18">
        <v>49668</v>
      </c>
      <c r="C95" s="4">
        <v>37323</v>
      </c>
      <c r="D95" s="9">
        <v>0.77469033558083411</v>
      </c>
      <c r="E95" s="28">
        <f t="shared" si="55"/>
        <v>0.77469033558083411</v>
      </c>
      <c r="F95" s="28">
        <f t="shared" si="56"/>
        <v>0.79099960580358852</v>
      </c>
      <c r="G95" s="28">
        <f t="shared" si="57"/>
        <v>0.83494402834823223</v>
      </c>
      <c r="H95" s="16">
        <v>41</v>
      </c>
      <c r="I95" s="16">
        <v>42</v>
      </c>
      <c r="J95" s="5">
        <v>1182.57</v>
      </c>
      <c r="K95" s="30">
        <f t="shared" si="52"/>
        <v>36.999910606534655</v>
      </c>
      <c r="L95" s="5">
        <v>1342.38</v>
      </c>
      <c r="M95">
        <f t="shared" si="53"/>
        <v>49667.939999999995</v>
      </c>
      <c r="N95" s="28"/>
      <c r="O95" s="28">
        <f t="shared" si="48"/>
        <v>0.55523026266779896</v>
      </c>
      <c r="P95">
        <f t="shared" si="39"/>
        <v>1307.0541274236273</v>
      </c>
      <c r="Q95" s="28">
        <f t="shared" si="49"/>
        <v>0.57023652223886234</v>
      </c>
      <c r="R95" s="28">
        <f t="shared" si="40"/>
        <v>1.5006259571063385E-2</v>
      </c>
      <c r="S95" s="46">
        <v>384014</v>
      </c>
      <c r="T95" s="59">
        <f t="shared" si="50"/>
        <v>1.9084626348318211E-2</v>
      </c>
      <c r="U95" s="28">
        <v>0.98960000000000004</v>
      </c>
      <c r="V95" s="59">
        <f t="shared" si="41"/>
        <v>0.88095025253653936</v>
      </c>
      <c r="W95" s="59">
        <f t="shared" si="42"/>
        <v>0.8793803433851699</v>
      </c>
      <c r="X95" s="62">
        <f t="shared" si="43"/>
        <v>-9.764598440493312E-2</v>
      </c>
      <c r="Y95" s="28">
        <v>0.153789253681931</v>
      </c>
      <c r="Z95" s="28">
        <v>0.89439724645184204</v>
      </c>
      <c r="AA95" s="62">
        <f t="shared" si="58"/>
        <v>1.2933903451436666</v>
      </c>
      <c r="AB95" s="59">
        <f t="shared" si="44"/>
        <v>0.96504341972882401</v>
      </c>
      <c r="AC95" s="62">
        <f t="shared" si="45"/>
        <v>1.0712659525209622</v>
      </c>
      <c r="AD95" s="28">
        <v>7.6642910197268099E-2</v>
      </c>
      <c r="AE95" s="28">
        <v>0.88293847953236904</v>
      </c>
      <c r="AF95">
        <v>69.870199999999997</v>
      </c>
      <c r="AG95" s="59">
        <f t="shared" si="46"/>
        <v>0.80016561665753427</v>
      </c>
      <c r="AH95" s="62">
        <f t="shared" si="47"/>
        <v>0.663339205634352</v>
      </c>
      <c r="AI95">
        <v>6.5787674558349635E-2</v>
      </c>
      <c r="AJ95" s="28">
        <v>0.75652607287546736</v>
      </c>
      <c r="AK95" s="62">
        <f t="shared" si="54"/>
        <v>0.54565305791679375</v>
      </c>
    </row>
    <row r="96" spans="1:38" x14ac:dyDescent="0.25">
      <c r="A96" s="50" t="s">
        <v>196</v>
      </c>
      <c r="B96" s="50">
        <v>6160</v>
      </c>
      <c r="C96" s="50">
        <v>2909</v>
      </c>
      <c r="D96" s="63">
        <v>0.48684562859820596</v>
      </c>
      <c r="E96" s="51">
        <f t="shared" si="55"/>
        <v>0.48684562859820596</v>
      </c>
      <c r="F96" s="51">
        <f t="shared" si="56"/>
        <v>0.49709501025290498</v>
      </c>
      <c r="G96" s="51">
        <f t="shared" si="57"/>
        <v>0.52471139971139968</v>
      </c>
      <c r="H96" s="52">
        <v>7</v>
      </c>
      <c r="I96" s="52">
        <v>7</v>
      </c>
      <c r="J96" s="52">
        <v>880</v>
      </c>
      <c r="K96" s="53">
        <f t="shared" si="52"/>
        <v>5.999980519543767</v>
      </c>
      <c r="L96" s="52">
        <v>1026.67</v>
      </c>
      <c r="M96" s="54">
        <f t="shared" si="53"/>
        <v>6160</v>
      </c>
      <c r="N96" s="51"/>
      <c r="O96" s="51">
        <f t="shared" si="48"/>
        <v>0.72596842218044744</v>
      </c>
      <c r="P96" s="54">
        <f t="shared" si="39"/>
        <v>880.00244897845607</v>
      </c>
      <c r="Q96" s="51">
        <f t="shared" si="49"/>
        <v>0.84696355205057727</v>
      </c>
      <c r="R96" s="51">
        <f t="shared" si="40"/>
        <v>0.12099512987012984</v>
      </c>
      <c r="S96" s="64">
        <v>30413</v>
      </c>
      <c r="T96" s="51">
        <f t="shared" si="50"/>
        <v>1.5114572414844296E-3</v>
      </c>
      <c r="U96" s="51">
        <v>0.98960000000000004</v>
      </c>
      <c r="V96" s="51">
        <f t="shared" si="41"/>
        <v>0.85714007422053817</v>
      </c>
      <c r="W96" s="51">
        <f t="shared" si="42"/>
        <v>0.56798841081013651</v>
      </c>
      <c r="X96" s="55">
        <f t="shared" si="43"/>
        <v>-2.1224424192654494</v>
      </c>
      <c r="Y96" s="51">
        <v>0.153789253681931</v>
      </c>
      <c r="Z96" s="51">
        <v>0.89439724645184204</v>
      </c>
      <c r="AA96" s="55">
        <f t="shared" si="58"/>
        <v>2.0254496432446651</v>
      </c>
      <c r="AB96" s="51">
        <f t="shared" si="44"/>
        <v>0.66242396343668819</v>
      </c>
      <c r="AC96" s="55">
        <f t="shared" si="45"/>
        <v>-2.8771678362435273</v>
      </c>
      <c r="AD96" s="51">
        <v>7.6642910197268099E-2</v>
      </c>
      <c r="AE96" s="51">
        <v>0.88293847953236904</v>
      </c>
      <c r="AF96" s="54">
        <v>123.6841</v>
      </c>
      <c r="AG96" s="51">
        <f t="shared" si="46"/>
        <v>0.65426360175342468</v>
      </c>
      <c r="AH96" s="55">
        <f t="shared" si="47"/>
        <v>-1.5544320696628686</v>
      </c>
      <c r="AI96" s="54">
        <v>6.5787674558349635E-2</v>
      </c>
      <c r="AJ96" s="51">
        <v>0.75652607287546736</v>
      </c>
      <c r="AK96" s="55">
        <f t="shared" si="54"/>
        <v>-2.1846807750572816</v>
      </c>
      <c r="AL96" s="54"/>
    </row>
    <row r="97" spans="1:37" x14ac:dyDescent="0.25">
      <c r="A97" s="4" t="s">
        <v>198</v>
      </c>
      <c r="B97" s="18">
        <v>23622</v>
      </c>
      <c r="C97" s="4">
        <v>14276</v>
      </c>
      <c r="D97" s="9">
        <v>0.62304317048496638</v>
      </c>
      <c r="E97" s="28">
        <f t="shared" si="55"/>
        <v>0.62304317048496638</v>
      </c>
      <c r="F97" s="28">
        <f t="shared" si="56"/>
        <v>0.63615986881096576</v>
      </c>
      <c r="G97" s="28">
        <f t="shared" si="57"/>
        <v>0.67150208374490827</v>
      </c>
      <c r="H97" s="16">
        <v>14</v>
      </c>
      <c r="I97" s="16">
        <v>17</v>
      </c>
      <c r="J97" s="5">
        <v>1389.53</v>
      </c>
      <c r="K97" s="30">
        <f t="shared" si="52"/>
        <v>12.999983489994937</v>
      </c>
      <c r="L97" s="5">
        <v>1817.08</v>
      </c>
      <c r="M97">
        <f t="shared" si="53"/>
        <v>23622.01</v>
      </c>
      <c r="N97" s="28"/>
      <c r="O97" s="28">
        <f t="shared" si="48"/>
        <v>0.41018006912188792</v>
      </c>
      <c r="P97">
        <f t="shared" si="39"/>
        <v>1687.2884183671663</v>
      </c>
      <c r="Q97" s="28">
        <f t="shared" si="49"/>
        <v>0.4417324222027646</v>
      </c>
      <c r="R97" s="28">
        <f t="shared" si="40"/>
        <v>3.1552353080876672E-2</v>
      </c>
      <c r="S97" s="46">
        <v>206050</v>
      </c>
      <c r="T97" s="59">
        <f t="shared" si="50"/>
        <v>1.0240218479198589E-2</v>
      </c>
      <c r="U97" s="28">
        <v>0.98960000000000004</v>
      </c>
      <c r="V97" s="59">
        <f t="shared" si="41"/>
        <v>0.76470491117617279</v>
      </c>
      <c r="W97" s="59">
        <f t="shared" si="42"/>
        <v>0.81474979613597598</v>
      </c>
      <c r="X97" s="62">
        <f t="shared" si="43"/>
        <v>-0.51789997291094203</v>
      </c>
      <c r="Y97" s="28">
        <v>0.153789253681931</v>
      </c>
      <c r="Z97" s="28">
        <v>0.89439724645184204</v>
      </c>
      <c r="AA97" s="62">
        <f t="shared" si="58"/>
        <v>1.1464207716573647</v>
      </c>
      <c r="AB97" s="59">
        <f t="shared" si="44"/>
        <v>0.91181367479891995</v>
      </c>
      <c r="AC97" s="62">
        <f t="shared" si="45"/>
        <v>0.37674972404140461</v>
      </c>
      <c r="AD97" s="28">
        <v>7.6642910197268099E-2</v>
      </c>
      <c r="AE97" s="28">
        <v>0.88293847953236904</v>
      </c>
      <c r="AF97">
        <v>121.22629999999999</v>
      </c>
      <c r="AG97" s="59">
        <f t="shared" si="46"/>
        <v>0.66092726991780837</v>
      </c>
      <c r="AH97" s="62">
        <f t="shared" si="47"/>
        <v>-1.4531415436012822</v>
      </c>
      <c r="AI97">
        <v>6.5787674558349635E-2</v>
      </c>
      <c r="AJ97" s="28">
        <v>0.75652607287546736</v>
      </c>
      <c r="AK97" s="62">
        <f t="shared" si="54"/>
        <v>-0.53143059749027322</v>
      </c>
    </row>
    <row r="98" spans="1:37" x14ac:dyDescent="0.25">
      <c r="A98" s="4" t="s">
        <v>200</v>
      </c>
      <c r="B98" s="18">
        <v>1925</v>
      </c>
      <c r="C98" s="4">
        <v>1502</v>
      </c>
      <c r="D98" s="9">
        <v>0.80439148480385592</v>
      </c>
      <c r="E98" s="28">
        <f t="shared" si="55"/>
        <v>0.80439148480385592</v>
      </c>
      <c r="F98" s="28">
        <f t="shared" si="56"/>
        <v>0.8213260423786739</v>
      </c>
      <c r="G98" s="28">
        <f t="shared" si="57"/>
        <v>0.86695526695526692</v>
      </c>
      <c r="H98" s="16">
        <v>4</v>
      </c>
      <c r="I98" s="16">
        <v>4</v>
      </c>
      <c r="J98" s="5">
        <v>481.25</v>
      </c>
      <c r="K98" s="30">
        <f t="shared" si="52"/>
        <v>4</v>
      </c>
      <c r="L98" s="5">
        <v>481.25</v>
      </c>
      <c r="M98">
        <f t="shared" si="53"/>
        <v>1925</v>
      </c>
      <c r="N98" s="28"/>
      <c r="O98" s="28">
        <f t="shared" si="48"/>
        <v>1.5487376623376625</v>
      </c>
      <c r="P98">
        <f t="shared" si="39"/>
        <v>385</v>
      </c>
      <c r="Q98" s="28">
        <f t="shared" si="49"/>
        <v>1.935922077922078</v>
      </c>
      <c r="R98" s="28">
        <f t="shared" si="40"/>
        <v>0.38718441558441552</v>
      </c>
      <c r="S98" s="46">
        <v>37213</v>
      </c>
      <c r="T98" s="59">
        <f t="shared" si="50"/>
        <v>1.849401845505543E-3</v>
      </c>
      <c r="U98" s="28">
        <v>0.98960000000000004</v>
      </c>
      <c r="V98" s="59">
        <f t="shared" si="41"/>
        <v>1</v>
      </c>
      <c r="W98" s="59">
        <f t="shared" si="42"/>
        <v>0.80439148480385592</v>
      </c>
      <c r="X98" s="62">
        <f t="shared" si="43"/>
        <v>-0.58525390749432504</v>
      </c>
      <c r="Y98" s="28">
        <v>0.153789253681931</v>
      </c>
      <c r="Z98" s="28">
        <v>0.89439724645184204</v>
      </c>
      <c r="AA98" s="62">
        <f t="shared" si="58"/>
        <v>0.51729234407330771</v>
      </c>
      <c r="AB98" s="59">
        <f t="shared" si="44"/>
        <v>0.87067691398167302</v>
      </c>
      <c r="AC98" s="62">
        <f t="shared" si="45"/>
        <v>-0.15998303716725354</v>
      </c>
      <c r="AD98" s="28">
        <v>7.6642910197268099E-2</v>
      </c>
      <c r="AE98" s="28">
        <v>0.88293847953236904</v>
      </c>
      <c r="AF98">
        <v>105.0458</v>
      </c>
      <c r="AG98" s="59">
        <f t="shared" si="46"/>
        <v>0.70479637347945212</v>
      </c>
      <c r="AH98" s="62">
        <f t="shared" si="47"/>
        <v>-0.78631293389363033</v>
      </c>
      <c r="AI98">
        <v>6.5787674558349635E-2</v>
      </c>
      <c r="AJ98" s="28">
        <v>0.75652607287546736</v>
      </c>
      <c r="AK98" s="62">
        <f t="shared" si="54"/>
        <v>-0.51051662618506966</v>
      </c>
    </row>
    <row r="99" spans="1:37" x14ac:dyDescent="0.25">
      <c r="A99" s="4" t="s">
        <v>202</v>
      </c>
      <c r="B99" s="18">
        <v>45254</v>
      </c>
      <c r="C99" s="4">
        <v>32646</v>
      </c>
      <c r="D99" s="9">
        <v>0.74370597302100994</v>
      </c>
      <c r="E99" s="28">
        <f t="shared" si="55"/>
        <v>0.74370597302100994</v>
      </c>
      <c r="F99" s="28">
        <f t="shared" si="56"/>
        <v>0.75936294087408396</v>
      </c>
      <c r="G99" s="28">
        <f t="shared" si="57"/>
        <v>0.80154977092264412</v>
      </c>
      <c r="H99" s="16">
        <v>26</v>
      </c>
      <c r="I99" s="16">
        <v>28</v>
      </c>
      <c r="J99" s="5">
        <v>1616.21</v>
      </c>
      <c r="K99" s="30">
        <f t="shared" si="52"/>
        <v>18.999945419201527</v>
      </c>
      <c r="L99" s="5">
        <v>2381.79</v>
      </c>
      <c r="M99">
        <f t="shared" si="53"/>
        <v>45253.880000000005</v>
      </c>
      <c r="N99" s="28"/>
      <c r="O99" s="28">
        <f t="shared" si="48"/>
        <v>0.31292851174956654</v>
      </c>
      <c r="P99">
        <f t="shared" si="39"/>
        <v>2262.7001749991132</v>
      </c>
      <c r="Q99" s="28">
        <f t="shared" si="49"/>
        <v>0.32939848073344147</v>
      </c>
      <c r="R99" s="28">
        <f t="shared" si="40"/>
        <v>1.6469968983874927E-2</v>
      </c>
      <c r="S99" s="46">
        <v>250318</v>
      </c>
      <c r="T99" s="59">
        <f t="shared" si="50"/>
        <v>1.2440237851376039E-2</v>
      </c>
      <c r="U99" s="28">
        <v>0.98960000000000004</v>
      </c>
      <c r="V99" s="59">
        <f t="shared" si="41"/>
        <v>0.67856947925719735</v>
      </c>
      <c r="W99" s="59">
        <f t="shared" si="42"/>
        <v>1.0959908981392958</v>
      </c>
      <c r="X99" s="62">
        <f t="shared" si="43"/>
        <v>1.3108435528557314</v>
      </c>
      <c r="Y99" s="28">
        <v>0.153789253681931</v>
      </c>
      <c r="Z99" s="28">
        <v>0.89439724645184204</v>
      </c>
      <c r="AA99" s="62">
        <f t="shared" si="58"/>
        <v>1.8078604015692039</v>
      </c>
      <c r="AB99" s="59">
        <f t="shared" si="44"/>
        <v>0.90484917921173802</v>
      </c>
      <c r="AC99" s="62">
        <f t="shared" si="45"/>
        <v>0.28588031982311107</v>
      </c>
      <c r="AD99" s="28">
        <v>7.6642910197268099E-2</v>
      </c>
      <c r="AE99" s="28">
        <v>0.88293847953236904</v>
      </c>
      <c r="AF99">
        <v>117.5998</v>
      </c>
      <c r="AG99" s="59">
        <f t="shared" si="46"/>
        <v>0.67075955594520553</v>
      </c>
      <c r="AH99" s="62">
        <f t="shared" si="47"/>
        <v>-1.3036867088863611</v>
      </c>
      <c r="AI99">
        <v>6.5787674558349635E-2</v>
      </c>
      <c r="AJ99" s="28">
        <v>0.75652607287546736</v>
      </c>
      <c r="AK99" s="62">
        <f t="shared" si="54"/>
        <v>9.7679054597493778E-2</v>
      </c>
    </row>
    <row r="100" spans="1:37" x14ac:dyDescent="0.25">
      <c r="A100" s="4" t="s">
        <v>204</v>
      </c>
      <c r="B100" s="18">
        <v>5301</v>
      </c>
      <c r="C100" s="4">
        <v>4387</v>
      </c>
      <c r="D100" s="9">
        <v>0.85317495045673153</v>
      </c>
      <c r="E100" s="28">
        <f t="shared" si="55"/>
        <v>0.85317495045673153</v>
      </c>
      <c r="F100" s="28">
        <f t="shared" si="56"/>
        <v>0.8711365283610838</v>
      </c>
      <c r="G100" s="28">
        <f t="shared" si="57"/>
        <v>0.91953300215892164</v>
      </c>
      <c r="H100" s="16">
        <v>5</v>
      </c>
      <c r="I100" s="16">
        <v>5</v>
      </c>
      <c r="J100" s="5">
        <v>1060.2</v>
      </c>
      <c r="K100" s="30">
        <f t="shared" si="52"/>
        <v>5</v>
      </c>
      <c r="L100" s="5">
        <v>1060.2</v>
      </c>
      <c r="M100">
        <f t="shared" si="53"/>
        <v>5301</v>
      </c>
      <c r="N100" s="28"/>
      <c r="O100" s="28">
        <f t="shared" si="48"/>
        <v>0.7030088662516506</v>
      </c>
      <c r="P100">
        <f t="shared" si="39"/>
        <v>883.5</v>
      </c>
      <c r="Q100" s="28">
        <f t="shared" si="49"/>
        <v>0.84361063950198079</v>
      </c>
      <c r="R100" s="28">
        <f t="shared" si="40"/>
        <v>0.14060177325033019</v>
      </c>
      <c r="S100" s="46">
        <v>65482</v>
      </c>
      <c r="T100" s="59">
        <f t="shared" si="50"/>
        <v>3.2543071412515509E-3</v>
      </c>
      <c r="U100" s="28">
        <v>0.98960000000000004</v>
      </c>
      <c r="V100" s="59">
        <f t="shared" si="41"/>
        <v>1</v>
      </c>
      <c r="W100" s="59">
        <f t="shared" si="42"/>
        <v>0.85317495045673153</v>
      </c>
      <c r="X100" s="62">
        <f t="shared" si="43"/>
        <v>-0.26804406035006206</v>
      </c>
      <c r="Y100" s="28">
        <v>0.153789253681931</v>
      </c>
      <c r="Z100" s="28">
        <v>0.89439724645184204</v>
      </c>
      <c r="AA100" s="62">
        <f t="shared" si="58"/>
        <v>0.80953544485507467</v>
      </c>
      <c r="AB100" s="59">
        <f t="shared" si="44"/>
        <v>0.83809291102898509</v>
      </c>
      <c r="AC100" s="62">
        <f t="shared" si="45"/>
        <v>-0.5851235083317915</v>
      </c>
      <c r="AD100" s="28">
        <v>7.6642910197268099E-2</v>
      </c>
      <c r="AE100" s="28">
        <v>0.88293847953236904</v>
      </c>
      <c r="AF100">
        <v>58.928899999999999</v>
      </c>
      <c r="AG100" s="59">
        <f t="shared" si="46"/>
        <v>0.82983002893150681</v>
      </c>
      <c r="AH100" s="62">
        <f t="shared" si="47"/>
        <v>1.1142506031433492</v>
      </c>
      <c r="AI100">
        <v>6.5787674558349635E-2</v>
      </c>
      <c r="AJ100" s="28">
        <v>0.75652607287546736</v>
      </c>
      <c r="AK100" s="62">
        <f t="shared" si="54"/>
        <v>8.7027678153831875E-2</v>
      </c>
    </row>
    <row r="101" spans="1:37" x14ac:dyDescent="0.25">
      <c r="A101" s="4" t="s">
        <v>206</v>
      </c>
      <c r="B101" s="18">
        <v>8911</v>
      </c>
      <c r="C101" s="4">
        <v>7778</v>
      </c>
      <c r="D101" s="9">
        <v>0.89984925384703485</v>
      </c>
      <c r="E101" s="28">
        <f t="shared" si="55"/>
        <v>0.89984925384703485</v>
      </c>
      <c r="F101" s="28">
        <f t="shared" si="56"/>
        <v>0.91879344866486734</v>
      </c>
      <c r="G101" s="28">
        <f t="shared" si="57"/>
        <v>0.96983752914624866</v>
      </c>
      <c r="H101" s="16">
        <v>11</v>
      </c>
      <c r="I101" s="16">
        <v>12</v>
      </c>
      <c r="J101" s="5">
        <v>742.58</v>
      </c>
      <c r="K101" s="30">
        <f t="shared" si="52"/>
        <v>12</v>
      </c>
      <c r="L101" s="5">
        <v>742.58</v>
      </c>
      <c r="M101">
        <f t="shared" si="53"/>
        <v>8910.9600000000009</v>
      </c>
      <c r="N101" s="28"/>
      <c r="O101" s="28">
        <f t="shared" si="48"/>
        <v>1.0037033046944437</v>
      </c>
      <c r="P101">
        <f t="shared" si="39"/>
        <v>685.45846153846162</v>
      </c>
      <c r="Q101" s="28">
        <f t="shared" si="49"/>
        <v>1.0873452467523139</v>
      </c>
      <c r="R101" s="28">
        <f t="shared" si="40"/>
        <v>8.3641942057870233E-2</v>
      </c>
      <c r="S101" s="46">
        <v>145094</v>
      </c>
      <c r="T101" s="59">
        <f t="shared" si="50"/>
        <v>7.2108432905646216E-3</v>
      </c>
      <c r="U101" s="28">
        <v>0.98960000000000004</v>
      </c>
      <c r="V101" s="59">
        <f t="shared" si="41"/>
        <v>1</v>
      </c>
      <c r="W101" s="59">
        <f t="shared" si="42"/>
        <v>0.89984925384703485</v>
      </c>
      <c r="X101" s="62">
        <f t="shared" si="43"/>
        <v>3.5451159718017218E-2</v>
      </c>
      <c r="Y101" s="28">
        <v>0.153789253681931</v>
      </c>
      <c r="Z101" s="28">
        <v>0.89439724645184204</v>
      </c>
      <c r="AA101" s="62">
        <f t="shared" si="58"/>
        <v>0.61415358319434299</v>
      </c>
      <c r="AB101" s="59">
        <f t="shared" si="44"/>
        <v>0.94882053473380479</v>
      </c>
      <c r="AC101" s="62">
        <f t="shared" si="45"/>
        <v>0.85959751569798937</v>
      </c>
      <c r="AD101" s="28">
        <v>7.6642910197268099E-2</v>
      </c>
      <c r="AE101" s="28">
        <v>0.88293847953236904</v>
      </c>
      <c r="AF101">
        <v>47.034700000000001</v>
      </c>
      <c r="AG101" s="59">
        <f t="shared" si="46"/>
        <v>0.86207797501369865</v>
      </c>
      <c r="AH101" s="62">
        <f t="shared" si="47"/>
        <v>1.6044327884642469</v>
      </c>
      <c r="AI101">
        <v>6.5787674558349635E-2</v>
      </c>
      <c r="AJ101" s="28">
        <v>0.75652607287546736</v>
      </c>
      <c r="AK101" s="62">
        <f t="shared" si="54"/>
        <v>0.83316048796008457</v>
      </c>
    </row>
    <row r="102" spans="1:37" x14ac:dyDescent="0.25">
      <c r="A102" s="4" t="s">
        <v>208</v>
      </c>
      <c r="B102" s="18">
        <v>2586</v>
      </c>
      <c r="C102" s="4">
        <v>2002</v>
      </c>
      <c r="D102" s="9">
        <v>0.79811195892234954</v>
      </c>
      <c r="E102" s="28">
        <f t="shared" si="55"/>
        <v>0.79811195892234954</v>
      </c>
      <c r="F102" s="28">
        <f t="shared" si="56"/>
        <v>0.8149143159522938</v>
      </c>
      <c r="G102" s="28">
        <f t="shared" si="57"/>
        <v>0.86018733350519894</v>
      </c>
      <c r="H102" s="16">
        <v>4</v>
      </c>
      <c r="I102" s="16">
        <v>5</v>
      </c>
      <c r="J102" s="5">
        <v>517.20000000000005</v>
      </c>
      <c r="K102" s="30">
        <f t="shared" si="52"/>
        <v>4</v>
      </c>
      <c r="L102" s="5">
        <v>646.5</v>
      </c>
      <c r="M102">
        <f t="shared" si="53"/>
        <v>2586</v>
      </c>
      <c r="N102" s="28"/>
      <c r="O102" s="28">
        <f t="shared" si="48"/>
        <v>1.1528692962103635</v>
      </c>
      <c r="P102">
        <f t="shared" si="39"/>
        <v>517.20000000000005</v>
      </c>
      <c r="Q102" s="28">
        <f t="shared" si="49"/>
        <v>1.4410866202629544</v>
      </c>
      <c r="R102" s="28">
        <f t="shared" si="40"/>
        <v>0.28821732405259093</v>
      </c>
      <c r="S102" s="46">
        <v>49391</v>
      </c>
      <c r="T102" s="59">
        <f t="shared" si="50"/>
        <v>2.4546208731186488E-3</v>
      </c>
      <c r="U102" s="28">
        <v>0.98960000000000004</v>
      </c>
      <c r="V102" s="59">
        <f t="shared" si="41"/>
        <v>0.8</v>
      </c>
      <c r="W102" s="59">
        <f t="shared" si="42"/>
        <v>0.99763994865293693</v>
      </c>
      <c r="X102" s="62">
        <f t="shared" si="43"/>
        <v>0.67132585489115404</v>
      </c>
      <c r="Y102" s="28">
        <v>0.153789253681931</v>
      </c>
      <c r="Z102" s="28">
        <v>0.89439724645184204</v>
      </c>
      <c r="AA102" s="62">
        <f t="shared" si="58"/>
        <v>0.52357716992974423</v>
      </c>
      <c r="AB102" s="59">
        <f t="shared" si="44"/>
        <v>0.86910570751756389</v>
      </c>
      <c r="AC102" s="62">
        <f t="shared" si="45"/>
        <v>-0.18048338690691071</v>
      </c>
      <c r="AD102" s="28">
        <v>7.6642910197268099E-2</v>
      </c>
      <c r="AE102" s="28">
        <v>0.88293847953236904</v>
      </c>
      <c r="AF102">
        <v>70.3446</v>
      </c>
      <c r="AG102" s="59">
        <f t="shared" si="46"/>
        <v>0.79887940778082189</v>
      </c>
      <c r="AH102" s="62">
        <f t="shared" si="47"/>
        <v>0.64378829605520893</v>
      </c>
      <c r="AI102">
        <v>6.5787674558349635E-2</v>
      </c>
      <c r="AJ102" s="28">
        <v>0.75652607287546736</v>
      </c>
      <c r="AK102" s="62">
        <f t="shared" si="54"/>
        <v>0.37821025467981739</v>
      </c>
    </row>
    <row r="103" spans="1:37" x14ac:dyDescent="0.25">
      <c r="A103" s="4" t="s">
        <v>210</v>
      </c>
      <c r="B103" s="18">
        <v>9033</v>
      </c>
      <c r="C103" s="4">
        <v>7038</v>
      </c>
      <c r="D103" s="9">
        <v>0.80324035238489799</v>
      </c>
      <c r="E103" s="28">
        <f t="shared" si="55"/>
        <v>0.80324035238489799</v>
      </c>
      <c r="F103" s="28">
        <f t="shared" si="56"/>
        <v>0.82015067559300103</v>
      </c>
      <c r="G103" s="28">
        <f t="shared" si="57"/>
        <v>0.86571460201483452</v>
      </c>
      <c r="H103" s="16">
        <v>13</v>
      </c>
      <c r="I103" s="16">
        <v>13</v>
      </c>
      <c r="J103" s="5">
        <v>694.85</v>
      </c>
      <c r="K103" s="30">
        <f t="shared" si="52"/>
        <v>13.000000000000002</v>
      </c>
      <c r="L103" s="5">
        <v>694.85</v>
      </c>
      <c r="M103">
        <f t="shared" si="53"/>
        <v>9033.0500000000011</v>
      </c>
      <c r="N103" s="28"/>
      <c r="O103" s="28">
        <f t="shared" si="48"/>
        <v>1.0726487731165</v>
      </c>
      <c r="P103">
        <f t="shared" si="39"/>
        <v>645.21785714285716</v>
      </c>
      <c r="Q103" s="28">
        <f t="shared" si="49"/>
        <v>1.1551602172023847</v>
      </c>
      <c r="R103" s="28">
        <f t="shared" si="40"/>
        <v>8.2511444085884733E-2</v>
      </c>
      <c r="S103" s="46">
        <v>149552</v>
      </c>
      <c r="T103" s="59">
        <f t="shared" si="50"/>
        <v>7.4323957971419927E-3</v>
      </c>
      <c r="U103" s="28">
        <v>0.98960000000000004</v>
      </c>
      <c r="V103" s="59">
        <f t="shared" si="41"/>
        <v>1.0000000000000002</v>
      </c>
      <c r="W103" s="59">
        <f t="shared" si="42"/>
        <v>0.80324035238489777</v>
      </c>
      <c r="X103" s="62">
        <f t="shared" si="43"/>
        <v>-0.59273903660054283</v>
      </c>
      <c r="Y103" s="28">
        <v>0.153789253681931</v>
      </c>
      <c r="Z103" s="28">
        <v>0.89439724645184204</v>
      </c>
      <c r="AA103" s="62">
        <f t="shared" si="58"/>
        <v>0.60400395848935484</v>
      </c>
      <c r="AB103" s="59">
        <f t="shared" si="44"/>
        <v>0.95353815703928035</v>
      </c>
      <c r="AC103" s="62">
        <f t="shared" si="45"/>
        <v>0.92115079301135161</v>
      </c>
      <c r="AD103" s="28">
        <v>7.6642910197268099E-2</v>
      </c>
      <c r="AE103" s="28">
        <v>0.88293847953236904</v>
      </c>
      <c r="AF103">
        <v>69.9696</v>
      </c>
      <c r="AG103" s="59">
        <f t="shared" si="46"/>
        <v>0.7998961201095891</v>
      </c>
      <c r="AH103" s="62">
        <f t="shared" si="47"/>
        <v>0.65924274608088129</v>
      </c>
      <c r="AI103">
        <v>6.5787674558349635E-2</v>
      </c>
      <c r="AJ103" s="28">
        <v>0.75652607287546736</v>
      </c>
      <c r="AK103" s="62">
        <f t="shared" si="54"/>
        <v>0.32921816749723004</v>
      </c>
    </row>
    <row r="104" spans="1:37" x14ac:dyDescent="0.25">
      <c r="A104" s="4" t="s">
        <v>212</v>
      </c>
      <c r="B104" s="18">
        <v>5558</v>
      </c>
      <c r="C104" s="4">
        <v>4514</v>
      </c>
      <c r="D104" s="9">
        <v>0.83728108086050379</v>
      </c>
      <c r="E104" s="28">
        <f t="shared" si="55"/>
        <v>0.83728108086050379</v>
      </c>
      <c r="F104" s="28">
        <f t="shared" si="56"/>
        <v>0.85490805098388301</v>
      </c>
      <c r="G104" s="28">
        <f t="shared" si="57"/>
        <v>0.90240294270520971</v>
      </c>
      <c r="H104" s="16">
        <v>12</v>
      </c>
      <c r="I104" s="16">
        <v>12</v>
      </c>
      <c r="J104" s="5">
        <v>463.17</v>
      </c>
      <c r="K104" s="30">
        <f t="shared" si="52"/>
        <v>10.000071968333934</v>
      </c>
      <c r="L104" s="5">
        <v>555.79999999999995</v>
      </c>
      <c r="M104">
        <f t="shared" si="53"/>
        <v>5558.04</v>
      </c>
      <c r="N104" s="28"/>
      <c r="O104" s="28">
        <f t="shared" si="48"/>
        <v>1.3410039582583666</v>
      </c>
      <c r="P104">
        <f t="shared" si="39"/>
        <v>505.27305784907679</v>
      </c>
      <c r="Q104" s="28">
        <f t="shared" si="49"/>
        <v>1.4751033889929421</v>
      </c>
      <c r="R104" s="28">
        <f t="shared" si="40"/>
        <v>0.13409943073457553</v>
      </c>
      <c r="S104" s="46">
        <v>126396</v>
      </c>
      <c r="T104" s="59">
        <f t="shared" si="50"/>
        <v>6.2815950249783302E-3</v>
      </c>
      <c r="U104" s="28">
        <v>0.98960000000000004</v>
      </c>
      <c r="V104" s="59">
        <f t="shared" si="41"/>
        <v>0.83333933069449451</v>
      </c>
      <c r="W104" s="59">
        <f t="shared" si="42"/>
        <v>1.004730066157713</v>
      </c>
      <c r="X104" s="62">
        <f t="shared" si="43"/>
        <v>0.7174286698475224</v>
      </c>
      <c r="Y104" s="28">
        <v>0.153789253681931</v>
      </c>
      <c r="Z104" s="28">
        <v>0.89439724645184204</v>
      </c>
      <c r="AA104" s="62">
        <f t="shared" si="58"/>
        <v>0.43972910535143517</v>
      </c>
      <c r="AB104" s="59">
        <f t="shared" si="44"/>
        <v>0.95602740592828994</v>
      </c>
      <c r="AC104" s="62">
        <f t="shared" si="45"/>
        <v>0.95362932080475893</v>
      </c>
      <c r="AD104" s="28">
        <v>7.6642910197268099E-2</v>
      </c>
      <c r="AE104" s="28">
        <v>0.88293847953236904</v>
      </c>
      <c r="AF104">
        <v>73.187700000000007</v>
      </c>
      <c r="AG104" s="59">
        <f t="shared" si="46"/>
        <v>0.79117110158904114</v>
      </c>
      <c r="AH104" s="62">
        <f t="shared" si="47"/>
        <v>0.5266188377405826</v>
      </c>
      <c r="AI104">
        <v>6.5787674558349635E-2</v>
      </c>
      <c r="AJ104" s="28">
        <v>0.75652607287546736</v>
      </c>
      <c r="AK104" s="62">
        <f t="shared" si="54"/>
        <v>0.73255894279762135</v>
      </c>
    </row>
    <row r="105" spans="1:37" x14ac:dyDescent="0.25">
      <c r="A105" s="4" t="s">
        <v>214</v>
      </c>
      <c r="B105" s="18">
        <v>3629</v>
      </c>
      <c r="C105" s="4">
        <v>2893</v>
      </c>
      <c r="D105" s="9">
        <v>0.82184464778289434</v>
      </c>
      <c r="E105" s="28">
        <f t="shared" si="55"/>
        <v>0.82184464778289434</v>
      </c>
      <c r="F105" s="28">
        <f t="shared" si="56"/>
        <v>0.83914664036779751</v>
      </c>
      <c r="G105" s="28">
        <f t="shared" si="57"/>
        <v>0.88576589816600837</v>
      </c>
      <c r="H105" s="16">
        <v>5</v>
      </c>
      <c r="I105" s="16">
        <v>6</v>
      </c>
      <c r="J105" s="5">
        <v>604.83000000000004</v>
      </c>
      <c r="K105" s="30">
        <f t="shared" si="52"/>
        <v>4.9999724441995053</v>
      </c>
      <c r="L105" s="5">
        <v>725.8</v>
      </c>
      <c r="M105">
        <f t="shared" si="53"/>
        <v>3628.9800000000005</v>
      </c>
      <c r="N105" s="28"/>
      <c r="O105" s="28">
        <f t="shared" si="48"/>
        <v>1.0269082391843485</v>
      </c>
      <c r="P105">
        <f t="shared" si="39"/>
        <v>604.8327777752263</v>
      </c>
      <c r="Q105" s="28">
        <f t="shared" si="49"/>
        <v>1.2322910189185987</v>
      </c>
      <c r="R105" s="28">
        <f t="shared" si="40"/>
        <v>0.20538277973425023</v>
      </c>
      <c r="S105" s="46">
        <v>48664</v>
      </c>
      <c r="T105" s="59">
        <f t="shared" si="50"/>
        <v>2.4184906191299211E-3</v>
      </c>
      <c r="U105" s="28">
        <v>0.98960000000000004</v>
      </c>
      <c r="V105" s="59">
        <f t="shared" si="41"/>
        <v>0.83332874069991758</v>
      </c>
      <c r="W105" s="59">
        <f t="shared" si="42"/>
        <v>0.98621901255034394</v>
      </c>
      <c r="X105" s="62">
        <f t="shared" si="43"/>
        <v>0.59706230377064518</v>
      </c>
      <c r="Y105" s="28">
        <v>0.153789253681931</v>
      </c>
      <c r="Z105" s="28">
        <v>0.89439724645184204</v>
      </c>
      <c r="AA105" s="62">
        <f t="shared" si="58"/>
        <v>0.74572579319414767</v>
      </c>
      <c r="AB105" s="59">
        <f t="shared" si="44"/>
        <v>0.85085401939379324</v>
      </c>
      <c r="AC105" s="62">
        <f t="shared" si="45"/>
        <v>-0.41862267567861006</v>
      </c>
      <c r="AD105" s="28">
        <v>7.6642910197268099E-2</v>
      </c>
      <c r="AE105" s="28">
        <v>0.88293847953236904</v>
      </c>
      <c r="AF105">
        <v>68.419899999999998</v>
      </c>
      <c r="AG105" s="59">
        <f t="shared" si="46"/>
        <v>0.80409771769863014</v>
      </c>
      <c r="AH105" s="62">
        <f t="shared" si="47"/>
        <v>0.7231087759603001</v>
      </c>
      <c r="AI105">
        <v>6.5787674558349635E-2</v>
      </c>
      <c r="AJ105" s="28">
        <v>0.75652607287546736</v>
      </c>
      <c r="AK105" s="62">
        <f t="shared" si="54"/>
        <v>0.3005161346841117</v>
      </c>
    </row>
    <row r="106" spans="1:37" x14ac:dyDescent="0.25">
      <c r="A106" s="4" t="s">
        <v>216</v>
      </c>
      <c r="B106" s="18">
        <v>8180</v>
      </c>
      <c r="C106" s="4">
        <v>6659</v>
      </c>
      <c r="D106" s="9">
        <v>0.83923575227484692</v>
      </c>
      <c r="E106" s="28">
        <f t="shared" si="55"/>
        <v>0.83923575227484692</v>
      </c>
      <c r="F106" s="28">
        <f t="shared" si="56"/>
        <v>0.85690387337537</v>
      </c>
      <c r="G106" s="28">
        <f t="shared" si="57"/>
        <v>0.90450964411844603</v>
      </c>
      <c r="H106" s="16">
        <v>13</v>
      </c>
      <c r="I106" s="16">
        <v>13</v>
      </c>
      <c r="J106" s="5">
        <v>629.23</v>
      </c>
      <c r="K106" s="30">
        <f t="shared" si="52"/>
        <v>13</v>
      </c>
      <c r="L106" s="5">
        <v>629.23</v>
      </c>
      <c r="M106">
        <f t="shared" si="53"/>
        <v>8179.99</v>
      </c>
      <c r="N106" s="28"/>
      <c r="O106" s="28">
        <f t="shared" si="48"/>
        <v>1.1845112280088361</v>
      </c>
      <c r="P106">
        <f t="shared" si="39"/>
        <v>584.28499999999997</v>
      </c>
      <c r="Q106" s="28">
        <f t="shared" si="49"/>
        <v>1.2756274763172084</v>
      </c>
      <c r="R106" s="28">
        <f t="shared" si="40"/>
        <v>9.1116248308372283E-2</v>
      </c>
      <c r="S106" s="46">
        <v>112148</v>
      </c>
      <c r="T106" s="59">
        <f t="shared" si="50"/>
        <v>5.573501684082327E-3</v>
      </c>
      <c r="U106" s="28">
        <v>0.98960000000000004</v>
      </c>
      <c r="V106" s="59">
        <f t="shared" si="41"/>
        <v>1</v>
      </c>
      <c r="W106" s="59">
        <f t="shared" si="42"/>
        <v>0.83923575227484692</v>
      </c>
      <c r="X106" s="62">
        <f t="shared" si="43"/>
        <v>-0.35868237120833463</v>
      </c>
      <c r="Y106" s="28">
        <v>0.153789253681931</v>
      </c>
      <c r="Z106" s="28">
        <v>0.89439724645184204</v>
      </c>
      <c r="AA106" s="62">
        <f t="shared" si="58"/>
        <v>0.72939330170845673</v>
      </c>
      <c r="AB106" s="59">
        <f t="shared" si="44"/>
        <v>0.94389282294550336</v>
      </c>
      <c r="AC106" s="62">
        <f t="shared" si="45"/>
        <v>0.79530309139157684</v>
      </c>
      <c r="AD106" s="28">
        <v>7.6642910197268099E-2</v>
      </c>
      <c r="AE106" s="28">
        <v>0.88293847953236904</v>
      </c>
      <c r="AF106">
        <v>72.927499999999995</v>
      </c>
      <c r="AG106" s="59">
        <f t="shared" si="46"/>
        <v>0.79187656438356169</v>
      </c>
      <c r="AH106" s="62">
        <f t="shared" si="47"/>
        <v>0.53734216546506153</v>
      </c>
      <c r="AI106">
        <v>6.5787674558349635E-2</v>
      </c>
      <c r="AJ106" s="28">
        <v>0.75652607287546736</v>
      </c>
      <c r="AK106" s="62">
        <f t="shared" si="54"/>
        <v>0.32465429521610129</v>
      </c>
    </row>
    <row r="107" spans="1:37" x14ac:dyDescent="0.25">
      <c r="A107" s="4" t="s">
        <v>218</v>
      </c>
      <c r="B107" s="18">
        <v>7347</v>
      </c>
      <c r="C107" s="4">
        <v>6142</v>
      </c>
      <c r="D107" s="9">
        <v>0.86184276070322552</v>
      </c>
      <c r="E107" s="28">
        <f t="shared" si="55"/>
        <v>0.86184276070322552</v>
      </c>
      <c r="F107" s="28">
        <f t="shared" si="56"/>
        <v>0.87998681882329344</v>
      </c>
      <c r="G107" s="28">
        <f t="shared" si="57"/>
        <v>0.92887497542458752</v>
      </c>
      <c r="H107" s="16">
        <v>8</v>
      </c>
      <c r="I107" s="16">
        <v>8</v>
      </c>
      <c r="J107" s="5">
        <v>918.38</v>
      </c>
      <c r="K107" s="30">
        <f t="shared" si="52"/>
        <v>7.0000476385567429</v>
      </c>
      <c r="L107" s="5">
        <v>1049.57</v>
      </c>
      <c r="M107">
        <f t="shared" si="53"/>
        <v>7347.04</v>
      </c>
      <c r="N107" s="28"/>
      <c r="O107" s="28">
        <f t="shared" si="48"/>
        <v>0.71012890993454469</v>
      </c>
      <c r="P107">
        <f t="shared" si="39"/>
        <v>918.37453124534761</v>
      </c>
      <c r="Q107" s="28">
        <f t="shared" si="49"/>
        <v>0.81157520667445648</v>
      </c>
      <c r="R107" s="28">
        <f t="shared" si="40"/>
        <v>0.10144629673991179</v>
      </c>
      <c r="S107" s="46">
        <v>102518</v>
      </c>
      <c r="T107" s="59">
        <f t="shared" si="50"/>
        <v>5.0949124875053677E-3</v>
      </c>
      <c r="U107" s="28">
        <v>0.98960000000000004</v>
      </c>
      <c r="V107" s="59">
        <f t="shared" si="41"/>
        <v>0.87500595481959287</v>
      </c>
      <c r="W107" s="59">
        <f t="shared" si="42"/>
        <v>0.98495645196028259</v>
      </c>
      <c r="X107" s="62">
        <f t="shared" si="43"/>
        <v>0.58885262357626311</v>
      </c>
      <c r="Y107" s="28">
        <v>0.153789253681931</v>
      </c>
      <c r="Z107" s="28">
        <v>0.89439724645184204</v>
      </c>
      <c r="AA107" s="62">
        <f t="shared" si="58"/>
        <v>0.71665463625899839</v>
      </c>
      <c r="AB107" s="59">
        <f t="shared" si="44"/>
        <v>0.89762146298667811</v>
      </c>
      <c r="AC107" s="62">
        <f t="shared" si="45"/>
        <v>0.1915765387368138</v>
      </c>
      <c r="AD107" s="28">
        <v>7.6642910197268099E-2</v>
      </c>
      <c r="AE107" s="28">
        <v>0.88293847953236904</v>
      </c>
      <c r="AF107">
        <v>61.708599999999997</v>
      </c>
      <c r="AG107" s="59">
        <f t="shared" si="46"/>
        <v>0.82229361490410957</v>
      </c>
      <c r="AH107" s="62">
        <f t="shared" si="47"/>
        <v>0.99969397717972885</v>
      </c>
      <c r="AI107">
        <v>6.5787674558349635E-2</v>
      </c>
      <c r="AJ107" s="28">
        <v>0.75652607287546736</v>
      </c>
      <c r="AK107" s="62">
        <f t="shared" si="54"/>
        <v>0.59337437983093533</v>
      </c>
    </row>
    <row r="108" spans="1:37" x14ac:dyDescent="0.25">
      <c r="A108" s="4" t="s">
        <v>220</v>
      </c>
      <c r="B108" s="18">
        <v>4559</v>
      </c>
      <c r="C108" s="4">
        <v>3373</v>
      </c>
      <c r="D108" s="9">
        <v>0.76273735196948156</v>
      </c>
      <c r="E108" s="28">
        <f t="shared" si="55"/>
        <v>0.76273735196948156</v>
      </c>
      <c r="F108" s="28">
        <f t="shared" si="56"/>
        <v>0.7787949804319968</v>
      </c>
      <c r="G108" s="28">
        <f t="shared" si="57"/>
        <v>0.8220613682337744</v>
      </c>
      <c r="H108" s="16">
        <v>5</v>
      </c>
      <c r="I108" s="16">
        <v>6</v>
      </c>
      <c r="J108" s="5">
        <v>759.83</v>
      </c>
      <c r="K108" s="30">
        <f t="shared" si="52"/>
        <v>4.9999780653652124</v>
      </c>
      <c r="L108" s="5">
        <v>911.8</v>
      </c>
      <c r="M108">
        <f t="shared" si="53"/>
        <v>4558.9800000000005</v>
      </c>
      <c r="N108" s="28"/>
      <c r="O108" s="28">
        <f t="shared" si="48"/>
        <v>0.81742706733932891</v>
      </c>
      <c r="P108">
        <f t="shared" si="39"/>
        <v>759.83277777574676</v>
      </c>
      <c r="Q108" s="28">
        <f t="shared" si="49"/>
        <v>0.98091319800890853</v>
      </c>
      <c r="R108" s="28">
        <f t="shared" si="40"/>
        <v>0.16348613066957962</v>
      </c>
      <c r="S108" s="46">
        <v>85249</v>
      </c>
      <c r="T108" s="59">
        <f t="shared" si="50"/>
        <v>4.2366822864993966E-3</v>
      </c>
      <c r="U108" s="28">
        <v>0.98960000000000004</v>
      </c>
      <c r="V108" s="59">
        <f t="shared" si="41"/>
        <v>0.83332967756086873</v>
      </c>
      <c r="W108" s="59">
        <f t="shared" si="42"/>
        <v>0.91528883766865377</v>
      </c>
      <c r="X108" s="62">
        <f t="shared" si="43"/>
        <v>0.13584558554409784</v>
      </c>
      <c r="Y108" s="28">
        <v>0.153789253681931</v>
      </c>
      <c r="Z108" s="28">
        <v>0.89439724645184204</v>
      </c>
      <c r="AA108" s="62">
        <f t="shared" si="58"/>
        <v>0.53478633180447865</v>
      </c>
      <c r="AB108" s="59">
        <f t="shared" si="44"/>
        <v>0.89304226442333079</v>
      </c>
      <c r="AC108" s="62">
        <f t="shared" si="45"/>
        <v>0.13182934814134833</v>
      </c>
      <c r="AD108" s="28">
        <v>7.6642910197268099E-2</v>
      </c>
      <c r="AE108" s="28">
        <v>0.88293847953236904</v>
      </c>
      <c r="AF108">
        <v>81.997500000000002</v>
      </c>
      <c r="AG108" s="59">
        <f t="shared" si="46"/>
        <v>0.76728568219178084</v>
      </c>
      <c r="AH108" s="62">
        <f t="shared" si="47"/>
        <v>0.16355053417749801</v>
      </c>
      <c r="AI108">
        <v>6.5787674558349635E-2</v>
      </c>
      <c r="AJ108" s="28">
        <v>0.75652607287546736</v>
      </c>
      <c r="AK108" s="62">
        <f t="shared" si="54"/>
        <v>0.14374182262098137</v>
      </c>
    </row>
    <row r="109" spans="1:37" x14ac:dyDescent="0.25">
      <c r="A109" s="4" t="s">
        <v>222</v>
      </c>
      <c r="B109" s="18">
        <v>1890</v>
      </c>
      <c r="C109" s="4">
        <v>1628</v>
      </c>
      <c r="D109" s="9">
        <v>0.8880161457481045</v>
      </c>
      <c r="E109" s="28">
        <f t="shared" si="55"/>
        <v>0.8880161457481045</v>
      </c>
      <c r="F109" s="28">
        <f t="shared" si="56"/>
        <v>0.90671122250069613</v>
      </c>
      <c r="G109" s="28">
        <f t="shared" si="57"/>
        <v>0.95708406819517933</v>
      </c>
      <c r="H109" s="16">
        <v>2</v>
      </c>
      <c r="I109" s="16">
        <v>2</v>
      </c>
      <c r="J109" s="5">
        <v>945</v>
      </c>
      <c r="K109" s="30">
        <f t="shared" si="52"/>
        <v>2</v>
      </c>
      <c r="L109" s="5">
        <v>945</v>
      </c>
      <c r="M109">
        <f t="shared" si="53"/>
        <v>1890</v>
      </c>
      <c r="N109" s="28"/>
      <c r="O109" s="28">
        <f t="shared" si="48"/>
        <v>0.7887089947089948</v>
      </c>
      <c r="P109">
        <f t="shared" si="39"/>
        <v>630</v>
      </c>
      <c r="Q109" s="28">
        <f t="shared" si="49"/>
        <v>1.1830634920634922</v>
      </c>
      <c r="R109" s="28">
        <f t="shared" si="40"/>
        <v>0.39435449735449735</v>
      </c>
      <c r="S109" s="46">
        <v>49144</v>
      </c>
      <c r="T109" s="59">
        <f t="shared" si="50"/>
        <v>2.4423455323549408E-3</v>
      </c>
      <c r="U109" s="28">
        <v>0.98960000000000004</v>
      </c>
      <c r="V109" s="59">
        <f t="shared" si="41"/>
        <v>1</v>
      </c>
      <c r="W109" s="59">
        <f t="shared" si="42"/>
        <v>0.8880161457481045</v>
      </c>
      <c r="X109" s="62">
        <f t="shared" si="43"/>
        <v>-4.1492500619939407E-2</v>
      </c>
      <c r="Y109" s="28">
        <v>0.153789253681931</v>
      </c>
      <c r="Z109" s="28">
        <v>0.89439724645184204</v>
      </c>
      <c r="AA109" s="62">
        <f t="shared" si="58"/>
        <v>0.38458407944001305</v>
      </c>
      <c r="AB109" s="59">
        <f t="shared" si="44"/>
        <v>0.80770796027999348</v>
      </c>
      <c r="AC109" s="62">
        <f t="shared" si="45"/>
        <v>-0.98157179912326864</v>
      </c>
      <c r="AD109" s="28">
        <v>7.6642910197268099E-2</v>
      </c>
      <c r="AE109" s="28">
        <v>0.88293847953236904</v>
      </c>
      <c r="AF109">
        <v>51.1387</v>
      </c>
      <c r="AG109" s="59">
        <f t="shared" si="46"/>
        <v>0.85095107528767122</v>
      </c>
      <c r="AH109" s="62">
        <f t="shared" si="47"/>
        <v>1.4352992873833026</v>
      </c>
      <c r="AI109">
        <v>6.5787674558349635E-2</v>
      </c>
      <c r="AJ109" s="28">
        <v>0.75652607287546736</v>
      </c>
      <c r="AK109" s="62">
        <f t="shared" si="54"/>
        <v>0.1374116625466982</v>
      </c>
    </row>
    <row r="110" spans="1:37" x14ac:dyDescent="0.25">
      <c r="A110" s="4" t="s">
        <v>224</v>
      </c>
      <c r="B110" s="18">
        <v>38580</v>
      </c>
      <c r="C110" s="4">
        <v>29068</v>
      </c>
      <c r="D110" s="9">
        <v>0.77674987841571674</v>
      </c>
      <c r="E110" s="28">
        <f t="shared" si="55"/>
        <v>0.77674987841571674</v>
      </c>
      <c r="F110" s="28">
        <f t="shared" si="56"/>
        <v>0.793102507434995</v>
      </c>
      <c r="G110" s="28">
        <f t="shared" si="57"/>
        <v>0.83716375784805019</v>
      </c>
      <c r="H110" s="16">
        <v>43</v>
      </c>
      <c r="I110" s="16">
        <v>45</v>
      </c>
      <c r="J110" s="5">
        <v>857.33</v>
      </c>
      <c r="K110" s="30">
        <f t="shared" si="52"/>
        <v>41.999902021620557</v>
      </c>
      <c r="L110" s="5">
        <v>918.57</v>
      </c>
      <c r="M110">
        <f t="shared" si="53"/>
        <v>38579.85</v>
      </c>
      <c r="N110" s="28"/>
      <c r="O110" s="28">
        <f t="shared" si="48"/>
        <v>0.81140250606921627</v>
      </c>
      <c r="P110">
        <f t="shared" si="39"/>
        <v>897.20785830167392</v>
      </c>
      <c r="Q110" s="28">
        <f t="shared" si="49"/>
        <v>0.83072165842465573</v>
      </c>
      <c r="R110" s="28">
        <f t="shared" si="40"/>
        <v>1.9319152355439462E-2</v>
      </c>
      <c r="S110" s="46">
        <v>402777</v>
      </c>
      <c r="T110" s="59">
        <f t="shared" si="50"/>
        <v>2.0017104966737056E-2</v>
      </c>
      <c r="U110" s="28">
        <v>0.98960000000000004</v>
      </c>
      <c r="V110" s="59">
        <f t="shared" si="41"/>
        <v>0.93333115603601235</v>
      </c>
      <c r="W110" s="59">
        <f t="shared" si="42"/>
        <v>0.83223395403908063</v>
      </c>
      <c r="X110" s="62">
        <f t="shared" si="43"/>
        <v>-0.40421089851523939</v>
      </c>
      <c r="Y110" s="28">
        <v>0.153789253681931</v>
      </c>
      <c r="Z110" s="28">
        <v>0.89439724645184204</v>
      </c>
      <c r="AA110" s="62">
        <f t="shared" si="58"/>
        <v>0.95785012550369064</v>
      </c>
      <c r="AB110" s="59">
        <f t="shared" si="44"/>
        <v>0.97719399142858443</v>
      </c>
      <c r="AC110" s="62">
        <f t="shared" si="45"/>
        <v>1.2298007950587331</v>
      </c>
      <c r="AD110" s="28">
        <v>7.6642910197268099E-2</v>
      </c>
      <c r="AE110" s="28">
        <v>0.88293847953236904</v>
      </c>
      <c r="AF110">
        <v>67.085400000000007</v>
      </c>
      <c r="AG110" s="59">
        <f t="shared" si="46"/>
        <v>0.8077158579726027</v>
      </c>
      <c r="AH110" s="62">
        <f t="shared" si="47"/>
        <v>0.77810601211832076</v>
      </c>
      <c r="AI110">
        <v>6.5787674558349635E-2</v>
      </c>
      <c r="AJ110" s="28">
        <v>0.75652607287546736</v>
      </c>
      <c r="AK110" s="62">
        <f t="shared" si="54"/>
        <v>0.53456530288727144</v>
      </c>
    </row>
    <row r="111" spans="1:37" x14ac:dyDescent="0.25">
      <c r="A111" s="4" t="s">
        <v>226</v>
      </c>
      <c r="B111" s="18">
        <v>50245</v>
      </c>
      <c r="C111" s="4">
        <v>37571</v>
      </c>
      <c r="D111" s="9">
        <v>0.77088246971284002</v>
      </c>
      <c r="E111" s="28">
        <f t="shared" si="55"/>
        <v>0.77088246971284002</v>
      </c>
      <c r="F111" s="28">
        <f t="shared" si="56"/>
        <v>0.78711157433837353</v>
      </c>
      <c r="G111" s="28">
        <f t="shared" si="57"/>
        <v>0.83083999513494988</v>
      </c>
      <c r="H111" s="16">
        <v>57</v>
      </c>
      <c r="I111" s="16">
        <v>58</v>
      </c>
      <c r="J111" s="5">
        <v>866.29</v>
      </c>
      <c r="K111" s="30">
        <f t="shared" si="52"/>
        <v>43.999912428957991</v>
      </c>
      <c r="L111" s="5">
        <v>1141.93</v>
      </c>
      <c r="M111">
        <f t="shared" si="53"/>
        <v>50244.82</v>
      </c>
      <c r="N111" s="28"/>
      <c r="O111" s="28">
        <f t="shared" si="48"/>
        <v>0.65269324739695078</v>
      </c>
      <c r="P111">
        <f t="shared" si="39"/>
        <v>1116.5537283949657</v>
      </c>
      <c r="Q111" s="28">
        <f t="shared" si="49"/>
        <v>0.66752721436110751</v>
      </c>
      <c r="R111" s="28">
        <f t="shared" si="40"/>
        <v>1.4833966964156731E-2</v>
      </c>
      <c r="S111" s="46">
        <v>434815</v>
      </c>
      <c r="T111" s="59">
        <f t="shared" si="50"/>
        <v>2.1609321029035355E-2</v>
      </c>
      <c r="U111" s="28">
        <v>0.98960000000000004</v>
      </c>
      <c r="V111" s="59">
        <f t="shared" si="41"/>
        <v>0.75861917980962057</v>
      </c>
      <c r="W111" s="59">
        <f t="shared" si="42"/>
        <v>1.0161652779544765</v>
      </c>
      <c r="X111" s="62">
        <f t="shared" si="43"/>
        <v>0.79178504731206234</v>
      </c>
      <c r="Y111" s="28">
        <v>0.153789253681931</v>
      </c>
      <c r="Z111" s="28">
        <v>0.89439724645184204</v>
      </c>
      <c r="AA111" s="62">
        <f t="shared" si="58"/>
        <v>1.1555489116060853</v>
      </c>
      <c r="AB111" s="59">
        <f t="shared" si="44"/>
        <v>0.97373747246720488</v>
      </c>
      <c r="AC111" s="62">
        <f t="shared" si="45"/>
        <v>1.1847017904347834</v>
      </c>
      <c r="AD111" s="28">
        <v>7.6642910197268099E-2</v>
      </c>
      <c r="AE111" s="28">
        <v>0.88293847953236904</v>
      </c>
      <c r="AF111">
        <v>84.311700000000002</v>
      </c>
      <c r="AG111" s="59">
        <f t="shared" si="46"/>
        <v>0.76101134706849316</v>
      </c>
      <c r="AH111" s="62">
        <f t="shared" si="47"/>
        <v>6.8178032179076919E-2</v>
      </c>
      <c r="AI111">
        <v>6.5787674558349635E-2</v>
      </c>
      <c r="AJ111" s="28">
        <v>0.75652607287546736</v>
      </c>
      <c r="AK111" s="62">
        <f t="shared" si="54"/>
        <v>0.68155495664197419</v>
      </c>
    </row>
    <row r="112" spans="1:37" x14ac:dyDescent="0.25">
      <c r="A112" s="4" t="s">
        <v>228</v>
      </c>
      <c r="B112" s="18">
        <v>3196</v>
      </c>
      <c r="C112" s="4">
        <v>2273</v>
      </c>
      <c r="D112" s="9">
        <v>0.73319742461582138</v>
      </c>
      <c r="E112" s="28">
        <f t="shared" si="55"/>
        <v>0.73319742461582138</v>
      </c>
      <c r="F112" s="28">
        <f t="shared" si="56"/>
        <v>0.7486331598708913</v>
      </c>
      <c r="G112" s="28">
        <f t="shared" si="57"/>
        <v>0.79022389097482959</v>
      </c>
      <c r="H112" s="16">
        <v>5</v>
      </c>
      <c r="I112" s="16">
        <v>5</v>
      </c>
      <c r="J112" s="5">
        <v>639.20000000000005</v>
      </c>
      <c r="K112" s="30">
        <f t="shared" si="52"/>
        <v>4</v>
      </c>
      <c r="L112" s="5">
        <v>799</v>
      </c>
      <c r="M112">
        <f t="shared" si="53"/>
        <v>3196</v>
      </c>
      <c r="N112" s="28"/>
      <c r="O112" s="28">
        <f t="shared" si="48"/>
        <v>0.93282853566958701</v>
      </c>
      <c r="P112">
        <f t="shared" si="39"/>
        <v>639.20000000000005</v>
      </c>
      <c r="Q112" s="28">
        <f t="shared" si="49"/>
        <v>1.1660356695869838</v>
      </c>
      <c r="R112" s="28">
        <f t="shared" si="40"/>
        <v>0.23320713391739678</v>
      </c>
      <c r="S112" s="46">
        <v>74445</v>
      </c>
      <c r="T112" s="59">
        <f t="shared" si="50"/>
        <v>3.6997479479929096E-3</v>
      </c>
      <c r="U112" s="28">
        <v>0.98960000000000004</v>
      </c>
      <c r="V112" s="59">
        <f t="shared" si="41"/>
        <v>0.8</v>
      </c>
      <c r="W112" s="59">
        <f t="shared" si="42"/>
        <v>0.9164967807697767</v>
      </c>
      <c r="X112" s="62">
        <f t="shared" si="43"/>
        <v>0.14370012070961219</v>
      </c>
      <c r="Y112" s="28">
        <v>0.153789253681931</v>
      </c>
      <c r="Z112" s="28">
        <v>0.89439724645184204</v>
      </c>
      <c r="AA112" s="62">
        <f t="shared" si="58"/>
        <v>0.42931022902814159</v>
      </c>
      <c r="AB112" s="59">
        <f t="shared" si="44"/>
        <v>0.89267244274296464</v>
      </c>
      <c r="AC112" s="62">
        <f t="shared" si="45"/>
        <v>0.12700409190545808</v>
      </c>
      <c r="AD112" s="28">
        <v>7.6642910197268099E-2</v>
      </c>
      <c r="AE112" s="28">
        <v>0.88293847953236904</v>
      </c>
      <c r="AF112">
        <v>98.135000000000005</v>
      </c>
      <c r="AG112" s="59">
        <f t="shared" si="46"/>
        <v>0.72353316164383574</v>
      </c>
      <c r="AH112" s="62">
        <f t="shared" si="47"/>
        <v>-0.50150596526054325</v>
      </c>
      <c r="AI112">
        <v>6.5787674558349635E-2</v>
      </c>
      <c r="AJ112" s="28">
        <v>0.75652607287546736</v>
      </c>
      <c r="AK112" s="62">
        <f t="shared" si="54"/>
        <v>-7.6933917548490993E-2</v>
      </c>
    </row>
    <row r="113" spans="1:37" x14ac:dyDescent="0.25">
      <c r="A113" s="4" t="s">
        <v>230</v>
      </c>
      <c r="B113" s="18">
        <v>18040</v>
      </c>
      <c r="C113" s="4">
        <v>13269</v>
      </c>
      <c r="D113" s="9">
        <v>0.75828056781036413</v>
      </c>
      <c r="E113" s="28">
        <f t="shared" si="55"/>
        <v>0.75828056781036413</v>
      </c>
      <c r="F113" s="28">
        <f t="shared" si="56"/>
        <v>0.7742443692379507</v>
      </c>
      <c r="G113" s="28">
        <f t="shared" si="57"/>
        <v>0.8172579453067258</v>
      </c>
      <c r="H113" s="16">
        <v>16</v>
      </c>
      <c r="I113" s="16">
        <v>16</v>
      </c>
      <c r="J113" s="5">
        <v>1127.5</v>
      </c>
      <c r="K113" s="30">
        <f t="shared" si="52"/>
        <v>12.0000266075978</v>
      </c>
      <c r="L113" s="5">
        <v>1503.33</v>
      </c>
      <c r="M113">
        <f t="shared" si="53"/>
        <v>18040</v>
      </c>
      <c r="N113" s="28"/>
      <c r="O113" s="28">
        <f t="shared" si="48"/>
        <v>0.49578602169849606</v>
      </c>
      <c r="P113">
        <f t="shared" si="39"/>
        <v>1387.6894674551368</v>
      </c>
      <c r="Q113" s="28">
        <f t="shared" si="49"/>
        <v>0.53710143189805259</v>
      </c>
      <c r="R113" s="28">
        <f t="shared" si="40"/>
        <v>4.1315410199556535E-2</v>
      </c>
      <c r="S113" s="46">
        <v>182688</v>
      </c>
      <c r="T113" s="59">
        <f t="shared" si="50"/>
        <v>9.0791799734425242E-3</v>
      </c>
      <c r="U113" s="28">
        <v>0.98960000000000004</v>
      </c>
      <c r="V113" s="59">
        <f t="shared" si="41"/>
        <v>0.75000166297486248</v>
      </c>
      <c r="W113" s="59">
        <f t="shared" si="42"/>
        <v>1.0110385153049708</v>
      </c>
      <c r="X113" s="62">
        <f t="shared" si="43"/>
        <v>0.75844876062906053</v>
      </c>
      <c r="Y113" s="28">
        <v>0.153789253681931</v>
      </c>
      <c r="Z113" s="28">
        <v>0.89439724645184204</v>
      </c>
      <c r="AA113" s="62">
        <f t="shared" si="58"/>
        <v>0.98747591522157996</v>
      </c>
      <c r="AB113" s="59">
        <f t="shared" si="44"/>
        <v>0.9177105228586443</v>
      </c>
      <c r="AC113" s="62">
        <f t="shared" si="45"/>
        <v>0.45368897445017287</v>
      </c>
      <c r="AD113" s="28">
        <v>7.6642910197268099E-2</v>
      </c>
      <c r="AE113" s="28">
        <v>0.88293847953236904</v>
      </c>
      <c r="AF113">
        <v>120.517</v>
      </c>
      <c r="AG113" s="59">
        <f t="shared" si="46"/>
        <v>0.66285034739726034</v>
      </c>
      <c r="AH113" s="62">
        <f t="shared" si="47"/>
        <v>-1.4239099665260608</v>
      </c>
      <c r="AI113">
        <v>6.5787674558349635E-2</v>
      </c>
      <c r="AJ113" s="28">
        <v>0.75652607287546736</v>
      </c>
      <c r="AK113" s="62">
        <f t="shared" si="54"/>
        <v>-7.0590743815609189E-2</v>
      </c>
    </row>
    <row r="114" spans="1:37" x14ac:dyDescent="0.25">
      <c r="A114" s="4" t="s">
        <v>232</v>
      </c>
      <c r="B114" s="18">
        <v>4818</v>
      </c>
      <c r="C114" s="4">
        <v>4027</v>
      </c>
      <c r="D114" s="9">
        <v>0.86167421995694837</v>
      </c>
      <c r="E114" s="28">
        <f t="shared" si="55"/>
        <v>0.86167421995694837</v>
      </c>
      <c r="F114" s="28">
        <f t="shared" si="56"/>
        <v>0.87981472985077902</v>
      </c>
      <c r="G114" s="28">
        <f t="shared" si="57"/>
        <v>0.92869332595359999</v>
      </c>
      <c r="H114" s="16">
        <v>6</v>
      </c>
      <c r="I114" s="16">
        <v>6</v>
      </c>
      <c r="J114" s="5">
        <v>803</v>
      </c>
      <c r="K114" s="30">
        <f t="shared" si="52"/>
        <v>6</v>
      </c>
      <c r="L114" s="5">
        <v>803</v>
      </c>
      <c r="M114">
        <f t="shared" si="53"/>
        <v>4818</v>
      </c>
      <c r="N114" s="28"/>
      <c r="O114" s="28">
        <f t="shared" si="48"/>
        <v>0.92818181818181822</v>
      </c>
      <c r="P114">
        <f t="shared" si="39"/>
        <v>688.28571428571433</v>
      </c>
      <c r="Q114" s="28">
        <f t="shared" si="49"/>
        <v>1.0828787878787878</v>
      </c>
      <c r="R114" s="28">
        <f t="shared" si="40"/>
        <v>0.15469696969696956</v>
      </c>
      <c r="S114" s="46">
        <v>66960</v>
      </c>
      <c r="T114" s="59">
        <f t="shared" si="50"/>
        <v>3.3277603948902576E-3</v>
      </c>
      <c r="U114" s="28">
        <v>0.98960000000000004</v>
      </c>
      <c r="V114" s="59">
        <f t="shared" si="41"/>
        <v>1</v>
      </c>
      <c r="W114" s="59">
        <f t="shared" si="42"/>
        <v>0.86167421995694837</v>
      </c>
      <c r="X114" s="62">
        <f t="shared" si="43"/>
        <v>-0.21277836852353724</v>
      </c>
      <c r="Y114" s="28">
        <v>0.153789253681931</v>
      </c>
      <c r="Z114" s="28">
        <v>0.89439724645184204</v>
      </c>
      <c r="AA114" s="62">
        <f t="shared" si="58"/>
        <v>0.71953405017921146</v>
      </c>
      <c r="AB114" s="59">
        <f t="shared" si="44"/>
        <v>0.88007765830346474</v>
      </c>
      <c r="AC114" s="62">
        <f t="shared" si="45"/>
        <v>-3.732662579671029E-2</v>
      </c>
      <c r="AD114" s="28">
        <v>7.6642910197268099E-2</v>
      </c>
      <c r="AE114" s="28">
        <v>0.88293847953236904</v>
      </c>
      <c r="AF114">
        <v>63.640099999999997</v>
      </c>
      <c r="AG114" s="59">
        <f t="shared" si="46"/>
        <v>0.81705686860273974</v>
      </c>
      <c r="AH114" s="62">
        <f t="shared" si="47"/>
        <v>0.92009325658083985</v>
      </c>
      <c r="AI114">
        <v>6.5787674558349635E-2</v>
      </c>
      <c r="AJ114" s="28">
        <v>0.75652607287546736</v>
      </c>
      <c r="AK114" s="62">
        <f t="shared" si="54"/>
        <v>0.22332942075353079</v>
      </c>
    </row>
    <row r="115" spans="1:37" x14ac:dyDescent="0.25">
      <c r="A115" s="4" t="s">
        <v>234</v>
      </c>
      <c r="B115" s="18">
        <v>58349</v>
      </c>
      <c r="C115" s="4">
        <v>45681</v>
      </c>
      <c r="D115" s="9">
        <v>0.80710576758795682</v>
      </c>
      <c r="E115" s="28">
        <f t="shared" si="55"/>
        <v>0.80710576758795682</v>
      </c>
      <c r="F115" s="28">
        <f t="shared" si="56"/>
        <v>0.82409746795822958</v>
      </c>
      <c r="G115" s="28">
        <f t="shared" si="57"/>
        <v>0.86988066062257563</v>
      </c>
      <c r="H115" s="16">
        <v>53</v>
      </c>
      <c r="I115" s="16">
        <v>54</v>
      </c>
      <c r="J115" s="5">
        <v>1080.54</v>
      </c>
      <c r="K115" s="30">
        <f t="shared" si="52"/>
        <v>53.000363332485549</v>
      </c>
      <c r="L115" s="5">
        <v>1100.92</v>
      </c>
      <c r="M115">
        <f t="shared" si="53"/>
        <v>58349.159999999996</v>
      </c>
      <c r="N115" s="28"/>
      <c r="O115" s="28">
        <f t="shared" si="48"/>
        <v>0.67700650365149151</v>
      </c>
      <c r="P115">
        <f t="shared" si="39"/>
        <v>1080.532729765881</v>
      </c>
      <c r="Q115" s="28">
        <f t="shared" si="49"/>
        <v>0.68978012370017772</v>
      </c>
      <c r="R115" s="28">
        <f t="shared" si="40"/>
        <v>1.2773620048686207E-2</v>
      </c>
      <c r="S115" s="46">
        <v>447051</v>
      </c>
      <c r="T115" s="59">
        <f t="shared" si="50"/>
        <v>2.2217422525329818E-2</v>
      </c>
      <c r="U115" s="28">
        <v>0.98960000000000004</v>
      </c>
      <c r="V115" s="59">
        <f t="shared" si="41"/>
        <v>0.98148820986084351</v>
      </c>
      <c r="W115" s="59">
        <f t="shared" si="42"/>
        <v>0.82232854096371588</v>
      </c>
      <c r="X115" s="62">
        <f t="shared" si="43"/>
        <v>-0.46861990524500252</v>
      </c>
      <c r="Y115" s="28">
        <v>0.153789253681931</v>
      </c>
      <c r="Z115" s="28">
        <v>0.89439724645184204</v>
      </c>
      <c r="AA115" s="62">
        <f t="shared" si="58"/>
        <v>1.3051978409622169</v>
      </c>
      <c r="AB115" s="59">
        <f t="shared" si="44"/>
        <v>0.97537379446298589</v>
      </c>
      <c r="AC115" s="62">
        <f t="shared" si="45"/>
        <v>1.2060517364580927</v>
      </c>
      <c r="AD115" s="28">
        <v>7.6642910197268099E-2</v>
      </c>
      <c r="AE115" s="28">
        <v>0.88293847953236904</v>
      </c>
      <c r="AF115">
        <v>65.390600000000006</v>
      </c>
      <c r="AG115" s="59">
        <f t="shared" si="46"/>
        <v>0.81231085545205484</v>
      </c>
      <c r="AH115" s="62">
        <f t="shared" si="47"/>
        <v>0.84795188386100795</v>
      </c>
      <c r="AI115">
        <v>6.5787674558349635E-2</v>
      </c>
      <c r="AJ115" s="28">
        <v>0.75652607287546736</v>
      </c>
      <c r="AK115" s="62">
        <f t="shared" si="54"/>
        <v>0.52846123835803271</v>
      </c>
    </row>
    <row r="116" spans="1:37" x14ac:dyDescent="0.25">
      <c r="A116" s="4" t="s">
        <v>236</v>
      </c>
      <c r="B116" s="18">
        <v>4793</v>
      </c>
      <c r="C116" s="4">
        <v>3880</v>
      </c>
      <c r="D116" s="9">
        <v>0.83455038597955356</v>
      </c>
      <c r="E116" s="28">
        <f t="shared" si="55"/>
        <v>0.83455038597955356</v>
      </c>
      <c r="F116" s="28">
        <f t="shared" si="56"/>
        <v>0.85211986778964943</v>
      </c>
      <c r="G116" s="28">
        <f t="shared" si="57"/>
        <v>0.89945986044462989</v>
      </c>
      <c r="H116" s="16">
        <v>8</v>
      </c>
      <c r="I116" s="16">
        <v>8</v>
      </c>
      <c r="J116" s="5">
        <v>599.13</v>
      </c>
      <c r="K116" s="30">
        <f t="shared" si="52"/>
        <v>8</v>
      </c>
      <c r="L116" s="5">
        <v>599.13</v>
      </c>
      <c r="M116">
        <f t="shared" si="53"/>
        <v>4793.04</v>
      </c>
      <c r="N116" s="28"/>
      <c r="O116" s="28">
        <f t="shared" si="48"/>
        <v>1.244020496386427</v>
      </c>
      <c r="P116">
        <f t="shared" si="39"/>
        <v>532.55999999999995</v>
      </c>
      <c r="Q116" s="28">
        <f t="shared" si="49"/>
        <v>1.3995230584347307</v>
      </c>
      <c r="R116" s="28">
        <f t="shared" si="40"/>
        <v>0.15550256204830371</v>
      </c>
      <c r="S116" s="46">
        <v>92520</v>
      </c>
      <c r="T116" s="59">
        <f t="shared" si="50"/>
        <v>4.5980345241225604E-3</v>
      </c>
      <c r="U116" s="28">
        <v>0.98960000000000004</v>
      </c>
      <c r="V116" s="59">
        <f t="shared" si="41"/>
        <v>1</v>
      </c>
      <c r="W116" s="59">
        <f t="shared" si="42"/>
        <v>0.83455038597955356</v>
      </c>
      <c r="X116" s="62">
        <f t="shared" si="43"/>
        <v>-0.38914852006541739</v>
      </c>
      <c r="Y116" s="28">
        <v>0.153789253681931</v>
      </c>
      <c r="Z116" s="28">
        <v>0.89439724645184204</v>
      </c>
      <c r="AA116" s="62">
        <f t="shared" si="58"/>
        <v>0.51805015131863386</v>
      </c>
      <c r="AB116" s="59">
        <f t="shared" si="44"/>
        <v>0.93524373108517078</v>
      </c>
      <c r="AC116" s="62">
        <f t="shared" si="45"/>
        <v>0.68245388148982555</v>
      </c>
      <c r="AD116" s="28">
        <v>7.6642910197268099E-2</v>
      </c>
      <c r="AE116" s="28">
        <v>0.88293847953236904</v>
      </c>
      <c r="AF116">
        <v>77.960099999999997</v>
      </c>
      <c r="AG116" s="59">
        <f t="shared" si="46"/>
        <v>0.77823201380821927</v>
      </c>
      <c r="AH116" s="62">
        <f t="shared" si="47"/>
        <v>0.32993932493388367</v>
      </c>
      <c r="AI116">
        <v>6.5787674558349635E-2</v>
      </c>
      <c r="AJ116" s="28">
        <v>0.75652607287546736</v>
      </c>
      <c r="AK116" s="62">
        <f t="shared" si="54"/>
        <v>0.20774822878609731</v>
      </c>
    </row>
    <row r="117" spans="1:37" x14ac:dyDescent="0.25">
      <c r="A117" s="4" t="s">
        <v>238</v>
      </c>
      <c r="B117" s="18">
        <v>3586</v>
      </c>
      <c r="C117" s="4">
        <v>2810</v>
      </c>
      <c r="D117" s="9">
        <v>0.80783804140960547</v>
      </c>
      <c r="E117" s="28">
        <f t="shared" si="55"/>
        <v>0.80783804140960547</v>
      </c>
      <c r="F117" s="28">
        <f t="shared" si="56"/>
        <v>0.82484515807086045</v>
      </c>
      <c r="G117" s="28">
        <f t="shared" si="57"/>
        <v>0.87066988907479703</v>
      </c>
      <c r="H117" s="16">
        <v>4</v>
      </c>
      <c r="I117" s="16">
        <v>4</v>
      </c>
      <c r="J117" s="5">
        <v>896.5</v>
      </c>
      <c r="K117" s="30">
        <f t="shared" si="52"/>
        <v>4</v>
      </c>
      <c r="L117" s="5">
        <v>896.5</v>
      </c>
      <c r="M117">
        <f t="shared" si="53"/>
        <v>3586</v>
      </c>
      <c r="N117" s="28"/>
      <c r="O117" s="28">
        <f t="shared" si="48"/>
        <v>0.83137757947573898</v>
      </c>
      <c r="P117">
        <f t="shared" si="39"/>
        <v>717.2</v>
      </c>
      <c r="Q117" s="28">
        <f t="shared" si="49"/>
        <v>1.0392219743446738</v>
      </c>
      <c r="R117" s="28">
        <f t="shared" si="40"/>
        <v>0.2078443948689348</v>
      </c>
      <c r="S117" s="46">
        <v>42521</v>
      </c>
      <c r="T117" s="59">
        <f t="shared" si="50"/>
        <v>2.1131974275855532E-3</v>
      </c>
      <c r="U117" s="28">
        <v>0.98960000000000004</v>
      </c>
      <c r="V117" s="59">
        <f t="shared" si="41"/>
        <v>1</v>
      </c>
      <c r="W117" s="59">
        <f t="shared" si="42"/>
        <v>0.80783804140960547</v>
      </c>
      <c r="X117" s="62">
        <f t="shared" si="43"/>
        <v>-0.56284300085921146</v>
      </c>
      <c r="Y117" s="28">
        <v>0.153789253681931</v>
      </c>
      <c r="Z117" s="28">
        <v>0.89439724645184204</v>
      </c>
      <c r="AA117" s="62">
        <f t="shared" si="58"/>
        <v>0.84334799275652028</v>
      </c>
      <c r="AB117" s="59">
        <f t="shared" si="44"/>
        <v>0.78916300181086996</v>
      </c>
      <c r="AC117" s="62">
        <f t="shared" si="45"/>
        <v>-1.223537538960018</v>
      </c>
      <c r="AD117" s="28">
        <v>7.6642910197268099E-2</v>
      </c>
      <c r="AE117" s="28">
        <v>0.88293847953236904</v>
      </c>
      <c r="AF117">
        <v>134.83959999999999</v>
      </c>
      <c r="AG117" s="59">
        <f t="shared" si="46"/>
        <v>0.62401844339726031</v>
      </c>
      <c r="AH117" s="62">
        <f t="shared" si="47"/>
        <v>-2.0141710490265301</v>
      </c>
      <c r="AI117">
        <v>6.5787674558349635E-2</v>
      </c>
      <c r="AJ117" s="28">
        <v>0.75652607287546736</v>
      </c>
      <c r="AK117" s="62">
        <f t="shared" si="54"/>
        <v>-1.2668505296152532</v>
      </c>
    </row>
    <row r="118" spans="1:37" x14ac:dyDescent="0.25">
      <c r="A118" s="4" t="s">
        <v>240</v>
      </c>
      <c r="B118" s="18">
        <v>3548</v>
      </c>
      <c r="C118" s="4">
        <v>2960</v>
      </c>
      <c r="D118" s="9">
        <v>0.8600750822301515</v>
      </c>
      <c r="E118" s="28">
        <f t="shared" si="55"/>
        <v>0.8600750822301515</v>
      </c>
      <c r="F118" s="28">
        <f t="shared" si="56"/>
        <v>0.87818192606657575</v>
      </c>
      <c r="G118" s="28">
        <f t="shared" si="57"/>
        <v>0.92696981084805208</v>
      </c>
      <c r="H118" s="16">
        <v>6</v>
      </c>
      <c r="I118" s="16">
        <v>6</v>
      </c>
      <c r="J118" s="5">
        <v>591.33000000000004</v>
      </c>
      <c r="K118" s="30">
        <f t="shared" si="52"/>
        <v>6</v>
      </c>
      <c r="L118" s="5">
        <v>591.33000000000004</v>
      </c>
      <c r="M118">
        <f t="shared" si="53"/>
        <v>3547.9800000000005</v>
      </c>
      <c r="N118" s="28"/>
      <c r="O118" s="28">
        <f t="shared" si="48"/>
        <v>1.2604298784096866</v>
      </c>
      <c r="P118">
        <f t="shared" si="39"/>
        <v>506.85428571428577</v>
      </c>
      <c r="Q118" s="28">
        <f t="shared" si="49"/>
        <v>1.4705015248113009</v>
      </c>
      <c r="R118" s="28">
        <f t="shared" si="40"/>
        <v>0.21007164640161435</v>
      </c>
      <c r="S118" s="46">
        <v>59430</v>
      </c>
      <c r="T118" s="59">
        <f t="shared" si="50"/>
        <v>2.9535364436727601E-3</v>
      </c>
      <c r="U118" s="28">
        <v>0.98960000000000004</v>
      </c>
      <c r="V118" s="59">
        <f t="shared" si="41"/>
        <v>1</v>
      </c>
      <c r="W118" s="59">
        <f t="shared" si="42"/>
        <v>0.8600750822301515</v>
      </c>
      <c r="X118" s="62">
        <f t="shared" si="43"/>
        <v>-0.22317660954825949</v>
      </c>
      <c r="Y118" s="28">
        <v>0.153789253681931</v>
      </c>
      <c r="Z118" s="28">
        <v>0.89439724645184204</v>
      </c>
      <c r="AA118" s="62">
        <f t="shared" si="58"/>
        <v>0.59700487969039207</v>
      </c>
      <c r="AB118" s="59">
        <f t="shared" si="44"/>
        <v>0.90049918671826801</v>
      </c>
      <c r="AC118" s="62">
        <f t="shared" si="45"/>
        <v>0.22912370029661158</v>
      </c>
      <c r="AD118" s="28">
        <v>7.6642910197268099E-2</v>
      </c>
      <c r="AE118" s="28">
        <v>0.88293847953236904</v>
      </c>
      <c r="AF118">
        <v>76.671099999999996</v>
      </c>
      <c r="AG118" s="59">
        <f t="shared" si="46"/>
        <v>0.78172679298630143</v>
      </c>
      <c r="AH118" s="62">
        <f t="shared" si="47"/>
        <v>0.38306142115545638</v>
      </c>
      <c r="AI118">
        <v>6.5787674558349635E-2</v>
      </c>
      <c r="AJ118" s="28">
        <v>0.75652607287546736</v>
      </c>
      <c r="AK118" s="62">
        <f t="shared" si="54"/>
        <v>0.12966950396793617</v>
      </c>
    </row>
    <row r="119" spans="1:37" x14ac:dyDescent="0.25">
      <c r="A119" s="4" t="s">
        <v>242</v>
      </c>
      <c r="B119" s="18">
        <v>2715</v>
      </c>
      <c r="C119" s="4">
        <v>2283</v>
      </c>
      <c r="D119" s="9">
        <v>0.86689069886654901</v>
      </c>
      <c r="E119" s="28">
        <f t="shared" si="55"/>
        <v>0.86689069886654901</v>
      </c>
      <c r="F119" s="28">
        <f t="shared" si="56"/>
        <v>0.88514102936900263</v>
      </c>
      <c r="G119" s="28">
        <f t="shared" si="57"/>
        <v>0.93431553100061382</v>
      </c>
      <c r="H119" s="16">
        <v>4</v>
      </c>
      <c r="I119" s="16">
        <v>4</v>
      </c>
      <c r="J119" s="5">
        <v>678.75</v>
      </c>
      <c r="K119" s="30">
        <f t="shared" si="52"/>
        <v>4</v>
      </c>
      <c r="L119" s="5">
        <v>678.75</v>
      </c>
      <c r="M119">
        <f t="shared" si="53"/>
        <v>2715</v>
      </c>
      <c r="N119" s="28"/>
      <c r="O119" s="28">
        <f t="shared" si="48"/>
        <v>1.0980920810313075</v>
      </c>
      <c r="P119">
        <f t="shared" si="39"/>
        <v>543</v>
      </c>
      <c r="Q119" s="28">
        <f t="shared" si="49"/>
        <v>1.3726151012891346</v>
      </c>
      <c r="R119" s="28">
        <f t="shared" si="40"/>
        <v>0.27452302025782704</v>
      </c>
      <c r="S119" s="46">
        <v>49467</v>
      </c>
      <c r="T119" s="59">
        <f t="shared" si="50"/>
        <v>2.4583979010459433E-3</v>
      </c>
      <c r="U119" s="28">
        <v>0.98960000000000004</v>
      </c>
      <c r="V119" s="59">
        <f t="shared" si="41"/>
        <v>1</v>
      </c>
      <c r="W119" s="59">
        <f t="shared" si="42"/>
        <v>0.86689069886654901</v>
      </c>
      <c r="X119" s="62">
        <f t="shared" si="43"/>
        <v>-0.17885871038936466</v>
      </c>
      <c r="Y119" s="28">
        <v>0.153789253681931</v>
      </c>
      <c r="Z119" s="28">
        <v>0.89439724645184204</v>
      </c>
      <c r="AA119" s="62">
        <f t="shared" si="58"/>
        <v>0.5488507489841713</v>
      </c>
      <c r="AB119" s="59">
        <f t="shared" si="44"/>
        <v>0.86278731275395715</v>
      </c>
      <c r="AC119" s="62">
        <f t="shared" si="45"/>
        <v>-0.26292277689541815</v>
      </c>
      <c r="AD119" s="28">
        <v>7.6642910197268099E-2</v>
      </c>
      <c r="AE119" s="28">
        <v>0.88293847953236904</v>
      </c>
      <c r="AF119">
        <v>60.370100000000001</v>
      </c>
      <c r="AG119" s="59">
        <f t="shared" si="46"/>
        <v>0.82592260010958907</v>
      </c>
      <c r="AH119" s="62">
        <f t="shared" si="47"/>
        <v>1.0548560608046913</v>
      </c>
      <c r="AI119">
        <v>6.5787674558349635E-2</v>
      </c>
      <c r="AJ119" s="28">
        <v>0.75652607287546736</v>
      </c>
      <c r="AK119" s="62">
        <f t="shared" si="54"/>
        <v>0.20435819117330281</v>
      </c>
    </row>
    <row r="120" spans="1:37" x14ac:dyDescent="0.25">
      <c r="A120" s="4" t="s">
        <v>244</v>
      </c>
      <c r="B120" s="18">
        <v>15120</v>
      </c>
      <c r="C120" s="4">
        <v>12309</v>
      </c>
      <c r="D120" s="9">
        <v>0.83926525936835217</v>
      </c>
      <c r="E120" s="28">
        <f t="shared" si="55"/>
        <v>0.83926525936835217</v>
      </c>
      <c r="F120" s="28">
        <f t="shared" si="56"/>
        <v>0.85693400167084377</v>
      </c>
      <c r="G120" s="28">
        <f t="shared" si="57"/>
        <v>0.90454144620811283</v>
      </c>
      <c r="H120" s="16">
        <v>17</v>
      </c>
      <c r="I120" s="16">
        <v>19</v>
      </c>
      <c r="J120" s="5">
        <v>795.79</v>
      </c>
      <c r="K120" s="30">
        <f t="shared" si="52"/>
        <v>16.000010582010582</v>
      </c>
      <c r="L120" s="5">
        <v>945</v>
      </c>
      <c r="M120">
        <f t="shared" si="53"/>
        <v>15120.009999999998</v>
      </c>
      <c r="N120" s="28"/>
      <c r="O120" s="28">
        <f t="shared" si="48"/>
        <v>0.7887089947089948</v>
      </c>
      <c r="P120">
        <f t="shared" si="39"/>
        <v>889.41179930793692</v>
      </c>
      <c r="Q120" s="28">
        <f t="shared" si="49"/>
        <v>0.83800327427627019</v>
      </c>
      <c r="R120" s="28">
        <f t="shared" si="40"/>
        <v>4.929427956727539E-2</v>
      </c>
      <c r="S120" s="46">
        <v>109135</v>
      </c>
      <c r="T120" s="59">
        <f t="shared" si="50"/>
        <v>5.4237624058594428E-3</v>
      </c>
      <c r="U120" s="28">
        <v>0.98960000000000004</v>
      </c>
      <c r="V120" s="59">
        <f t="shared" si="41"/>
        <v>0.84210582010582014</v>
      </c>
      <c r="W120" s="59">
        <f t="shared" si="42"/>
        <v>0.99662683635518512</v>
      </c>
      <c r="X120" s="62">
        <f t="shared" si="43"/>
        <v>0.66473818850032063</v>
      </c>
      <c r="Y120" s="28">
        <v>0.153789253681931</v>
      </c>
      <c r="Z120" s="28">
        <v>0.89439724645184204</v>
      </c>
      <c r="AA120" s="62">
        <f t="shared" si="58"/>
        <v>1.3854400513125944</v>
      </c>
      <c r="AB120" s="59">
        <f t="shared" si="44"/>
        <v>0.9134100540614456</v>
      </c>
      <c r="AC120" s="62">
        <f t="shared" si="45"/>
        <v>0.39757851640350039</v>
      </c>
      <c r="AD120" s="28">
        <v>7.6642910197268099E-2</v>
      </c>
      <c r="AE120" s="28">
        <v>0.88293847953236904</v>
      </c>
      <c r="AF120">
        <v>65.971299999999999</v>
      </c>
      <c r="AG120" s="59">
        <f t="shared" si="46"/>
        <v>0.81073644252054788</v>
      </c>
      <c r="AH120" s="62">
        <f t="shared" si="47"/>
        <v>0.82402015284792063</v>
      </c>
      <c r="AI120">
        <v>6.5787674558349635E-2</v>
      </c>
      <c r="AJ120" s="28">
        <v>0.75652607287546736</v>
      </c>
      <c r="AK120" s="62">
        <f t="shared" si="54"/>
        <v>0.62877895258391392</v>
      </c>
    </row>
    <row r="121" spans="1:37" x14ac:dyDescent="0.25">
      <c r="A121" s="4" t="s">
        <v>246</v>
      </c>
      <c r="B121" s="18">
        <v>5569</v>
      </c>
      <c r="C121" s="4">
        <v>4639</v>
      </c>
      <c r="D121" s="9">
        <v>0.85876714433545043</v>
      </c>
      <c r="E121" s="28">
        <f t="shared" si="55"/>
        <v>0.85876714433545043</v>
      </c>
      <c r="F121" s="28">
        <f t="shared" si="56"/>
        <v>0.87684645263724936</v>
      </c>
      <c r="G121" s="28">
        <f t="shared" si="57"/>
        <v>0.92556014445042989</v>
      </c>
      <c r="H121" s="16">
        <v>5</v>
      </c>
      <c r="I121" s="16">
        <v>6</v>
      </c>
      <c r="J121" s="5">
        <v>928.17</v>
      </c>
      <c r="K121" s="30">
        <f t="shared" si="52"/>
        <v>6</v>
      </c>
      <c r="L121" s="5">
        <v>928.17</v>
      </c>
      <c r="M121">
        <f t="shared" si="53"/>
        <v>5569.0199999999995</v>
      </c>
      <c r="N121" s="28"/>
      <c r="O121" s="28">
        <f t="shared" si="48"/>
        <v>0.80301022442009551</v>
      </c>
      <c r="P121">
        <f t="shared" si="39"/>
        <v>795.57428571428568</v>
      </c>
      <c r="Q121" s="28">
        <f t="shared" si="49"/>
        <v>0.93684526182344474</v>
      </c>
      <c r="R121" s="28">
        <f t="shared" si="40"/>
        <v>0.13383503740334923</v>
      </c>
      <c r="S121" s="46">
        <v>72085</v>
      </c>
      <c r="T121" s="59">
        <f t="shared" si="50"/>
        <v>3.5824612913032293E-3</v>
      </c>
      <c r="U121" s="28">
        <v>0.98960000000000004</v>
      </c>
      <c r="V121" s="59">
        <f t="shared" si="41"/>
        <v>1</v>
      </c>
      <c r="W121" s="59">
        <f t="shared" si="42"/>
        <v>0.85876714433545043</v>
      </c>
      <c r="X121" s="62">
        <f t="shared" si="43"/>
        <v>-0.23168135135165083</v>
      </c>
      <c r="Y121" s="28">
        <v>0.153789253681931</v>
      </c>
      <c r="Z121" s="28">
        <v>0.89439724645184204</v>
      </c>
      <c r="AA121" s="62">
        <f t="shared" si="58"/>
        <v>0.77256017201914406</v>
      </c>
      <c r="AB121" s="59">
        <f t="shared" si="44"/>
        <v>0.87123997133014264</v>
      </c>
      <c r="AC121" s="62">
        <f t="shared" si="45"/>
        <v>-0.15263653444416553</v>
      </c>
      <c r="AD121" s="28">
        <v>7.6642910197268099E-2</v>
      </c>
      <c r="AE121" s="28">
        <v>0.88293847953236904</v>
      </c>
      <c r="AF121">
        <v>88.506600000000006</v>
      </c>
      <c r="AG121" s="59">
        <f t="shared" si="46"/>
        <v>0.74963799627397265</v>
      </c>
      <c r="AH121" s="62">
        <f t="shared" si="47"/>
        <v>-0.10470162758808881</v>
      </c>
      <c r="AI121">
        <v>6.5787674558349635E-2</v>
      </c>
      <c r="AJ121" s="28">
        <v>0.75652607287546736</v>
      </c>
      <c r="AK121" s="62">
        <f t="shared" si="54"/>
        <v>-0.16300650446130174</v>
      </c>
    </row>
    <row r="122" spans="1:37" x14ac:dyDescent="0.25">
      <c r="A122" s="4" t="s">
        <v>248</v>
      </c>
      <c r="B122" s="18">
        <v>5649</v>
      </c>
      <c r="C122" s="4">
        <v>4161</v>
      </c>
      <c r="D122" s="9">
        <v>0.75937169793759685</v>
      </c>
      <c r="E122" s="28">
        <f t="shared" si="55"/>
        <v>0.75937169793759685</v>
      </c>
      <c r="F122" s="28">
        <f t="shared" si="56"/>
        <v>0.77535847052575679</v>
      </c>
      <c r="G122" s="28">
        <f t="shared" si="57"/>
        <v>0.81843394111052092</v>
      </c>
      <c r="H122" s="16">
        <v>10</v>
      </c>
      <c r="I122" s="16">
        <v>11</v>
      </c>
      <c r="J122" s="5">
        <v>513.54999999999995</v>
      </c>
      <c r="K122" s="30">
        <f t="shared" si="52"/>
        <v>10.000088511240927</v>
      </c>
      <c r="L122" s="5">
        <v>564.9</v>
      </c>
      <c r="M122">
        <f t="shared" si="53"/>
        <v>5649.0499999999993</v>
      </c>
      <c r="N122" s="28"/>
      <c r="O122" s="28">
        <f t="shared" si="48"/>
        <v>1.3194016640113295</v>
      </c>
      <c r="P122">
        <f t="shared" si="39"/>
        <v>513.54586776527003</v>
      </c>
      <c r="Q122" s="28">
        <f t="shared" si="49"/>
        <v>1.4513406626040133</v>
      </c>
      <c r="R122" s="28">
        <f t="shared" si="40"/>
        <v>0.13193899859268376</v>
      </c>
      <c r="S122" s="46">
        <v>60782</v>
      </c>
      <c r="T122" s="59">
        <f t="shared" si="50"/>
        <v>3.0207277825898991E-3</v>
      </c>
      <c r="U122" s="28">
        <v>0.98960000000000004</v>
      </c>
      <c r="V122" s="59">
        <f t="shared" si="41"/>
        <v>0.90909895556735698</v>
      </c>
      <c r="W122" s="59">
        <f t="shared" si="42"/>
        <v>0.83530147437435209</v>
      </c>
      <c r="X122" s="62">
        <f t="shared" si="43"/>
        <v>-0.38426463919067205</v>
      </c>
      <c r="Y122" s="28">
        <v>0.153789253681931</v>
      </c>
      <c r="Z122" s="28">
        <v>0.89439724645184204</v>
      </c>
      <c r="AA122" s="62">
        <f t="shared" si="58"/>
        <v>0.92938698956928034</v>
      </c>
      <c r="AB122" s="59">
        <f t="shared" si="44"/>
        <v>0.90706212364774852</v>
      </c>
      <c r="AC122" s="62">
        <f t="shared" si="45"/>
        <v>0.31475375939259886</v>
      </c>
      <c r="AD122" s="28">
        <v>7.6642910197268099E-2</v>
      </c>
      <c r="AE122" s="28">
        <v>0.88293847953236904</v>
      </c>
      <c r="AF122">
        <v>103.53879999999999</v>
      </c>
      <c r="AG122" s="59">
        <f t="shared" si="46"/>
        <v>0.70888220142465752</v>
      </c>
      <c r="AH122" s="62">
        <f t="shared" si="47"/>
        <v>-0.72420665072380153</v>
      </c>
      <c r="AI122">
        <v>6.5787674558349635E-2</v>
      </c>
      <c r="AJ122" s="28">
        <v>0.75652607287546736</v>
      </c>
      <c r="AK122" s="62">
        <f t="shared" si="54"/>
        <v>-0.26457251017395822</v>
      </c>
    </row>
    <row r="123" spans="1:37" x14ac:dyDescent="0.25">
      <c r="A123" s="4" t="s">
        <v>250</v>
      </c>
      <c r="B123" s="18">
        <v>1800</v>
      </c>
      <c r="C123" s="4">
        <v>1592</v>
      </c>
      <c r="D123" s="9">
        <v>0.91179839633447879</v>
      </c>
      <c r="E123" s="28">
        <f t="shared" si="55"/>
        <v>0.91179839633447879</v>
      </c>
      <c r="F123" s="28">
        <f t="shared" si="56"/>
        <v>0.9309941520467836</v>
      </c>
      <c r="G123" s="28">
        <f t="shared" si="57"/>
        <v>0.98271604938271606</v>
      </c>
      <c r="H123" s="16">
        <v>2</v>
      </c>
      <c r="I123" s="16">
        <v>3</v>
      </c>
      <c r="J123" s="5">
        <v>600</v>
      </c>
      <c r="K123" s="30">
        <f t="shared" si="52"/>
        <v>2</v>
      </c>
      <c r="L123" s="5">
        <v>900</v>
      </c>
      <c r="M123">
        <f t="shared" si="53"/>
        <v>1800</v>
      </c>
      <c r="N123" s="28"/>
      <c r="O123" s="28">
        <f t="shared" si="48"/>
        <v>0.82814444444444446</v>
      </c>
      <c r="P123">
        <f t="shared" si="39"/>
        <v>600</v>
      </c>
      <c r="Q123" s="28">
        <f t="shared" si="49"/>
        <v>1.2422166666666667</v>
      </c>
      <c r="R123" s="28">
        <f t="shared" si="40"/>
        <v>0.41407222222222229</v>
      </c>
      <c r="S123" s="46">
        <v>31874</v>
      </c>
      <c r="T123" s="59">
        <f t="shared" si="50"/>
        <v>1.5840656336130836E-3</v>
      </c>
      <c r="U123" s="28">
        <v>0.98960000000000004</v>
      </c>
      <c r="V123" s="59">
        <f t="shared" si="41"/>
        <v>0.66666666666666663</v>
      </c>
      <c r="W123" s="59">
        <f t="shared" si="42"/>
        <v>1.3676975945017182</v>
      </c>
      <c r="X123" s="62">
        <f t="shared" si="43"/>
        <v>3.0775905124603979</v>
      </c>
      <c r="Y123" s="28">
        <v>0.153789253681931</v>
      </c>
      <c r="Z123" s="28">
        <v>0.89439724645184204</v>
      </c>
      <c r="AA123" s="62">
        <f t="shared" si="58"/>
        <v>0.56472359917173875</v>
      </c>
      <c r="AB123" s="59">
        <f t="shared" si="44"/>
        <v>0.71763820041413062</v>
      </c>
      <c r="AC123" s="62">
        <f t="shared" si="45"/>
        <v>-2.1567589055892928</v>
      </c>
      <c r="AD123" s="28">
        <v>7.6642910197268099E-2</v>
      </c>
      <c r="AE123" s="28">
        <v>0.88293847953236904</v>
      </c>
      <c r="AF123">
        <v>36.933100000000003</v>
      </c>
      <c r="AG123" s="59">
        <f t="shared" si="46"/>
        <v>0.88946576504109587</v>
      </c>
      <c r="AH123" s="62">
        <f t="shared" si="47"/>
        <v>2.0207385814757619</v>
      </c>
      <c r="AI123">
        <v>6.5787674558349635E-2</v>
      </c>
      <c r="AJ123" s="28">
        <v>0.75652607287546736</v>
      </c>
      <c r="AK123" s="62">
        <f t="shared" si="54"/>
        <v>0.98052339611562234</v>
      </c>
    </row>
    <row r="124" spans="1:37" x14ac:dyDescent="0.25">
      <c r="A124" s="4" t="s">
        <v>252</v>
      </c>
      <c r="B124" s="18">
        <v>21616</v>
      </c>
      <c r="C124" s="4">
        <v>17968</v>
      </c>
      <c r="D124" s="9">
        <v>0.85694445504284722</v>
      </c>
      <c r="E124" s="28">
        <f t="shared" si="55"/>
        <v>0.85694445504284722</v>
      </c>
      <c r="F124" s="28">
        <f t="shared" si="56"/>
        <v>0.87498539093848604</v>
      </c>
      <c r="G124" s="28">
        <f t="shared" si="57"/>
        <v>0.92359569043506862</v>
      </c>
      <c r="H124" s="16">
        <v>21</v>
      </c>
      <c r="I124" s="16">
        <v>27</v>
      </c>
      <c r="J124" s="5">
        <v>800.59</v>
      </c>
      <c r="K124" s="30">
        <f t="shared" si="52"/>
        <v>24.999919041450777</v>
      </c>
      <c r="L124" s="5">
        <v>864.64</v>
      </c>
      <c r="M124">
        <f t="shared" si="53"/>
        <v>21615.93</v>
      </c>
      <c r="N124" s="28"/>
      <c r="O124" s="28">
        <f t="shared" si="48"/>
        <v>0.86201193560325695</v>
      </c>
      <c r="P124">
        <f t="shared" si="39"/>
        <v>831.38451183399707</v>
      </c>
      <c r="Q124" s="28">
        <f t="shared" si="49"/>
        <v>0.89649252468732599</v>
      </c>
      <c r="R124" s="28">
        <f t="shared" si="40"/>
        <v>3.4480589084069035E-2</v>
      </c>
      <c r="S124" s="46">
        <v>136655</v>
      </c>
      <c r="T124" s="59">
        <f t="shared" si="50"/>
        <v>6.7914440974272423E-3</v>
      </c>
      <c r="U124" s="28">
        <v>0.98960000000000004</v>
      </c>
      <c r="V124" s="59">
        <f t="shared" si="41"/>
        <v>0.92592292746113991</v>
      </c>
      <c r="W124" s="59">
        <f t="shared" si="42"/>
        <v>0.92550300854150991</v>
      </c>
      <c r="X124" s="62">
        <f t="shared" si="43"/>
        <v>0.20226226049579005</v>
      </c>
      <c r="Y124" s="28">
        <v>0.153789253681931</v>
      </c>
      <c r="Z124" s="28">
        <v>0.89439724645184204</v>
      </c>
      <c r="AA124" s="62">
        <f t="shared" si="58"/>
        <v>1.5817935677435879</v>
      </c>
      <c r="AB124" s="59">
        <f t="shared" si="44"/>
        <v>0.9367280523940531</v>
      </c>
      <c r="AC124" s="62">
        <f t="shared" si="45"/>
        <v>0.70182059531973995</v>
      </c>
      <c r="AD124" s="28">
        <v>7.6642910197268099E-2</v>
      </c>
      <c r="AE124" s="28">
        <v>0.88293847953236904</v>
      </c>
      <c r="AF124">
        <v>60.640599999999999</v>
      </c>
      <c r="AG124" s="59">
        <f t="shared" si="46"/>
        <v>0.82518921161643843</v>
      </c>
      <c r="AH124" s="62">
        <f t="shared" si="47"/>
        <v>1.0437082508528415</v>
      </c>
      <c r="AI124">
        <v>6.5787674558349635E-2</v>
      </c>
      <c r="AJ124" s="28">
        <v>0.75652607287546736</v>
      </c>
      <c r="AK124" s="62">
        <f t="shared" si="54"/>
        <v>0.64926370222279051</v>
      </c>
    </row>
    <row r="125" spans="1:37" x14ac:dyDescent="0.25">
      <c r="A125" s="4" t="s">
        <v>254</v>
      </c>
      <c r="B125" s="18">
        <v>7666</v>
      </c>
      <c r="C125" s="4">
        <v>5682</v>
      </c>
      <c r="D125" s="9">
        <v>0.76411843970295945</v>
      </c>
      <c r="E125" s="28">
        <f t="shared" si="55"/>
        <v>0.76411843970295945</v>
      </c>
      <c r="F125" s="28">
        <f t="shared" si="56"/>
        <v>0.78020514369670591</v>
      </c>
      <c r="G125" s="28">
        <f t="shared" si="57"/>
        <v>0.82354987390207834</v>
      </c>
      <c r="H125" s="16">
        <v>9</v>
      </c>
      <c r="I125" s="16">
        <v>9</v>
      </c>
      <c r="J125" s="5">
        <v>851.78</v>
      </c>
      <c r="K125" s="30">
        <f t="shared" si="52"/>
        <v>9</v>
      </c>
      <c r="L125" s="5">
        <v>851.78</v>
      </c>
      <c r="M125">
        <f t="shared" si="53"/>
        <v>7666.0199999999995</v>
      </c>
      <c r="N125" s="28"/>
      <c r="O125" s="28">
        <f t="shared" si="48"/>
        <v>0.87502641527154912</v>
      </c>
      <c r="P125">
        <f t="shared" si="39"/>
        <v>766.60199999999998</v>
      </c>
      <c r="Q125" s="28">
        <f t="shared" si="49"/>
        <v>0.97225157252394345</v>
      </c>
      <c r="R125" s="28">
        <f t="shared" si="40"/>
        <v>9.7225157252394334E-2</v>
      </c>
      <c r="S125" s="46">
        <v>72406</v>
      </c>
      <c r="T125" s="59">
        <f t="shared" si="50"/>
        <v>3.5984142645224611E-3</v>
      </c>
      <c r="U125" s="28">
        <v>0.98960000000000004</v>
      </c>
      <c r="V125" s="59">
        <f t="shared" si="41"/>
        <v>1</v>
      </c>
      <c r="W125" s="59">
        <f t="shared" si="42"/>
        <v>0.76411843970295945</v>
      </c>
      <c r="X125" s="62">
        <f t="shared" si="43"/>
        <v>-0.84712555415820512</v>
      </c>
      <c r="Y125" s="28">
        <v>0.153789253681931</v>
      </c>
      <c r="Z125" s="28">
        <v>0.89439724645184204</v>
      </c>
      <c r="AA125" s="62">
        <f t="shared" si="58"/>
        <v>1.0587520371239953</v>
      </c>
      <c r="AB125" s="59">
        <f t="shared" si="44"/>
        <v>0.88236088476400054</v>
      </c>
      <c r="AC125" s="62">
        <f t="shared" si="45"/>
        <v>-7.5361800182410432E-3</v>
      </c>
      <c r="AD125" s="28">
        <v>7.6642910197268099E-2</v>
      </c>
      <c r="AE125" s="28">
        <v>0.88293847953236904</v>
      </c>
      <c r="AF125">
        <v>78.210899999999995</v>
      </c>
      <c r="AG125" s="59">
        <f t="shared" si="46"/>
        <v>0.77755203660273975</v>
      </c>
      <c r="AH125" s="62">
        <f t="shared" si="47"/>
        <v>0.31960338875671385</v>
      </c>
      <c r="AI125">
        <v>6.5787674558349635E-2</v>
      </c>
      <c r="AJ125" s="28">
        <v>0.75652607287546736</v>
      </c>
      <c r="AK125" s="62">
        <f t="shared" si="54"/>
        <v>-0.17835278180657746</v>
      </c>
    </row>
    <row r="126" spans="1:37" x14ac:dyDescent="0.25">
      <c r="A126" s="4" t="s">
        <v>256</v>
      </c>
      <c r="B126" s="18">
        <v>1323</v>
      </c>
      <c r="C126" s="4">
        <v>1080</v>
      </c>
      <c r="D126" s="9">
        <v>0.8415737428992216</v>
      </c>
      <c r="E126" s="28">
        <f t="shared" si="55"/>
        <v>0.8415737428992216</v>
      </c>
      <c r="F126" s="28">
        <f t="shared" si="56"/>
        <v>0.85929108485499472</v>
      </c>
      <c r="G126" s="28">
        <f t="shared" si="57"/>
        <v>0.90702947845804982</v>
      </c>
      <c r="H126" s="16">
        <v>5</v>
      </c>
      <c r="I126" s="16">
        <v>5</v>
      </c>
      <c r="J126" s="5">
        <v>264.60000000000002</v>
      </c>
      <c r="K126" s="30">
        <f t="shared" si="52"/>
        <v>5</v>
      </c>
      <c r="L126" s="5">
        <v>264.60000000000002</v>
      </c>
      <c r="M126">
        <f t="shared" si="53"/>
        <v>1323</v>
      </c>
      <c r="N126" s="28"/>
      <c r="O126" s="28">
        <f t="shared" si="48"/>
        <v>2.8168178382464095</v>
      </c>
      <c r="P126">
        <f t="shared" si="39"/>
        <v>220.5</v>
      </c>
      <c r="Q126" s="28">
        <f t="shared" si="49"/>
        <v>3.3801814058956916</v>
      </c>
      <c r="R126" s="28">
        <f t="shared" si="40"/>
        <v>0.56336356764928208</v>
      </c>
      <c r="S126" s="46">
        <v>25620</v>
      </c>
      <c r="T126" s="59">
        <f t="shared" si="50"/>
        <v>1.2732559933854302E-3</v>
      </c>
      <c r="U126" s="28">
        <v>0.98960000000000004</v>
      </c>
      <c r="V126" s="59">
        <f t="shared" si="41"/>
        <v>1</v>
      </c>
      <c r="W126" s="59">
        <f t="shared" si="42"/>
        <v>0.8415737428992216</v>
      </c>
      <c r="X126" s="62">
        <f t="shared" si="43"/>
        <v>-0.34347980946621098</v>
      </c>
      <c r="Y126" s="28">
        <v>0.153789253681931</v>
      </c>
      <c r="Z126" s="28">
        <v>0.89439724645184204</v>
      </c>
      <c r="AA126" s="62">
        <f t="shared" si="58"/>
        <v>0.51639344262295084</v>
      </c>
      <c r="AB126" s="59">
        <f t="shared" si="44"/>
        <v>0.89672131147540979</v>
      </c>
      <c r="AC126" s="62">
        <f t="shared" si="45"/>
        <v>0.17983179275898678</v>
      </c>
      <c r="AD126" s="28">
        <v>7.6642910197268099E-2</v>
      </c>
      <c r="AE126" s="28">
        <v>0.88293847953236904</v>
      </c>
      <c r="AF126">
        <v>89.341300000000004</v>
      </c>
      <c r="AG126" s="59">
        <f t="shared" si="46"/>
        <v>0.74737493019178081</v>
      </c>
      <c r="AH126" s="62">
        <f t="shared" si="47"/>
        <v>-0.13910117275189671</v>
      </c>
      <c r="AI126">
        <v>6.5787674558349635E-2</v>
      </c>
      <c r="AJ126" s="28">
        <v>0.75652607287546736</v>
      </c>
      <c r="AK126" s="62">
        <f t="shared" si="54"/>
        <v>-0.10091639648637363</v>
      </c>
    </row>
    <row r="127" spans="1:37" x14ac:dyDescent="0.25">
      <c r="A127" s="4" t="s">
        <v>258</v>
      </c>
      <c r="B127" s="18">
        <v>5797</v>
      </c>
      <c r="C127" s="4">
        <v>4683</v>
      </c>
      <c r="D127" s="9">
        <v>0.83281612067386435</v>
      </c>
      <c r="E127" s="28">
        <f t="shared" si="55"/>
        <v>0.83281612067386435</v>
      </c>
      <c r="F127" s="28">
        <f t="shared" si="56"/>
        <v>0.8503490916354195</v>
      </c>
      <c r="G127" s="28">
        <f t="shared" si="57"/>
        <v>0.89759070783738715</v>
      </c>
      <c r="H127" s="16">
        <v>8</v>
      </c>
      <c r="I127" s="16">
        <v>8</v>
      </c>
      <c r="J127" s="5">
        <v>724.63</v>
      </c>
      <c r="K127" s="30">
        <f t="shared" si="52"/>
        <v>7.000072451517859</v>
      </c>
      <c r="L127" s="5">
        <v>828.14</v>
      </c>
      <c r="M127">
        <f t="shared" si="53"/>
        <v>5797.04</v>
      </c>
      <c r="N127" s="28"/>
      <c r="O127" s="28">
        <f t="shared" si="48"/>
        <v>0.9000048301011907</v>
      </c>
      <c r="P127">
        <f t="shared" si="39"/>
        <v>724.62343749150966</v>
      </c>
      <c r="Q127" s="28">
        <f t="shared" si="49"/>
        <v>1.028575617951542</v>
      </c>
      <c r="R127" s="28">
        <f t="shared" si="40"/>
        <v>0.12857078785035125</v>
      </c>
      <c r="S127" s="46">
        <v>111917</v>
      </c>
      <c r="T127" s="59">
        <f t="shared" si="50"/>
        <v>5.5620215070927865E-3</v>
      </c>
      <c r="U127" s="28">
        <v>0.98960000000000004</v>
      </c>
      <c r="V127" s="59">
        <f t="shared" si="41"/>
        <v>0.87500905643973237</v>
      </c>
      <c r="W127" s="59">
        <f t="shared" si="42"/>
        <v>0.95178000106930993</v>
      </c>
      <c r="X127" s="62">
        <f t="shared" si="43"/>
        <v>0.37312590602817852</v>
      </c>
      <c r="Y127" s="28">
        <v>0.153789253681931</v>
      </c>
      <c r="Z127" s="28">
        <v>0.89439724645184204</v>
      </c>
      <c r="AA127" s="62">
        <f t="shared" si="58"/>
        <v>0.51797314080970724</v>
      </c>
      <c r="AB127" s="59">
        <f t="shared" si="44"/>
        <v>0.92600460289558961</v>
      </c>
      <c r="AC127" s="62">
        <f t="shared" si="45"/>
        <v>0.56190616003977945</v>
      </c>
      <c r="AD127" s="28">
        <v>7.6642910197268099E-2</v>
      </c>
      <c r="AE127" s="28">
        <v>0.88293847953236904</v>
      </c>
      <c r="AF127">
        <v>70.4285</v>
      </c>
      <c r="AG127" s="59">
        <f t="shared" si="46"/>
        <v>0.7986519353424657</v>
      </c>
      <c r="AH127" s="62">
        <f t="shared" si="47"/>
        <v>0.64033062043613176</v>
      </c>
      <c r="AI127">
        <v>6.5787674558349635E-2</v>
      </c>
      <c r="AJ127" s="28">
        <v>0.75652607287546736</v>
      </c>
      <c r="AK127" s="62">
        <f t="shared" si="54"/>
        <v>0.52512089550136321</v>
      </c>
    </row>
    <row r="128" spans="1:37" x14ac:dyDescent="0.25">
      <c r="A128" s="4" t="s">
        <v>260</v>
      </c>
      <c r="B128" s="18">
        <v>2426</v>
      </c>
      <c r="C128" s="4">
        <v>2049</v>
      </c>
      <c r="D128" s="9">
        <v>0.87072181946439353</v>
      </c>
      <c r="E128" s="28">
        <f t="shared" si="55"/>
        <v>0.87072181946439353</v>
      </c>
      <c r="F128" s="28">
        <f t="shared" si="56"/>
        <v>0.88905280513732809</v>
      </c>
      <c r="G128" s="28">
        <f t="shared" si="57"/>
        <v>0.9384446276449574</v>
      </c>
      <c r="H128" s="16">
        <v>2</v>
      </c>
      <c r="I128" s="16">
        <v>3</v>
      </c>
      <c r="J128" s="5">
        <v>808.67</v>
      </c>
      <c r="K128" s="30">
        <f t="shared" si="52"/>
        <v>2.0000082440230829</v>
      </c>
      <c r="L128" s="5">
        <v>1213</v>
      </c>
      <c r="M128">
        <f t="shared" si="53"/>
        <v>2426.0099999999998</v>
      </c>
      <c r="N128" s="28"/>
      <c r="O128" s="28">
        <f t="shared" si="48"/>
        <v>0.61445177246496296</v>
      </c>
      <c r="P128">
        <f t="shared" si="39"/>
        <v>808.66777777472453</v>
      </c>
      <c r="Q128" s="28">
        <f t="shared" si="49"/>
        <v>0.92167639231401544</v>
      </c>
      <c r="R128" s="28">
        <f t="shared" si="40"/>
        <v>0.30722461984905247</v>
      </c>
      <c r="S128" s="46">
        <v>50965</v>
      </c>
      <c r="T128" s="59">
        <f t="shared" si="50"/>
        <v>2.5328451094023593E-3</v>
      </c>
      <c r="U128" s="28">
        <v>0.98960000000000004</v>
      </c>
      <c r="V128" s="59">
        <f t="shared" si="41"/>
        <v>0.66666941467436092</v>
      </c>
      <c r="W128" s="59">
        <f t="shared" si="42"/>
        <v>1.306077345530698</v>
      </c>
      <c r="X128" s="62">
        <f t="shared" si="43"/>
        <v>2.676910702293271</v>
      </c>
      <c r="Y128" s="28">
        <v>0.153789253681931</v>
      </c>
      <c r="Z128" s="28">
        <v>0.89439724645184204</v>
      </c>
      <c r="AA128" s="62">
        <f t="shared" si="58"/>
        <v>0.47601295006376926</v>
      </c>
      <c r="AB128" s="59">
        <f t="shared" si="44"/>
        <v>0.76199450602950847</v>
      </c>
      <c r="AC128" s="62">
        <f t="shared" si="45"/>
        <v>-1.5780190651890402</v>
      </c>
      <c r="AD128" s="28">
        <v>7.6642910197268099E-2</v>
      </c>
      <c r="AE128" s="28">
        <v>0.88293847953236904</v>
      </c>
      <c r="AF128">
        <v>83.119799999999998</v>
      </c>
      <c r="AG128" s="59">
        <f t="shared" si="46"/>
        <v>0.76424286553424658</v>
      </c>
      <c r="AH128" s="62">
        <f t="shared" si="47"/>
        <v>0.11729845614066969</v>
      </c>
      <c r="AI128">
        <v>6.5787674558349635E-2</v>
      </c>
      <c r="AJ128" s="28">
        <v>0.75652607287546736</v>
      </c>
      <c r="AK128" s="62">
        <f t="shared" si="54"/>
        <v>0.40539669774830012</v>
      </c>
    </row>
    <row r="129" spans="1:37" x14ac:dyDescent="0.25">
      <c r="A129" s="4" t="s">
        <v>262</v>
      </c>
      <c r="B129" s="18">
        <v>8655</v>
      </c>
      <c r="C129" s="4">
        <v>6752</v>
      </c>
      <c r="D129" s="9">
        <v>0.80425473625280652</v>
      </c>
      <c r="E129" s="28">
        <f t="shared" si="55"/>
        <v>0.80425473625280652</v>
      </c>
      <c r="F129" s="28">
        <f t="shared" si="56"/>
        <v>0.82118641491076039</v>
      </c>
      <c r="G129" s="28">
        <f t="shared" si="57"/>
        <v>0.86680788240580264</v>
      </c>
      <c r="H129" s="16">
        <v>6</v>
      </c>
      <c r="I129" s="16">
        <v>8</v>
      </c>
      <c r="J129" s="5">
        <v>1081.8800000000001</v>
      </c>
      <c r="K129" s="30">
        <f t="shared" si="52"/>
        <v>6.0000277296360487</v>
      </c>
      <c r="L129" s="5">
        <v>1442.5</v>
      </c>
      <c r="M129">
        <f t="shared" si="53"/>
        <v>8655.0400000000009</v>
      </c>
      <c r="N129" s="28"/>
      <c r="O129" s="28">
        <f t="shared" si="48"/>
        <v>0.51669324090121316</v>
      </c>
      <c r="P129">
        <f t="shared" si="39"/>
        <v>1236.4293877518683</v>
      </c>
      <c r="Q129" s="28">
        <f t="shared" si="49"/>
        <v>0.60280838306115703</v>
      </c>
      <c r="R129" s="28">
        <f t="shared" si="40"/>
        <v>8.6115142159943869E-2</v>
      </c>
      <c r="S129" s="46">
        <v>75554</v>
      </c>
      <c r="T129" s="59">
        <f t="shared" si="50"/>
        <v>3.7548627370898825E-3</v>
      </c>
      <c r="U129" s="28">
        <v>0.98960000000000004</v>
      </c>
      <c r="V129" s="59">
        <f t="shared" si="41"/>
        <v>0.75000346620450609</v>
      </c>
      <c r="W129" s="59">
        <f t="shared" si="42"/>
        <v>1.0723346924286181</v>
      </c>
      <c r="X129" s="62">
        <f t="shared" si="43"/>
        <v>1.1570213244209422</v>
      </c>
      <c r="Y129" s="28">
        <v>0.153789253681931</v>
      </c>
      <c r="Z129" s="28">
        <v>0.89439724645184204</v>
      </c>
      <c r="AA129" s="62">
        <f t="shared" si="58"/>
        <v>1.145538290494216</v>
      </c>
      <c r="AB129" s="59">
        <f t="shared" si="44"/>
        <v>0.80907783395132704</v>
      </c>
      <c r="AC129" s="62">
        <f t="shared" si="45"/>
        <v>-0.96369834327708925</v>
      </c>
      <c r="AD129" s="28">
        <v>7.6642910197268099E-2</v>
      </c>
      <c r="AE129" s="28">
        <v>0.88293847953236904</v>
      </c>
      <c r="AF129">
        <v>124.79470000000001</v>
      </c>
      <c r="AG129" s="59">
        <f t="shared" si="46"/>
        <v>0.65125250652054789</v>
      </c>
      <c r="AH129" s="62">
        <f t="shared" si="47"/>
        <v>-1.6002019688588973</v>
      </c>
      <c r="AI129">
        <v>6.5787674558349635E-2</v>
      </c>
      <c r="AJ129" s="28">
        <v>0.75652607287546736</v>
      </c>
      <c r="AK129" s="62">
        <f t="shared" si="54"/>
        <v>-0.46895966257168142</v>
      </c>
    </row>
    <row r="130" spans="1:37" x14ac:dyDescent="0.25">
      <c r="A130" s="4" t="s">
        <v>264</v>
      </c>
      <c r="B130" s="18">
        <v>2537</v>
      </c>
      <c r="C130" s="4">
        <v>2068</v>
      </c>
      <c r="D130" s="9">
        <v>0.84034637874915175</v>
      </c>
      <c r="E130" s="28">
        <f t="shared" si="55"/>
        <v>0.84034637874915175</v>
      </c>
      <c r="F130" s="28">
        <f t="shared" si="56"/>
        <v>0.8580378814596602</v>
      </c>
      <c r="G130" s="28">
        <f t="shared" si="57"/>
        <v>0.90570665265186345</v>
      </c>
      <c r="H130" s="16">
        <v>3</v>
      </c>
      <c r="I130" s="16">
        <v>3</v>
      </c>
      <c r="J130" s="5">
        <v>845.67</v>
      </c>
      <c r="K130" s="30">
        <f t="shared" si="52"/>
        <v>3</v>
      </c>
      <c r="L130" s="5">
        <v>845.67</v>
      </c>
      <c r="M130">
        <f t="shared" si="53"/>
        <v>2537.0099999999998</v>
      </c>
      <c r="N130" s="28"/>
      <c r="O130" s="28">
        <f t="shared" si="48"/>
        <v>0.88134851656083346</v>
      </c>
      <c r="P130">
        <f t="shared" si="39"/>
        <v>634.25249999999994</v>
      </c>
      <c r="Q130" s="28">
        <f t="shared" si="49"/>
        <v>1.1751313554144447</v>
      </c>
      <c r="R130" s="28">
        <f t="shared" si="40"/>
        <v>0.29378283885361123</v>
      </c>
      <c r="S130" s="46">
        <v>38648</v>
      </c>
      <c r="T130" s="59">
        <f t="shared" si="50"/>
        <v>1.920718096501175E-3</v>
      </c>
      <c r="U130" s="28">
        <v>0.98960000000000004</v>
      </c>
      <c r="V130" s="59">
        <f t="shared" si="41"/>
        <v>1</v>
      </c>
      <c r="W130" s="59">
        <f t="shared" si="42"/>
        <v>0.84034637874915175</v>
      </c>
      <c r="X130" s="62">
        <f t="shared" si="43"/>
        <v>-0.35146062815597656</v>
      </c>
      <c r="Y130" s="28">
        <v>0.153789253681931</v>
      </c>
      <c r="Z130" s="28">
        <v>0.89439724645184204</v>
      </c>
      <c r="AA130" s="62">
        <f t="shared" si="58"/>
        <v>0.65643759056096052</v>
      </c>
      <c r="AB130" s="59">
        <f t="shared" si="44"/>
        <v>0.78118746981301312</v>
      </c>
      <c r="AC130" s="62">
        <f t="shared" si="45"/>
        <v>-1.3275984622382304</v>
      </c>
      <c r="AD130" s="28">
        <v>7.6642910197268099E-2</v>
      </c>
      <c r="AE130" s="28">
        <v>0.88293847953236904</v>
      </c>
      <c r="AF130">
        <v>86.727999999999994</v>
      </c>
      <c r="AG130" s="59">
        <f t="shared" si="46"/>
        <v>0.75446019506849327</v>
      </c>
      <c r="AH130" s="62">
        <f t="shared" si="47"/>
        <v>-3.1402201412998501E-2</v>
      </c>
      <c r="AI130">
        <v>6.5787674558349635E-2</v>
      </c>
      <c r="AJ130" s="28">
        <v>0.75652607287546736</v>
      </c>
      <c r="AK130" s="62">
        <f t="shared" si="54"/>
        <v>-0.57015376393573514</v>
      </c>
    </row>
    <row r="131" spans="1:37" x14ac:dyDescent="0.25">
      <c r="A131" s="4" t="s">
        <v>266</v>
      </c>
      <c r="B131" s="18">
        <v>21466</v>
      </c>
      <c r="C131" s="4">
        <v>15194</v>
      </c>
      <c r="D131" s="9">
        <v>0.72970826077393069</v>
      </c>
      <c r="E131" s="28">
        <f t="shared" si="55"/>
        <v>0.72970826077393069</v>
      </c>
      <c r="F131" s="28">
        <f t="shared" si="56"/>
        <v>0.74507053994811867</v>
      </c>
      <c r="G131" s="28">
        <f t="shared" si="57"/>
        <v>0.78646334772301407</v>
      </c>
      <c r="H131" s="16">
        <v>24</v>
      </c>
      <c r="I131" s="16">
        <v>27</v>
      </c>
      <c r="J131" s="5">
        <v>795.04</v>
      </c>
      <c r="K131" s="30">
        <f t="shared" si="52"/>
        <v>19.000061958417049</v>
      </c>
      <c r="L131" s="5">
        <v>1129.79</v>
      </c>
      <c r="M131">
        <f t="shared" si="53"/>
        <v>21466.079999999998</v>
      </c>
      <c r="N131" s="28"/>
      <c r="O131" s="28">
        <f t="shared" si="48"/>
        <v>0.6597066711512759</v>
      </c>
      <c r="P131">
        <f t="shared" si="39"/>
        <v>1073.3006749994579</v>
      </c>
      <c r="Q131" s="28">
        <f t="shared" si="49"/>
        <v>0.69442796167101684</v>
      </c>
      <c r="R131" s="28">
        <f t="shared" si="40"/>
        <v>3.4721290519740933E-2</v>
      </c>
      <c r="S131" s="46">
        <v>251215</v>
      </c>
      <c r="T131" s="59">
        <f t="shared" si="50"/>
        <v>1.2484816720465294E-2</v>
      </c>
      <c r="U131" s="28">
        <v>0.98960000000000004</v>
      </c>
      <c r="V131" s="59">
        <f t="shared" si="41"/>
        <v>0.70370599845989068</v>
      </c>
      <c r="W131" s="59">
        <f t="shared" si="42"/>
        <v>1.0369504627940471</v>
      </c>
      <c r="X131" s="62">
        <f t="shared" si="43"/>
        <v>0.92693873550511896</v>
      </c>
      <c r="Y131" s="28">
        <v>0.153789253681931</v>
      </c>
      <c r="Z131" s="28">
        <v>0.89439724645184204</v>
      </c>
      <c r="AA131" s="62">
        <f t="shared" si="58"/>
        <v>0.85448719224568592</v>
      </c>
      <c r="AB131" s="59">
        <f t="shared" si="44"/>
        <v>0.95502713653693394</v>
      </c>
      <c r="AC131" s="62">
        <f t="shared" si="45"/>
        <v>0.94057828465827842</v>
      </c>
      <c r="AD131" s="28">
        <v>7.6642910197268099E-2</v>
      </c>
      <c r="AE131" s="28">
        <v>0.88293847953236904</v>
      </c>
      <c r="AF131">
        <v>109.592</v>
      </c>
      <c r="AG131" s="59">
        <f t="shared" si="46"/>
        <v>0.69247056657534245</v>
      </c>
      <c r="AH131" s="62">
        <f t="shared" si="47"/>
        <v>-0.97367032244484641</v>
      </c>
      <c r="AI131">
        <v>6.5787674558349635E-2</v>
      </c>
      <c r="AJ131" s="28">
        <v>0.75652607287546736</v>
      </c>
      <c r="AK131" s="62">
        <f t="shared" si="54"/>
        <v>0.29794889923951701</v>
      </c>
    </row>
    <row r="132" spans="1:37" x14ac:dyDescent="0.25">
      <c r="A132" s="4" t="s">
        <v>268</v>
      </c>
      <c r="B132" s="18">
        <v>6876</v>
      </c>
      <c r="C132" s="4">
        <v>5442</v>
      </c>
      <c r="D132" s="9">
        <v>0.81592630575196556</v>
      </c>
      <c r="E132" s="28">
        <f t="shared" si="55"/>
        <v>0.81592630575196556</v>
      </c>
      <c r="F132" s="28">
        <f t="shared" si="56"/>
        <v>0.83310370166253334</v>
      </c>
      <c r="G132" s="28">
        <f t="shared" si="57"/>
        <v>0.87938724064378504</v>
      </c>
      <c r="H132" s="16">
        <v>8</v>
      </c>
      <c r="I132" s="16">
        <v>8</v>
      </c>
      <c r="J132" s="5">
        <v>859.5</v>
      </c>
      <c r="K132" s="30">
        <f t="shared" si="52"/>
        <v>8</v>
      </c>
      <c r="L132" s="5">
        <v>859.5</v>
      </c>
      <c r="M132">
        <f t="shared" si="53"/>
        <v>6876</v>
      </c>
      <c r="N132" s="28"/>
      <c r="O132" s="28">
        <f t="shared" si="48"/>
        <v>0.86716695753344974</v>
      </c>
      <c r="P132">
        <f t="shared" si="39"/>
        <v>764</v>
      </c>
      <c r="Q132" s="28">
        <f t="shared" si="49"/>
        <v>0.97556282722513099</v>
      </c>
      <c r="R132" s="28">
        <f t="shared" si="40"/>
        <v>0.10839586969168125</v>
      </c>
      <c r="S132" s="46">
        <v>93118</v>
      </c>
      <c r="T132" s="59">
        <f t="shared" si="50"/>
        <v>4.627753770182064E-3</v>
      </c>
      <c r="U132" s="28">
        <v>0.98960000000000004</v>
      </c>
      <c r="V132" s="59">
        <f t="shared" si="41"/>
        <v>1</v>
      </c>
      <c r="W132" s="59">
        <f t="shared" si="42"/>
        <v>0.81592630575196556</v>
      </c>
      <c r="X132" s="62">
        <f t="shared" si="43"/>
        <v>-0.51024983099385557</v>
      </c>
      <c r="Y132" s="28">
        <v>0.153789253681931</v>
      </c>
      <c r="Z132" s="28">
        <v>0.89439724645184204</v>
      </c>
      <c r="AA132" s="62">
        <f t="shared" si="58"/>
        <v>0.73841792134710793</v>
      </c>
      <c r="AB132" s="59">
        <f t="shared" si="44"/>
        <v>0.90769775983161149</v>
      </c>
      <c r="AC132" s="62">
        <f t="shared" si="45"/>
        <v>0.3230472360132926</v>
      </c>
      <c r="AD132" s="28">
        <v>7.6642910197268099E-2</v>
      </c>
      <c r="AE132" s="28">
        <v>0.88293847953236904</v>
      </c>
      <c r="AF132">
        <v>107.01479999999999</v>
      </c>
      <c r="AG132" s="59">
        <f t="shared" si="46"/>
        <v>0.69945795594520555</v>
      </c>
      <c r="AH132" s="62">
        <f t="shared" si="47"/>
        <v>-0.86745909949508693</v>
      </c>
      <c r="AI132">
        <v>6.5787674558349635E-2</v>
      </c>
      <c r="AJ132" s="28">
        <v>0.75652607287546736</v>
      </c>
      <c r="AK132" s="62">
        <f t="shared" si="54"/>
        <v>-0.35155389815854998</v>
      </c>
    </row>
    <row r="133" spans="1:37" x14ac:dyDescent="0.25">
      <c r="A133" s="4" t="s">
        <v>270</v>
      </c>
      <c r="B133" s="18">
        <v>38303</v>
      </c>
      <c r="C133" s="4">
        <v>25060</v>
      </c>
      <c r="D133" s="9">
        <v>0.67449159455895769</v>
      </c>
      <c r="E133" s="28">
        <f t="shared" si="55"/>
        <v>0.67449159455895769</v>
      </c>
      <c r="F133" s="28">
        <f t="shared" si="56"/>
        <v>0.68869141760230412</v>
      </c>
      <c r="G133" s="28">
        <f t="shared" si="57"/>
        <v>0.72695205191354306</v>
      </c>
      <c r="H133" s="16">
        <v>33</v>
      </c>
      <c r="I133" s="16">
        <v>36</v>
      </c>
      <c r="J133" s="5">
        <v>1063.97</v>
      </c>
      <c r="K133" s="30">
        <f t="shared" si="52"/>
        <v>25.999986424018623</v>
      </c>
      <c r="L133" s="5">
        <v>1473.19</v>
      </c>
      <c r="M133">
        <f t="shared" si="53"/>
        <v>38302.92</v>
      </c>
      <c r="N133" s="28"/>
      <c r="O133" s="28">
        <f t="shared" si="48"/>
        <v>0.50592930986498685</v>
      </c>
      <c r="P133">
        <f t="shared" si="39"/>
        <v>1418.6273799725516</v>
      </c>
      <c r="Q133" s="28">
        <f t="shared" si="49"/>
        <v>0.52538813963566744</v>
      </c>
      <c r="R133" s="28">
        <f t="shared" si="40"/>
        <v>1.9458829770680586E-2</v>
      </c>
      <c r="S133" s="46">
        <v>304837</v>
      </c>
      <c r="T133" s="59">
        <f t="shared" si="50"/>
        <v>1.5149708714115315E-2</v>
      </c>
      <c r="U133" s="28">
        <v>0.98960000000000004</v>
      </c>
      <c r="V133" s="59">
        <f t="shared" si="41"/>
        <v>0.72222184511162846</v>
      </c>
      <c r="W133" s="59">
        <f t="shared" si="42"/>
        <v>0.93391192626513053</v>
      </c>
      <c r="X133" s="62">
        <f t="shared" si="43"/>
        <v>0.25694044848551822</v>
      </c>
      <c r="Y133" s="28">
        <v>0.153789253681931</v>
      </c>
      <c r="Z133" s="28">
        <v>0.89439724645184204</v>
      </c>
      <c r="AA133" s="62">
        <f t="shared" si="58"/>
        <v>1.2565075761800568</v>
      </c>
      <c r="AB133" s="59">
        <f t="shared" si="44"/>
        <v>0.95167276029731684</v>
      </c>
      <c r="AC133" s="62">
        <f t="shared" si="45"/>
        <v>0.89681198936777595</v>
      </c>
      <c r="AD133" s="28">
        <v>7.6642910197268099E-2</v>
      </c>
      <c r="AE133" s="28">
        <v>0.88293847953236904</v>
      </c>
      <c r="AF133">
        <v>114.0813</v>
      </c>
      <c r="AG133" s="59">
        <f t="shared" si="46"/>
        <v>0.68029902882191795</v>
      </c>
      <c r="AH133" s="62">
        <f t="shared" si="47"/>
        <v>-1.1586827557788304</v>
      </c>
      <c r="AI133">
        <v>6.5787674558349635E-2</v>
      </c>
      <c r="AJ133" s="28">
        <v>0.75652607287546736</v>
      </c>
      <c r="AK133" s="62">
        <f t="shared" si="54"/>
        <v>-1.6434393085120735E-3</v>
      </c>
    </row>
    <row r="134" spans="1:37" x14ac:dyDescent="0.25">
      <c r="A134" s="4" t="s">
        <v>272</v>
      </c>
      <c r="B134" s="18">
        <v>2755</v>
      </c>
      <c r="C134" s="4">
        <v>2172</v>
      </c>
      <c r="D134" s="9">
        <v>0.81276778865043875</v>
      </c>
      <c r="E134" s="28">
        <f t="shared" si="55"/>
        <v>0.81276778865043875</v>
      </c>
      <c r="F134" s="28">
        <f t="shared" si="56"/>
        <v>0.82987868946413224</v>
      </c>
      <c r="G134" s="28">
        <f t="shared" si="57"/>
        <v>0.87598306110102842</v>
      </c>
      <c r="H134" s="16">
        <v>3</v>
      </c>
      <c r="I134" s="16">
        <v>5</v>
      </c>
      <c r="J134" s="5">
        <v>551</v>
      </c>
      <c r="K134" s="30">
        <f t="shared" si="52"/>
        <v>4</v>
      </c>
      <c r="L134" s="5">
        <v>688.75</v>
      </c>
      <c r="M134">
        <f t="shared" si="53"/>
        <v>2755</v>
      </c>
      <c r="N134" s="28"/>
      <c r="O134" s="28">
        <f t="shared" si="48"/>
        <v>1.0821488203266789</v>
      </c>
      <c r="P134">
        <f t="shared" ref="P134:P197" si="59">M134/(K134+1)</f>
        <v>551</v>
      </c>
      <c r="Q134" s="28">
        <f t="shared" si="49"/>
        <v>1.3526860254083486</v>
      </c>
      <c r="R134" s="28">
        <f t="shared" ref="R134:R197" si="60">Q134-O134</f>
        <v>0.27053720508166967</v>
      </c>
      <c r="S134" s="46">
        <v>50356</v>
      </c>
      <c r="T134" s="59">
        <f t="shared" si="50"/>
        <v>2.5025791882481154E-3</v>
      </c>
      <c r="U134" s="28">
        <v>0.98960000000000004</v>
      </c>
      <c r="V134" s="59">
        <f t="shared" ref="V134:V197" si="61">K134/I134</f>
        <v>0.8</v>
      </c>
      <c r="W134" s="59">
        <f t="shared" ref="W134:W197" si="62">D134/V134</f>
        <v>1.0159597358130483</v>
      </c>
      <c r="X134" s="62">
        <f t="shared" ref="X134:X197" si="63">(W134-Z134)/Y134</f>
        <v>0.79044852908008423</v>
      </c>
      <c r="Y134" s="28">
        <v>0.153789253681931</v>
      </c>
      <c r="Z134" s="28">
        <v>0.89439724645184204</v>
      </c>
      <c r="AA134" s="62">
        <f t="shared" si="58"/>
        <v>0.54710461514020181</v>
      </c>
      <c r="AB134" s="59">
        <f t="shared" ref="AB134:AB197" si="64">(1-AA134/K134)</f>
        <v>0.86322384621494952</v>
      </c>
      <c r="AC134" s="62">
        <f t="shared" ref="AC134:AC197" si="65">(AB134-AE134)/AD134</f>
        <v>-0.2572270972837124</v>
      </c>
      <c r="AD134" s="28">
        <v>7.6642910197268099E-2</v>
      </c>
      <c r="AE134" s="28">
        <v>0.88293847953236904</v>
      </c>
      <c r="AF134">
        <v>71.713300000000004</v>
      </c>
      <c r="AG134" s="59">
        <f t="shared" ref="AG134:AG197" si="66">(1-AF134/365)*U134</f>
        <v>0.79516854334246578</v>
      </c>
      <c r="AH134" s="62">
        <f t="shared" ref="AH134:AH197" si="67">(AG134-AJ134)/AI134</f>
        <v>0.58738161405484735</v>
      </c>
      <c r="AI134">
        <v>6.5787674558349635E-2</v>
      </c>
      <c r="AJ134" s="28">
        <v>0.75652607287546736</v>
      </c>
      <c r="AK134" s="62">
        <f t="shared" si="54"/>
        <v>0.37353434861707308</v>
      </c>
    </row>
    <row r="135" spans="1:37" x14ac:dyDescent="0.25">
      <c r="A135" s="4" t="s">
        <v>274</v>
      </c>
      <c r="B135" s="18">
        <v>5114</v>
      </c>
      <c r="C135" s="4">
        <v>3940</v>
      </c>
      <c r="D135" s="9">
        <v>0.79426196130291216</v>
      </c>
      <c r="E135" s="28">
        <f t="shared" si="55"/>
        <v>0.79426196130291216</v>
      </c>
      <c r="F135" s="28">
        <f t="shared" si="56"/>
        <v>0.81098326575139446</v>
      </c>
      <c r="G135" s="28">
        <f t="shared" si="57"/>
        <v>0.85603789162647193</v>
      </c>
      <c r="H135" s="16">
        <v>10</v>
      </c>
      <c r="I135" s="16">
        <v>10</v>
      </c>
      <c r="J135" s="5">
        <v>511.4</v>
      </c>
      <c r="K135" s="30">
        <f t="shared" si="52"/>
        <v>10</v>
      </c>
      <c r="L135" s="5">
        <v>511.4</v>
      </c>
      <c r="M135">
        <f t="shared" si="53"/>
        <v>5114</v>
      </c>
      <c r="N135" s="28"/>
      <c r="O135" s="28">
        <f t="shared" ref="O135:O198" si="68">$J$245/L135</f>
        <v>1.4574305827141183</v>
      </c>
      <c r="P135">
        <f t="shared" si="59"/>
        <v>464.90909090909093</v>
      </c>
      <c r="Q135" s="28">
        <f t="shared" ref="Q135:Q198" si="69">$J$245/P135</f>
        <v>1.6031736409855299</v>
      </c>
      <c r="R135" s="28">
        <f t="shared" si="60"/>
        <v>0.14574305827141165</v>
      </c>
      <c r="S135" s="46">
        <v>62677</v>
      </c>
      <c r="T135" s="59">
        <f t="shared" ref="T135:T198" si="70">S135/20121641</f>
        <v>3.1149049920928418E-3</v>
      </c>
      <c r="U135" s="28">
        <v>0.98960000000000004</v>
      </c>
      <c r="V135" s="59">
        <f t="shared" si="61"/>
        <v>1</v>
      </c>
      <c r="W135" s="59">
        <f t="shared" si="62"/>
        <v>0.79426196130291216</v>
      </c>
      <c r="X135" s="62">
        <f t="shared" si="63"/>
        <v>-0.65112017095831043</v>
      </c>
      <c r="Y135" s="28">
        <v>0.153789253681931</v>
      </c>
      <c r="Z135" s="28">
        <v>0.89439724645184204</v>
      </c>
      <c r="AA135" s="62">
        <f t="shared" si="58"/>
        <v>0.81592928825566002</v>
      </c>
      <c r="AB135" s="59">
        <f t="shared" si="64"/>
        <v>0.91840707117443399</v>
      </c>
      <c r="AC135" s="62">
        <f t="shared" si="65"/>
        <v>0.46277720340699185</v>
      </c>
      <c r="AD135" s="28">
        <v>7.6642910197268099E-2</v>
      </c>
      <c r="AE135" s="28">
        <v>0.88293847953236904</v>
      </c>
      <c r="AF135">
        <v>66.581400000000002</v>
      </c>
      <c r="AG135" s="59">
        <f t="shared" si="66"/>
        <v>0.80908231934246577</v>
      </c>
      <c r="AH135" s="62">
        <f t="shared" si="67"/>
        <v>0.79887679295282343</v>
      </c>
      <c r="AI135">
        <v>6.5787674558349635E-2</v>
      </c>
      <c r="AJ135" s="28">
        <v>0.75652607287546736</v>
      </c>
      <c r="AK135" s="62">
        <f t="shared" si="54"/>
        <v>0.20351127513383496</v>
      </c>
    </row>
    <row r="136" spans="1:37" x14ac:dyDescent="0.25">
      <c r="A136" s="4" t="s">
        <v>276</v>
      </c>
      <c r="B136" s="18">
        <v>25098</v>
      </c>
      <c r="C136" s="4">
        <v>20611</v>
      </c>
      <c r="D136" s="9">
        <v>0.84661939629641503</v>
      </c>
      <c r="E136" s="28">
        <f t="shared" si="55"/>
        <v>0.84661939629641503</v>
      </c>
      <c r="F136" s="28">
        <f t="shared" si="56"/>
        <v>0.86444296253423425</v>
      </c>
      <c r="G136" s="28">
        <f t="shared" si="57"/>
        <v>0.91246757156391389</v>
      </c>
      <c r="H136" s="16">
        <v>20</v>
      </c>
      <c r="I136" s="16">
        <v>20</v>
      </c>
      <c r="J136" s="5">
        <v>1254.9000000000001</v>
      </c>
      <c r="K136" s="30">
        <f t="shared" si="52"/>
        <v>15.999949000082873</v>
      </c>
      <c r="L136" s="5">
        <v>1568.63</v>
      </c>
      <c r="M136">
        <f t="shared" si="53"/>
        <v>25098</v>
      </c>
      <c r="N136" s="28"/>
      <c r="O136" s="28">
        <f t="shared" si="68"/>
        <v>0.47514710288595779</v>
      </c>
      <c r="P136">
        <f t="shared" si="59"/>
        <v>1476.3573702413844</v>
      </c>
      <c r="Q136" s="28">
        <f t="shared" si="69"/>
        <v>0.50484389147468989</v>
      </c>
      <c r="R136" s="28">
        <f t="shared" si="60"/>
        <v>2.9696788588732093E-2</v>
      </c>
      <c r="S136" s="46">
        <v>175927</v>
      </c>
      <c r="T136" s="59">
        <f t="shared" si="70"/>
        <v>8.7431735811209429E-3</v>
      </c>
      <c r="U136" s="28">
        <v>0.98960000000000004</v>
      </c>
      <c r="V136" s="59">
        <f t="shared" si="61"/>
        <v>0.79999745000414368</v>
      </c>
      <c r="W136" s="59">
        <f t="shared" si="62"/>
        <v>1.0582776186249467</v>
      </c>
      <c r="X136" s="62">
        <f t="shared" si="63"/>
        <v>1.06561653853945</v>
      </c>
      <c r="Y136" s="28">
        <v>0.153789253681931</v>
      </c>
      <c r="Z136" s="28">
        <v>0.89439724645184204</v>
      </c>
      <c r="AA136" s="62">
        <f t="shared" si="58"/>
        <v>1.4266144480381067</v>
      </c>
      <c r="AB136" s="59">
        <f t="shared" si="64"/>
        <v>0.91083631278882715</v>
      </c>
      <c r="AC136" s="62">
        <f t="shared" si="65"/>
        <v>0.36399757243889885</v>
      </c>
      <c r="AD136" s="28">
        <v>7.6642910197268099E-2</v>
      </c>
      <c r="AE136" s="28">
        <v>0.88293847953236904</v>
      </c>
      <c r="AF136">
        <v>78.928700000000006</v>
      </c>
      <c r="AG136" s="59">
        <f t="shared" si="66"/>
        <v>0.77560591364383558</v>
      </c>
      <c r="AH136" s="62">
        <f t="shared" si="67"/>
        <v>0.29002151081424177</v>
      </c>
      <c r="AI136">
        <v>6.5787674558349635E-2</v>
      </c>
      <c r="AJ136" s="28">
        <v>0.75652607287546736</v>
      </c>
      <c r="AK136" s="62">
        <f t="shared" si="54"/>
        <v>0.57321187393086348</v>
      </c>
    </row>
    <row r="137" spans="1:37" x14ac:dyDescent="0.25">
      <c r="A137" s="4" t="s">
        <v>278</v>
      </c>
      <c r="B137" s="18">
        <v>1443</v>
      </c>
      <c r="C137" s="4">
        <v>1281</v>
      </c>
      <c r="D137" s="9">
        <v>0.91518957498338938</v>
      </c>
      <c r="E137" s="28">
        <f t="shared" si="55"/>
        <v>0.91518957498338938</v>
      </c>
      <c r="F137" s="28">
        <f t="shared" si="56"/>
        <v>0.93445672393040824</v>
      </c>
      <c r="G137" s="28">
        <f t="shared" si="57"/>
        <v>0.9863709863709863</v>
      </c>
      <c r="H137" s="16">
        <v>2</v>
      </c>
      <c r="I137" s="16">
        <v>3</v>
      </c>
      <c r="J137" s="5">
        <v>481</v>
      </c>
      <c r="K137" s="30">
        <f t="shared" ref="K137:K200" si="71">M137/L137</f>
        <v>2</v>
      </c>
      <c r="L137" s="5">
        <v>721.5</v>
      </c>
      <c r="M137">
        <f t="shared" ref="M137:M200" si="72">J137*I137</f>
        <v>1443</v>
      </c>
      <c r="N137" s="28"/>
      <c r="O137" s="28">
        <f t="shared" si="68"/>
        <v>1.0330284130284131</v>
      </c>
      <c r="P137">
        <f t="shared" si="59"/>
        <v>481</v>
      </c>
      <c r="Q137" s="28">
        <f t="shared" si="69"/>
        <v>1.5495426195426196</v>
      </c>
      <c r="R137" s="28">
        <f t="shared" si="60"/>
        <v>0.51651420651420654</v>
      </c>
      <c r="S137" s="46">
        <v>34139</v>
      </c>
      <c r="T137" s="59">
        <f t="shared" si="70"/>
        <v>1.6966310053936455E-3</v>
      </c>
      <c r="U137" s="28">
        <v>0.98960000000000004</v>
      </c>
      <c r="V137" s="59">
        <f t="shared" si="61"/>
        <v>0.66666666666666663</v>
      </c>
      <c r="W137" s="59">
        <f t="shared" si="62"/>
        <v>1.3727843624750842</v>
      </c>
      <c r="X137" s="62">
        <f t="shared" si="63"/>
        <v>3.1106667375644386</v>
      </c>
      <c r="Y137" s="28">
        <v>0.153789253681931</v>
      </c>
      <c r="Z137" s="28">
        <v>0.89439724645184204</v>
      </c>
      <c r="AA137" s="62">
        <f t="shared" si="58"/>
        <v>0.42268373414569849</v>
      </c>
      <c r="AB137" s="59">
        <f t="shared" si="64"/>
        <v>0.7886581329271507</v>
      </c>
      <c r="AC137" s="62">
        <f t="shared" si="65"/>
        <v>-1.2301248264523614</v>
      </c>
      <c r="AD137" s="28">
        <v>7.6642910197268099E-2</v>
      </c>
      <c r="AE137" s="28">
        <v>0.88293847953236904</v>
      </c>
      <c r="AF137">
        <v>59.023200000000003</v>
      </c>
      <c r="AG137" s="59">
        <f t="shared" si="66"/>
        <v>0.82957435967123294</v>
      </c>
      <c r="AH137" s="62">
        <f t="shared" si="67"/>
        <v>1.1103643241102288</v>
      </c>
      <c r="AI137">
        <v>6.5787674558349635E-2</v>
      </c>
      <c r="AJ137" s="28">
        <v>0.75652607287546736</v>
      </c>
      <c r="AK137" s="62">
        <f t="shared" si="54"/>
        <v>0.99696874507410194</v>
      </c>
    </row>
    <row r="138" spans="1:37" x14ac:dyDescent="0.25">
      <c r="A138" s="4" t="s">
        <v>280</v>
      </c>
      <c r="B138" s="18">
        <v>3308</v>
      </c>
      <c r="C138" s="4">
        <v>2661</v>
      </c>
      <c r="D138" s="9">
        <v>0.82929231229509226</v>
      </c>
      <c r="E138" s="28">
        <f t="shared" si="55"/>
        <v>0.82929231229509226</v>
      </c>
      <c r="F138" s="28">
        <f t="shared" si="56"/>
        <v>0.84675109781709412</v>
      </c>
      <c r="G138" s="28">
        <f t="shared" si="57"/>
        <v>0.89379282547359928</v>
      </c>
      <c r="H138" s="16">
        <v>6</v>
      </c>
      <c r="I138" s="16">
        <v>6</v>
      </c>
      <c r="J138" s="5">
        <v>551.33000000000004</v>
      </c>
      <c r="K138" s="30">
        <f t="shared" si="71"/>
        <v>6</v>
      </c>
      <c r="L138" s="5">
        <v>551.33000000000004</v>
      </c>
      <c r="M138">
        <f t="shared" si="72"/>
        <v>3307.9800000000005</v>
      </c>
      <c r="N138" s="28"/>
      <c r="O138" s="28">
        <f t="shared" si="68"/>
        <v>1.3518763716830211</v>
      </c>
      <c r="P138">
        <f t="shared" si="59"/>
        <v>472.56857142857149</v>
      </c>
      <c r="Q138" s="28">
        <f t="shared" si="69"/>
        <v>1.5771891002968579</v>
      </c>
      <c r="R138" s="28">
        <f t="shared" si="60"/>
        <v>0.22531272861383678</v>
      </c>
      <c r="S138" s="46">
        <v>54338</v>
      </c>
      <c r="T138" s="59">
        <f t="shared" si="70"/>
        <v>2.7004755725440087E-3</v>
      </c>
      <c r="U138" s="28">
        <v>0.98960000000000004</v>
      </c>
      <c r="V138" s="59">
        <f t="shared" si="61"/>
        <v>1</v>
      </c>
      <c r="W138" s="59">
        <f t="shared" si="62"/>
        <v>0.82929231229509226</v>
      </c>
      <c r="X138" s="62">
        <f t="shared" si="63"/>
        <v>-0.42333864426834844</v>
      </c>
      <c r="Y138" s="28">
        <v>0.153789253681931</v>
      </c>
      <c r="Z138" s="28">
        <v>0.89439724645184204</v>
      </c>
      <c r="AA138" s="62">
        <f t="shared" si="58"/>
        <v>0.60878206779785782</v>
      </c>
      <c r="AB138" s="59">
        <f t="shared" si="64"/>
        <v>0.89853632203369038</v>
      </c>
      <c r="AC138" s="62">
        <f t="shared" si="65"/>
        <v>0.20351318159989865</v>
      </c>
      <c r="AD138" s="28">
        <v>7.6642910197268099E-2</v>
      </c>
      <c r="AE138" s="28">
        <v>0.88293847953236904</v>
      </c>
      <c r="AF138">
        <v>84.222300000000004</v>
      </c>
      <c r="AG138" s="59">
        <f t="shared" si="66"/>
        <v>0.76125373128767126</v>
      </c>
      <c r="AH138" s="62">
        <f t="shared" si="67"/>
        <v>7.186237306519723E-2</v>
      </c>
      <c r="AI138">
        <v>6.5787674558349635E-2</v>
      </c>
      <c r="AJ138" s="28">
        <v>0.75652607287546736</v>
      </c>
      <c r="AK138" s="62">
        <f t="shared" si="54"/>
        <v>-4.9321029867750853E-2</v>
      </c>
    </row>
    <row r="139" spans="1:37" x14ac:dyDescent="0.25">
      <c r="A139" s="4" t="s">
        <v>282</v>
      </c>
      <c r="B139" s="18">
        <v>3020</v>
      </c>
      <c r="C139" s="4">
        <v>2153</v>
      </c>
      <c r="D139" s="9">
        <v>0.73496279101522499</v>
      </c>
      <c r="E139" s="28">
        <f t="shared" si="55"/>
        <v>0.73496279101522499</v>
      </c>
      <c r="F139" s="28">
        <f t="shared" si="56"/>
        <v>0.7504356918787034</v>
      </c>
      <c r="G139" s="28">
        <f t="shared" si="57"/>
        <v>0.79212656364974243</v>
      </c>
      <c r="H139" s="16">
        <v>5</v>
      </c>
      <c r="I139" s="16">
        <v>5</v>
      </c>
      <c r="J139" s="5">
        <v>604</v>
      </c>
      <c r="K139" s="30">
        <f t="shared" si="71"/>
        <v>5</v>
      </c>
      <c r="L139" s="5">
        <v>604</v>
      </c>
      <c r="M139">
        <f t="shared" si="72"/>
        <v>3020</v>
      </c>
      <c r="N139" s="28"/>
      <c r="O139" s="28">
        <f t="shared" si="68"/>
        <v>1.2339900662251657</v>
      </c>
      <c r="P139">
        <f t="shared" si="59"/>
        <v>503.33333333333331</v>
      </c>
      <c r="Q139" s="28">
        <f t="shared" si="69"/>
        <v>1.4807880794701989</v>
      </c>
      <c r="R139" s="28">
        <f t="shared" si="60"/>
        <v>0.24679801324503314</v>
      </c>
      <c r="S139" s="46">
        <v>78036</v>
      </c>
      <c r="T139" s="59">
        <f t="shared" si="70"/>
        <v>3.878212517557589E-3</v>
      </c>
      <c r="U139" s="28">
        <v>0.98960000000000004</v>
      </c>
      <c r="V139" s="59">
        <f t="shared" si="61"/>
        <v>1</v>
      </c>
      <c r="W139" s="59">
        <f t="shared" si="62"/>
        <v>0.73496279101522499</v>
      </c>
      <c r="X139" s="62">
        <f t="shared" si="63"/>
        <v>-1.036707387671973</v>
      </c>
      <c r="Y139" s="28">
        <v>0.153789253681931</v>
      </c>
      <c r="Z139" s="28">
        <v>0.89439724645184204</v>
      </c>
      <c r="AA139" s="62">
        <f t="shared" si="58"/>
        <v>0.38700087139269057</v>
      </c>
      <c r="AB139" s="59">
        <f t="shared" si="64"/>
        <v>0.92259982572146193</v>
      </c>
      <c r="AC139" s="62">
        <f t="shared" si="65"/>
        <v>0.51748225748487564</v>
      </c>
      <c r="AD139" s="28">
        <v>7.6642910197268099E-2</v>
      </c>
      <c r="AE139" s="28">
        <v>0.88293847953236904</v>
      </c>
      <c r="AF139">
        <v>110.2573</v>
      </c>
      <c r="AG139" s="59">
        <f t="shared" si="66"/>
        <v>0.69066678334246578</v>
      </c>
      <c r="AH139" s="62">
        <f t="shared" si="67"/>
        <v>-1.0010885773837228</v>
      </c>
      <c r="AI139">
        <v>6.5787674558349635E-2</v>
      </c>
      <c r="AJ139" s="28">
        <v>0.75652607287546736</v>
      </c>
      <c r="AK139" s="62">
        <f t="shared" si="54"/>
        <v>-0.50677123585694006</v>
      </c>
    </row>
    <row r="140" spans="1:37" x14ac:dyDescent="0.25">
      <c r="A140" s="4" t="s">
        <v>284</v>
      </c>
      <c r="B140" s="18">
        <v>1225</v>
      </c>
      <c r="C140" s="4">
        <v>986</v>
      </c>
      <c r="D140" s="9">
        <v>0.82979171049863243</v>
      </c>
      <c r="E140" s="28">
        <f t="shared" si="55"/>
        <v>0.82979171049863243</v>
      </c>
      <c r="F140" s="28">
        <f t="shared" si="56"/>
        <v>0.84726100966702467</v>
      </c>
      <c r="G140" s="28">
        <f t="shared" si="57"/>
        <v>0.89433106575963717</v>
      </c>
      <c r="H140" s="16">
        <v>2</v>
      </c>
      <c r="I140" s="16">
        <v>2</v>
      </c>
      <c r="J140" s="5">
        <v>612.5</v>
      </c>
      <c r="K140" s="30">
        <f t="shared" si="71"/>
        <v>2</v>
      </c>
      <c r="L140" s="5">
        <v>612.5</v>
      </c>
      <c r="M140">
        <f t="shared" si="72"/>
        <v>1225</v>
      </c>
      <c r="N140" s="28"/>
      <c r="O140" s="28">
        <f t="shared" si="68"/>
        <v>1.216865306122449</v>
      </c>
      <c r="P140">
        <f t="shared" si="59"/>
        <v>408.33333333333331</v>
      </c>
      <c r="Q140" s="28">
        <f t="shared" si="69"/>
        <v>1.8252979591836735</v>
      </c>
      <c r="R140" s="28">
        <f t="shared" si="60"/>
        <v>0.60843265306122452</v>
      </c>
      <c r="S140" s="46">
        <v>25817</v>
      </c>
      <c r="T140" s="59">
        <f t="shared" si="70"/>
        <v>1.2830464473548653E-3</v>
      </c>
      <c r="U140" s="28">
        <v>0.98960000000000004</v>
      </c>
      <c r="V140" s="59">
        <f t="shared" si="61"/>
        <v>1</v>
      </c>
      <c r="W140" s="59">
        <f t="shared" si="62"/>
        <v>0.82979171049863243</v>
      </c>
      <c r="X140" s="62">
        <f t="shared" si="63"/>
        <v>-0.42009135493190997</v>
      </c>
      <c r="Y140" s="28">
        <v>0.153789253681931</v>
      </c>
      <c r="Z140" s="28">
        <v>0.89439724645184204</v>
      </c>
      <c r="AA140" s="62">
        <f t="shared" si="58"/>
        <v>0.47449355076112637</v>
      </c>
      <c r="AB140" s="59">
        <f t="shared" si="64"/>
        <v>0.76275322461943684</v>
      </c>
      <c r="AC140" s="62">
        <f t="shared" si="65"/>
        <v>-1.568119668258841</v>
      </c>
      <c r="AD140" s="28">
        <v>7.6642910197268099E-2</v>
      </c>
      <c r="AE140" s="28">
        <v>0.88293847953236904</v>
      </c>
      <c r="AF140">
        <v>83.8172</v>
      </c>
      <c r="AG140" s="59">
        <f t="shared" si="66"/>
        <v>0.76235205172602749</v>
      </c>
      <c r="AH140" s="62">
        <f t="shared" si="67"/>
        <v>8.8557300279596379E-2</v>
      </c>
      <c r="AI140">
        <v>6.5787674558349635E-2</v>
      </c>
      <c r="AJ140" s="28">
        <v>0.75652607287546736</v>
      </c>
      <c r="AK140" s="62">
        <f t="shared" si="54"/>
        <v>-0.63321790763705155</v>
      </c>
    </row>
    <row r="141" spans="1:37" x14ac:dyDescent="0.25">
      <c r="A141" s="4" t="s">
        <v>286</v>
      </c>
      <c r="B141" s="18">
        <v>1783</v>
      </c>
      <c r="C141" s="4">
        <v>1186</v>
      </c>
      <c r="D141" s="9">
        <v>0.68574336083630627</v>
      </c>
      <c r="E141" s="28">
        <f t="shared" si="55"/>
        <v>0.68574336083630627</v>
      </c>
      <c r="F141" s="28">
        <f t="shared" si="56"/>
        <v>0.70018006316970216</v>
      </c>
      <c r="G141" s="28">
        <f t="shared" si="57"/>
        <v>0.73907895556801895</v>
      </c>
      <c r="H141" s="16">
        <v>3</v>
      </c>
      <c r="I141" s="16">
        <v>3</v>
      </c>
      <c r="J141" s="5">
        <v>594.33000000000004</v>
      </c>
      <c r="K141" s="30">
        <f t="shared" si="71"/>
        <v>3</v>
      </c>
      <c r="L141" s="5">
        <v>594.33000000000004</v>
      </c>
      <c r="M141">
        <f t="shared" si="72"/>
        <v>1782.9900000000002</v>
      </c>
      <c r="N141" s="28"/>
      <c r="O141" s="28">
        <f t="shared" si="68"/>
        <v>1.2540676055390103</v>
      </c>
      <c r="P141">
        <f t="shared" si="59"/>
        <v>445.74750000000006</v>
      </c>
      <c r="Q141" s="28">
        <f t="shared" si="69"/>
        <v>1.6720901407186803</v>
      </c>
      <c r="R141" s="28">
        <f t="shared" si="60"/>
        <v>0.41802253517967003</v>
      </c>
      <c r="S141" s="46">
        <v>33417</v>
      </c>
      <c r="T141" s="59">
        <f t="shared" si="70"/>
        <v>1.660749240084345E-3</v>
      </c>
      <c r="U141" s="28">
        <v>0.98960000000000004</v>
      </c>
      <c r="V141" s="59">
        <f t="shared" si="61"/>
        <v>1</v>
      </c>
      <c r="W141" s="59">
        <f t="shared" si="62"/>
        <v>0.68574336083630627</v>
      </c>
      <c r="X141" s="62">
        <f t="shared" si="63"/>
        <v>-1.3567520526959351</v>
      </c>
      <c r="Y141" s="28">
        <v>0.153789253681931</v>
      </c>
      <c r="Z141" s="28">
        <v>0.89439724645184204</v>
      </c>
      <c r="AA141" s="62">
        <f t="shared" si="58"/>
        <v>0.53356076248615969</v>
      </c>
      <c r="AB141" s="59">
        <f t="shared" si="64"/>
        <v>0.8221464125046134</v>
      </c>
      <c r="AC141" s="62">
        <f t="shared" si="65"/>
        <v>-0.79318578680383334</v>
      </c>
      <c r="AD141" s="28">
        <v>7.6642910197268099E-2</v>
      </c>
      <c r="AE141" s="28">
        <v>0.88293847953236904</v>
      </c>
      <c r="AF141">
        <v>128.1002</v>
      </c>
      <c r="AG141" s="59">
        <f t="shared" si="66"/>
        <v>0.64229052624657534</v>
      </c>
      <c r="AH141" s="62">
        <f t="shared" si="67"/>
        <v>-1.7364277943518445</v>
      </c>
      <c r="AI141">
        <v>6.5787674558349635E-2</v>
      </c>
      <c r="AJ141" s="28">
        <v>0.75652607287546736</v>
      </c>
      <c r="AK141" s="62">
        <f t="shared" si="54"/>
        <v>-1.2954552112838709</v>
      </c>
    </row>
    <row r="142" spans="1:37" x14ac:dyDescent="0.25">
      <c r="A142" s="4" t="s">
        <v>288</v>
      </c>
      <c r="B142" s="18">
        <v>3889</v>
      </c>
      <c r="C142" s="4">
        <v>2441</v>
      </c>
      <c r="D142" s="9">
        <v>0.64708018651602595</v>
      </c>
      <c r="E142" s="28">
        <f t="shared" si="55"/>
        <v>0.64708018651602595</v>
      </c>
      <c r="F142" s="28">
        <f t="shared" si="56"/>
        <v>0.66070292728478441</v>
      </c>
      <c r="G142" s="28">
        <f t="shared" si="57"/>
        <v>0.69740864546727244</v>
      </c>
      <c r="H142" s="16">
        <v>6</v>
      </c>
      <c r="I142" s="16">
        <v>7</v>
      </c>
      <c r="J142" s="5">
        <v>555.57000000000005</v>
      </c>
      <c r="K142" s="30">
        <f t="shared" si="71"/>
        <v>4.9999871432244802</v>
      </c>
      <c r="L142" s="5">
        <v>777.8</v>
      </c>
      <c r="M142">
        <f t="shared" si="72"/>
        <v>3888.9900000000002</v>
      </c>
      <c r="N142" s="28"/>
      <c r="O142" s="28">
        <f t="shared" si="68"/>
        <v>0.95825404988428908</v>
      </c>
      <c r="P142">
        <f t="shared" si="59"/>
        <v>648.16638888829357</v>
      </c>
      <c r="Q142" s="28">
        <f t="shared" si="69"/>
        <v>1.1499053526647027</v>
      </c>
      <c r="R142" s="28">
        <f t="shared" si="60"/>
        <v>0.19165130278041365</v>
      </c>
      <c r="S142" s="46">
        <v>70049</v>
      </c>
      <c r="T142" s="59">
        <f t="shared" si="70"/>
        <v>3.4812767010404368E-3</v>
      </c>
      <c r="U142" s="28">
        <v>0.98960000000000004</v>
      </c>
      <c r="V142" s="59">
        <f t="shared" si="61"/>
        <v>0.71428387760349721</v>
      </c>
      <c r="W142" s="59">
        <f t="shared" si="62"/>
        <v>0.90591459055054246</v>
      </c>
      <c r="X142" s="62">
        <f t="shared" si="63"/>
        <v>7.489043494886026E-2</v>
      </c>
      <c r="Y142" s="28">
        <v>0.153789253681931</v>
      </c>
      <c r="Z142" s="28">
        <v>0.89439724645184204</v>
      </c>
      <c r="AA142" s="62">
        <f t="shared" si="58"/>
        <v>0.55518280061100089</v>
      </c>
      <c r="AB142" s="59">
        <f t="shared" si="64"/>
        <v>0.88896315436264006</v>
      </c>
      <c r="AC142" s="62">
        <f t="shared" si="65"/>
        <v>7.8607072914694376E-2</v>
      </c>
      <c r="AD142" s="28">
        <v>7.6642910197268099E-2</v>
      </c>
      <c r="AE142" s="28">
        <v>0.88293847953236904</v>
      </c>
      <c r="AF142">
        <v>125.00490000000001</v>
      </c>
      <c r="AG142" s="59">
        <f t="shared" si="66"/>
        <v>0.650682605369863</v>
      </c>
      <c r="AH142" s="62">
        <f t="shared" si="67"/>
        <v>-1.6088647032466195</v>
      </c>
      <c r="AI142">
        <v>6.5787674558349635E-2</v>
      </c>
      <c r="AJ142" s="28">
        <v>0.75652607287546736</v>
      </c>
      <c r="AK142" s="62">
        <f t="shared" si="54"/>
        <v>-0.48512239846102156</v>
      </c>
    </row>
    <row r="143" spans="1:37" x14ac:dyDescent="0.25">
      <c r="A143" s="4" t="s">
        <v>290</v>
      </c>
      <c r="B143" s="18">
        <v>1769</v>
      </c>
      <c r="C143" s="4">
        <v>1339</v>
      </c>
      <c r="D143" s="9">
        <v>0.78033486214472614</v>
      </c>
      <c r="E143" s="28">
        <f t="shared" si="55"/>
        <v>0.78033486214472614</v>
      </c>
      <c r="F143" s="28">
        <f t="shared" si="56"/>
        <v>0.79676296450566786</v>
      </c>
      <c r="G143" s="28">
        <f t="shared" si="57"/>
        <v>0.84102757364487146</v>
      </c>
      <c r="H143" s="16">
        <v>4</v>
      </c>
      <c r="I143" s="16">
        <v>4</v>
      </c>
      <c r="J143" s="5">
        <v>442.25</v>
      </c>
      <c r="K143" s="30">
        <f t="shared" si="71"/>
        <v>4</v>
      </c>
      <c r="L143" s="5">
        <v>442.25</v>
      </c>
      <c r="M143">
        <f t="shared" si="72"/>
        <v>1769</v>
      </c>
      <c r="N143" s="28"/>
      <c r="O143" s="28">
        <f t="shared" si="68"/>
        <v>1.6853137365743358</v>
      </c>
      <c r="P143">
        <f t="shared" si="59"/>
        <v>353.8</v>
      </c>
      <c r="Q143" s="28">
        <f t="shared" si="69"/>
        <v>2.1066421707179197</v>
      </c>
      <c r="R143" s="28">
        <f t="shared" si="60"/>
        <v>0.4213284341435839</v>
      </c>
      <c r="S143" s="46">
        <v>45817</v>
      </c>
      <c r="T143" s="59">
        <f t="shared" si="70"/>
        <v>2.2770011650640222E-3</v>
      </c>
      <c r="U143" s="28">
        <v>0.98960000000000004</v>
      </c>
      <c r="V143" s="59">
        <f t="shared" si="61"/>
        <v>1</v>
      </c>
      <c r="W143" s="59">
        <f t="shared" si="62"/>
        <v>0.78033486214472614</v>
      </c>
      <c r="X143" s="62">
        <f t="shared" si="63"/>
        <v>-0.74167980906534126</v>
      </c>
      <c r="Y143" s="28">
        <v>0.153789253681931</v>
      </c>
      <c r="Z143" s="28">
        <v>0.89439724645184204</v>
      </c>
      <c r="AA143" s="62">
        <f t="shared" si="58"/>
        <v>0.38610122880153652</v>
      </c>
      <c r="AB143" s="59">
        <f t="shared" si="64"/>
        <v>0.9034746927996159</v>
      </c>
      <c r="AC143" s="62">
        <f t="shared" si="65"/>
        <v>0.26794667914343973</v>
      </c>
      <c r="AD143" s="28">
        <v>7.6642910197268099E-2</v>
      </c>
      <c r="AE143" s="28">
        <v>0.88293847953236904</v>
      </c>
      <c r="AF143">
        <v>90.505200000000002</v>
      </c>
      <c r="AG143" s="59">
        <f t="shared" si="66"/>
        <v>0.74421932624657539</v>
      </c>
      <c r="AH143" s="62">
        <f t="shared" si="67"/>
        <v>-0.18706766444490516</v>
      </c>
      <c r="AI143">
        <v>6.5787674558349635E-2</v>
      </c>
      <c r="AJ143" s="28">
        <v>0.75652607287546736</v>
      </c>
      <c r="AK143" s="62">
        <f t="shared" si="54"/>
        <v>-0.22026693145560225</v>
      </c>
    </row>
    <row r="144" spans="1:37" x14ac:dyDescent="0.25">
      <c r="A144" s="4" t="s">
        <v>292</v>
      </c>
      <c r="B144" s="18">
        <v>6700</v>
      </c>
      <c r="C144" s="4">
        <v>5646</v>
      </c>
      <c r="D144" s="9">
        <v>0.86874903831358674</v>
      </c>
      <c r="E144" s="28">
        <f t="shared" si="55"/>
        <v>0.86874903831358674</v>
      </c>
      <c r="F144" s="28">
        <f t="shared" si="56"/>
        <v>0.88703849175176752</v>
      </c>
      <c r="G144" s="28">
        <f t="shared" si="57"/>
        <v>0.93631840796019905</v>
      </c>
      <c r="H144" s="16">
        <v>8</v>
      </c>
      <c r="I144" s="16">
        <v>9</v>
      </c>
      <c r="J144" s="5">
        <v>744.44</v>
      </c>
      <c r="K144" s="30">
        <f t="shared" si="71"/>
        <v>7.9999522388059709</v>
      </c>
      <c r="L144" s="5">
        <v>837.5</v>
      </c>
      <c r="M144">
        <f t="shared" si="72"/>
        <v>6699.9600000000009</v>
      </c>
      <c r="N144" s="28"/>
      <c r="O144" s="28">
        <f t="shared" si="68"/>
        <v>0.88994626865671644</v>
      </c>
      <c r="P144">
        <f t="shared" si="59"/>
        <v>744.44395061466332</v>
      </c>
      <c r="Q144" s="28">
        <f t="shared" si="69"/>
        <v>1.0011902163817774</v>
      </c>
      <c r="R144" s="28">
        <f t="shared" si="60"/>
        <v>0.11124394772506097</v>
      </c>
      <c r="S144" s="46">
        <v>82206</v>
      </c>
      <c r="T144" s="59">
        <f t="shared" si="70"/>
        <v>4.0854520761999481E-3</v>
      </c>
      <c r="U144" s="28">
        <v>0.98960000000000004</v>
      </c>
      <c r="V144" s="59">
        <f t="shared" si="61"/>
        <v>0.88888358208955232</v>
      </c>
      <c r="W144" s="59">
        <f t="shared" si="62"/>
        <v>0.97734850301922094</v>
      </c>
      <c r="X144" s="62">
        <f t="shared" si="63"/>
        <v>0.53938265894013504</v>
      </c>
      <c r="Y144" s="28">
        <v>0.153789253681931</v>
      </c>
      <c r="Z144" s="28">
        <v>0.89439724645184204</v>
      </c>
      <c r="AA144" s="62">
        <f t="shared" si="58"/>
        <v>0.81502566722623648</v>
      </c>
      <c r="AB144" s="59">
        <f t="shared" si="64"/>
        <v>0.89812118336497937</v>
      </c>
      <c r="AC144" s="62">
        <f t="shared" si="65"/>
        <v>0.19809665099527385</v>
      </c>
      <c r="AD144" s="28">
        <v>7.6642910197268099E-2</v>
      </c>
      <c r="AE144" s="28">
        <v>0.88293847953236904</v>
      </c>
      <c r="AF144">
        <v>53.622999999999998</v>
      </c>
      <c r="AG144" s="59">
        <f t="shared" si="66"/>
        <v>0.84421555945205484</v>
      </c>
      <c r="AH144" s="62">
        <f t="shared" si="67"/>
        <v>1.3329166468532383</v>
      </c>
      <c r="AI144">
        <v>6.5787674558349635E-2</v>
      </c>
      <c r="AJ144" s="28">
        <v>0.75652607287546736</v>
      </c>
      <c r="AK144" s="62">
        <f t="shared" si="54"/>
        <v>0.69013198559621569</v>
      </c>
    </row>
    <row r="145" spans="1:37" x14ac:dyDescent="0.25">
      <c r="A145" s="4" t="s">
        <v>294</v>
      </c>
      <c r="B145" s="18">
        <v>2861</v>
      </c>
      <c r="C145" s="4">
        <v>2309</v>
      </c>
      <c r="D145" s="9">
        <v>0.83202110141000374</v>
      </c>
      <c r="E145" s="28">
        <f t="shared" si="55"/>
        <v>0.83202110141000374</v>
      </c>
      <c r="F145" s="28">
        <f t="shared" si="56"/>
        <v>0.84953733512389862</v>
      </c>
      <c r="G145" s="28">
        <f t="shared" si="57"/>
        <v>0.89673385374189285</v>
      </c>
      <c r="H145" s="16">
        <v>6</v>
      </c>
      <c r="I145" s="16">
        <v>6</v>
      </c>
      <c r="J145" s="5">
        <v>476.83</v>
      </c>
      <c r="K145" s="30">
        <f t="shared" si="71"/>
        <v>4.999965047186298</v>
      </c>
      <c r="L145" s="5">
        <v>572.20000000000005</v>
      </c>
      <c r="M145">
        <f t="shared" si="72"/>
        <v>2860.98</v>
      </c>
      <c r="N145" s="28"/>
      <c r="O145" s="28">
        <f t="shared" si="68"/>
        <v>1.3025690318070604</v>
      </c>
      <c r="P145">
        <f t="shared" si="59"/>
        <v>476.83277777454146</v>
      </c>
      <c r="Q145" s="28">
        <f t="shared" si="69"/>
        <v>1.5630846593193113</v>
      </c>
      <c r="R145" s="28">
        <f t="shared" si="60"/>
        <v>0.26051562751225088</v>
      </c>
      <c r="S145" s="46">
        <v>75220</v>
      </c>
      <c r="T145" s="59">
        <f t="shared" si="70"/>
        <v>3.7382636933041397E-3</v>
      </c>
      <c r="U145" s="28">
        <v>0.98960000000000004</v>
      </c>
      <c r="V145" s="59">
        <f t="shared" si="61"/>
        <v>0.83332750786438303</v>
      </c>
      <c r="W145" s="59">
        <f t="shared" si="62"/>
        <v>0.99843230129564875</v>
      </c>
      <c r="X145" s="62">
        <f t="shared" si="63"/>
        <v>0.67647805261460858</v>
      </c>
      <c r="Y145" s="28">
        <v>0.153789253681931</v>
      </c>
      <c r="Z145" s="28">
        <v>0.89439724645184204</v>
      </c>
      <c r="AA145" s="62">
        <f t="shared" si="58"/>
        <v>0.38035097048657274</v>
      </c>
      <c r="AB145" s="59">
        <f t="shared" si="64"/>
        <v>0.92392927412550352</v>
      </c>
      <c r="AC145" s="62">
        <f t="shared" si="65"/>
        <v>0.53482826379674164</v>
      </c>
      <c r="AD145" s="28">
        <v>7.6642910197268099E-2</v>
      </c>
      <c r="AE145" s="28">
        <v>0.88293847953236904</v>
      </c>
      <c r="AF145">
        <v>74.425299999999993</v>
      </c>
      <c r="AG145" s="59">
        <f t="shared" si="66"/>
        <v>0.78781567978082201</v>
      </c>
      <c r="AH145" s="62">
        <f t="shared" si="67"/>
        <v>0.47561503146919543</v>
      </c>
      <c r="AI145">
        <v>6.5787674558349635E-2</v>
      </c>
      <c r="AJ145" s="28">
        <v>0.75652607287546736</v>
      </c>
      <c r="AK145" s="62">
        <f t="shared" si="54"/>
        <v>0.5623071159601819</v>
      </c>
    </row>
    <row r="146" spans="1:37" x14ac:dyDescent="0.25">
      <c r="A146" s="4" t="s">
        <v>296</v>
      </c>
      <c r="B146" s="18">
        <v>50303</v>
      </c>
      <c r="C146" s="4">
        <v>43244</v>
      </c>
      <c r="D146" s="9">
        <v>0.88625814164103678</v>
      </c>
      <c r="E146" s="28">
        <f t="shared" si="55"/>
        <v>0.88625814164103678</v>
      </c>
      <c r="F146" s="28">
        <f t="shared" si="56"/>
        <v>0.90491620778084814</v>
      </c>
      <c r="G146" s="28">
        <f t="shared" si="57"/>
        <v>0.95518933043533949</v>
      </c>
      <c r="H146" s="16">
        <v>55</v>
      </c>
      <c r="I146" s="16">
        <v>55</v>
      </c>
      <c r="J146" s="5">
        <v>914.6</v>
      </c>
      <c r="K146" s="30">
        <f t="shared" si="71"/>
        <v>45.000178916481786</v>
      </c>
      <c r="L146" s="5">
        <v>1117.8399999999999</v>
      </c>
      <c r="M146">
        <f t="shared" si="72"/>
        <v>50303</v>
      </c>
      <c r="N146" s="28"/>
      <c r="O146" s="28">
        <f t="shared" si="68"/>
        <v>0.66675910684892303</v>
      </c>
      <c r="P146">
        <f t="shared" si="59"/>
        <v>1093.5392249523734</v>
      </c>
      <c r="Q146" s="28">
        <f t="shared" si="69"/>
        <v>0.68157591697953146</v>
      </c>
      <c r="R146" s="28">
        <f t="shared" si="60"/>
        <v>1.4816810130608427E-2</v>
      </c>
      <c r="S146" s="46">
        <v>500387</v>
      </c>
      <c r="T146" s="59">
        <f t="shared" si="70"/>
        <v>2.4868100966516597E-2</v>
      </c>
      <c r="U146" s="28">
        <v>0.98960000000000004</v>
      </c>
      <c r="V146" s="59">
        <f t="shared" si="61"/>
        <v>0.81818507120875972</v>
      </c>
      <c r="W146" s="59">
        <f t="shared" si="62"/>
        <v>1.08320008862018</v>
      </c>
      <c r="X146" s="62">
        <f t="shared" si="63"/>
        <v>1.2276725300899278</v>
      </c>
      <c r="Y146" s="28">
        <v>0.153789253681931</v>
      </c>
      <c r="Z146" s="28">
        <v>0.89439724645184204</v>
      </c>
      <c r="AA146" s="62">
        <f t="shared" si="58"/>
        <v>1.0052819118002665</v>
      </c>
      <c r="AB146" s="59">
        <f t="shared" si="64"/>
        <v>0.97766049078013617</v>
      </c>
      <c r="AC146" s="62">
        <f t="shared" si="65"/>
        <v>1.2358874552644983</v>
      </c>
      <c r="AD146" s="28">
        <v>7.6642910197268099E-2</v>
      </c>
      <c r="AE146" s="28">
        <v>0.88293847953236904</v>
      </c>
      <c r="AF146">
        <v>70.147000000000006</v>
      </c>
      <c r="AG146" s="59">
        <f t="shared" si="66"/>
        <v>0.79941514739726027</v>
      </c>
      <c r="AH146" s="62">
        <f t="shared" si="67"/>
        <v>0.65193176092206961</v>
      </c>
      <c r="AI146">
        <v>6.5787674558349635E-2</v>
      </c>
      <c r="AJ146" s="28">
        <v>0.75652607287546736</v>
      </c>
      <c r="AK146" s="62">
        <f t="shared" si="54"/>
        <v>1.038497248758832</v>
      </c>
    </row>
    <row r="147" spans="1:37" x14ac:dyDescent="0.25">
      <c r="A147" s="4" t="s">
        <v>298</v>
      </c>
      <c r="B147" s="18">
        <v>3672</v>
      </c>
      <c r="C147" s="4">
        <v>3393</v>
      </c>
      <c r="D147" s="9">
        <v>0.95259753385890444</v>
      </c>
      <c r="E147" s="28">
        <f t="shared" si="55"/>
        <v>0.95259753385890444</v>
      </c>
      <c r="F147" s="28">
        <f t="shared" si="56"/>
        <v>0.97265221878224983</v>
      </c>
      <c r="G147" s="28">
        <f t="shared" si="57"/>
        <v>1.0266884531590414</v>
      </c>
      <c r="H147" s="16">
        <v>5</v>
      </c>
      <c r="I147" s="16">
        <v>5</v>
      </c>
      <c r="J147" s="5">
        <v>734.4</v>
      </c>
      <c r="K147" s="30">
        <f t="shared" si="71"/>
        <v>5</v>
      </c>
      <c r="L147" s="5">
        <v>734.4</v>
      </c>
      <c r="M147">
        <f t="shared" si="72"/>
        <v>3672</v>
      </c>
      <c r="N147" s="28"/>
      <c r="O147" s="28">
        <f t="shared" si="68"/>
        <v>1.0148828976034858</v>
      </c>
      <c r="P147">
        <f t="shared" si="59"/>
        <v>612</v>
      </c>
      <c r="Q147" s="28">
        <f t="shared" si="69"/>
        <v>1.2178594771241831</v>
      </c>
      <c r="R147" s="28">
        <f t="shared" si="60"/>
        <v>0.20297657952069725</v>
      </c>
      <c r="S147" s="46">
        <v>49701</v>
      </c>
      <c r="T147" s="59">
        <f t="shared" si="70"/>
        <v>2.4700271712431408E-3</v>
      </c>
      <c r="U147" s="28">
        <v>0.98960000000000004</v>
      </c>
      <c r="V147" s="59">
        <f t="shared" si="61"/>
        <v>1</v>
      </c>
      <c r="W147" s="59">
        <f t="shared" si="62"/>
        <v>0.95259753385890444</v>
      </c>
      <c r="X147" s="62">
        <f t="shared" si="63"/>
        <v>0.37844183526264469</v>
      </c>
      <c r="Y147" s="28">
        <v>0.153789253681931</v>
      </c>
      <c r="Z147" s="28">
        <v>0.89439724645184204</v>
      </c>
      <c r="AA147" s="62">
        <f t="shared" si="58"/>
        <v>0.73881813243194305</v>
      </c>
      <c r="AB147" s="59">
        <f t="shared" si="64"/>
        <v>0.85223637351361137</v>
      </c>
      <c r="AC147" s="62">
        <f t="shared" si="65"/>
        <v>-0.40058638091553095</v>
      </c>
      <c r="AD147" s="28">
        <v>7.6642910197268099E-2</v>
      </c>
      <c r="AE147" s="28">
        <v>0.88293847953236904</v>
      </c>
      <c r="AF147">
        <v>37.304299999999998</v>
      </c>
      <c r="AG147" s="59">
        <f t="shared" si="66"/>
        <v>0.88845935539726029</v>
      </c>
      <c r="AH147" s="62">
        <f t="shared" si="67"/>
        <v>2.0054407365436848</v>
      </c>
      <c r="AI147">
        <v>6.5787674558349635E-2</v>
      </c>
      <c r="AJ147" s="28">
        <v>0.75652607287546736</v>
      </c>
      <c r="AK147" s="62">
        <f t="shared" si="54"/>
        <v>0.66109873029693278</v>
      </c>
    </row>
    <row r="148" spans="1:37" x14ac:dyDescent="0.25">
      <c r="A148" s="4" t="s">
        <v>300</v>
      </c>
      <c r="B148" s="18">
        <v>2043</v>
      </c>
      <c r="C148" s="4">
        <v>1557</v>
      </c>
      <c r="D148" s="9">
        <v>0.78568509014941645</v>
      </c>
      <c r="E148" s="28">
        <f t="shared" si="55"/>
        <v>0.78568509014941645</v>
      </c>
      <c r="F148" s="28">
        <f t="shared" si="56"/>
        <v>0.80222582888940419</v>
      </c>
      <c r="G148" s="28">
        <f t="shared" si="57"/>
        <v>0.84679393049437102</v>
      </c>
      <c r="H148" s="16">
        <v>1</v>
      </c>
      <c r="I148" s="16">
        <v>3</v>
      </c>
      <c r="J148" s="5">
        <v>681</v>
      </c>
      <c r="K148" s="30">
        <f t="shared" si="71"/>
        <v>2</v>
      </c>
      <c r="L148" s="5">
        <v>1021.5</v>
      </c>
      <c r="M148">
        <f t="shared" si="72"/>
        <v>2043</v>
      </c>
      <c r="N148" s="28"/>
      <c r="O148" s="28">
        <f t="shared" si="68"/>
        <v>0.72964268232990703</v>
      </c>
      <c r="P148">
        <f t="shared" si="59"/>
        <v>681</v>
      </c>
      <c r="Q148" s="28">
        <f t="shared" si="69"/>
        <v>1.0944640234948606</v>
      </c>
      <c r="R148" s="28">
        <f t="shared" si="60"/>
        <v>0.36482134116495357</v>
      </c>
      <c r="S148" s="46">
        <v>39779</v>
      </c>
      <c r="T148" s="59">
        <f t="shared" si="70"/>
        <v>1.9769262357876276E-3</v>
      </c>
      <c r="U148" s="28">
        <v>0.98960000000000004</v>
      </c>
      <c r="V148" s="59">
        <f t="shared" si="61"/>
        <v>0.66666666666666663</v>
      </c>
      <c r="W148" s="59">
        <f t="shared" si="62"/>
        <v>1.1785276352241247</v>
      </c>
      <c r="X148" s="62">
        <f t="shared" si="63"/>
        <v>1.8475308382725166</v>
      </c>
      <c r="Y148" s="28">
        <v>0.153789253681931</v>
      </c>
      <c r="Z148" s="28">
        <v>0.89439724645184204</v>
      </c>
      <c r="AA148" s="62">
        <f t="shared" si="58"/>
        <v>0.51358757133160715</v>
      </c>
      <c r="AB148" s="59">
        <f t="shared" si="64"/>
        <v>0.74320621433419642</v>
      </c>
      <c r="AC148" s="62">
        <f t="shared" si="65"/>
        <v>-1.8231597004670277</v>
      </c>
      <c r="AD148" s="28">
        <v>7.6642910197268099E-2</v>
      </c>
      <c r="AE148" s="28">
        <v>0.88293847953236904</v>
      </c>
      <c r="AF148">
        <v>75.696600000000004</v>
      </c>
      <c r="AG148" s="59">
        <f t="shared" si="66"/>
        <v>0.78436888942465754</v>
      </c>
      <c r="AH148" s="62">
        <f t="shared" si="67"/>
        <v>0.42322238528883271</v>
      </c>
      <c r="AI148">
        <v>6.5787674558349635E-2</v>
      </c>
      <c r="AJ148" s="28">
        <v>0.75652607287546736</v>
      </c>
      <c r="AK148" s="62">
        <f t="shared" si="54"/>
        <v>0.14919784103144054</v>
      </c>
    </row>
    <row r="149" spans="1:37" x14ac:dyDescent="0.25">
      <c r="A149" s="4" t="s">
        <v>302</v>
      </c>
      <c r="B149" s="18">
        <v>939</v>
      </c>
      <c r="C149" s="4">
        <v>702</v>
      </c>
      <c r="D149" s="9">
        <v>0.77072560192352035</v>
      </c>
      <c r="E149" s="28">
        <f t="shared" si="55"/>
        <v>0.77072560192352035</v>
      </c>
      <c r="F149" s="28">
        <f t="shared" si="56"/>
        <v>0.78695140406927866</v>
      </c>
      <c r="G149" s="28">
        <f t="shared" si="57"/>
        <v>0.83067092651757191</v>
      </c>
      <c r="H149" s="16">
        <v>3</v>
      </c>
      <c r="I149" s="16">
        <v>3</v>
      </c>
      <c r="J149" s="5">
        <v>313</v>
      </c>
      <c r="K149" s="30">
        <f t="shared" si="71"/>
        <v>3</v>
      </c>
      <c r="L149" s="5">
        <v>313</v>
      </c>
      <c r="M149">
        <f t="shared" si="72"/>
        <v>939</v>
      </c>
      <c r="N149" s="28"/>
      <c r="O149" s="28">
        <f t="shared" si="68"/>
        <v>2.3812460063897767</v>
      </c>
      <c r="P149">
        <f t="shared" si="59"/>
        <v>234.75</v>
      </c>
      <c r="Q149" s="28">
        <f t="shared" si="69"/>
        <v>3.1749946751863685</v>
      </c>
      <c r="R149" s="28">
        <f t="shared" si="60"/>
        <v>0.79374866879659178</v>
      </c>
      <c r="S149" s="46">
        <v>18986</v>
      </c>
      <c r="T149" s="59">
        <f t="shared" si="70"/>
        <v>9.4356121352130273E-4</v>
      </c>
      <c r="U149" s="28">
        <v>0.98960000000000004</v>
      </c>
      <c r="V149" s="59">
        <f t="shared" si="61"/>
        <v>1</v>
      </c>
      <c r="W149" s="59">
        <f t="shared" si="62"/>
        <v>0.77072560192352035</v>
      </c>
      <c r="X149" s="62">
        <f t="shared" si="63"/>
        <v>-0.80416311001873408</v>
      </c>
      <c r="Y149" s="28">
        <v>0.153789253681931</v>
      </c>
      <c r="Z149" s="28">
        <v>0.89439724645184204</v>
      </c>
      <c r="AA149" s="62">
        <f t="shared" si="58"/>
        <v>0.49457494996313073</v>
      </c>
      <c r="AB149" s="59">
        <f t="shared" si="64"/>
        <v>0.83514168334562311</v>
      </c>
      <c r="AC149" s="62">
        <f t="shared" si="65"/>
        <v>-0.62362971426481173</v>
      </c>
      <c r="AD149" s="28">
        <v>7.6642910197268099E-2</v>
      </c>
      <c r="AE149" s="28">
        <v>0.88293847953236904</v>
      </c>
      <c r="AF149">
        <v>96.612200000000001</v>
      </c>
      <c r="AG149" s="59">
        <f t="shared" si="66"/>
        <v>0.72766182706849325</v>
      </c>
      <c r="AH149" s="62">
        <f t="shared" si="67"/>
        <v>-0.43874853459629876</v>
      </c>
      <c r="AI149">
        <v>6.5787674558349635E-2</v>
      </c>
      <c r="AJ149" s="28">
        <v>0.75652607287546736</v>
      </c>
      <c r="AK149" s="62">
        <f t="shared" ref="AK149:AK212" si="73">(X149+AC149+AH149)/3</f>
        <v>-0.62218045295994817</v>
      </c>
    </row>
    <row r="150" spans="1:37" x14ac:dyDescent="0.25">
      <c r="A150" s="4" t="s">
        <v>304</v>
      </c>
      <c r="B150" s="18">
        <v>1706</v>
      </c>
      <c r="C150" s="4">
        <v>1425</v>
      </c>
      <c r="D150" s="9">
        <v>0.86112084698033631</v>
      </c>
      <c r="E150" s="28">
        <f t="shared" si="55"/>
        <v>0.86112084698033631</v>
      </c>
      <c r="F150" s="28">
        <f t="shared" si="56"/>
        <v>0.87924970691676441</v>
      </c>
      <c r="G150" s="28">
        <f t="shared" si="57"/>
        <v>0.92809691285658458</v>
      </c>
      <c r="H150" s="16">
        <v>4</v>
      </c>
      <c r="I150" s="16">
        <v>4</v>
      </c>
      <c r="J150" s="5">
        <v>426.5</v>
      </c>
      <c r="K150" s="30">
        <f t="shared" si="71"/>
        <v>4</v>
      </c>
      <c r="L150" s="5">
        <v>426.5</v>
      </c>
      <c r="M150">
        <f t="shared" si="72"/>
        <v>1706</v>
      </c>
      <c r="N150" s="28"/>
      <c r="O150" s="28">
        <f t="shared" si="68"/>
        <v>1.7475498241500587</v>
      </c>
      <c r="P150">
        <f t="shared" si="59"/>
        <v>341.2</v>
      </c>
      <c r="Q150" s="28">
        <f t="shared" si="69"/>
        <v>2.1844372801875735</v>
      </c>
      <c r="R150" s="28">
        <f t="shared" si="60"/>
        <v>0.43688745603751489</v>
      </c>
      <c r="S150" s="46">
        <v>48376</v>
      </c>
      <c r="T150" s="59">
        <f t="shared" si="70"/>
        <v>2.4041776711949091E-3</v>
      </c>
      <c r="U150" s="28">
        <v>0.98960000000000004</v>
      </c>
      <c r="V150" s="59">
        <f t="shared" si="61"/>
        <v>1</v>
      </c>
      <c r="W150" s="59">
        <f t="shared" si="62"/>
        <v>0.86112084698033631</v>
      </c>
      <c r="X150" s="62">
        <f t="shared" si="63"/>
        <v>-0.21637662369002994</v>
      </c>
      <c r="Y150" s="28">
        <v>0.153789253681931</v>
      </c>
      <c r="Z150" s="28">
        <v>0.89439724645184204</v>
      </c>
      <c r="AA150" s="62">
        <f t="shared" si="58"/>
        <v>0.3526542086985282</v>
      </c>
      <c r="AB150" s="59">
        <f t="shared" si="64"/>
        <v>0.91183644782536799</v>
      </c>
      <c r="AC150" s="62">
        <f t="shared" si="65"/>
        <v>0.37704685558807249</v>
      </c>
      <c r="AD150" s="28">
        <v>7.6642910197268099E-2</v>
      </c>
      <c r="AE150" s="28">
        <v>0.88293847953236904</v>
      </c>
      <c r="AF150">
        <v>85.641900000000007</v>
      </c>
      <c r="AG150" s="59">
        <f t="shared" si="66"/>
        <v>0.75740486509589044</v>
      </c>
      <c r="AH150" s="62">
        <f t="shared" si="67"/>
        <v>1.3358007048017042E-2</v>
      </c>
      <c r="AI150">
        <v>6.5787674558349635E-2</v>
      </c>
      <c r="AJ150" s="28">
        <v>0.75652607287546736</v>
      </c>
      <c r="AK150" s="62">
        <f t="shared" si="73"/>
        <v>5.8009412982019865E-2</v>
      </c>
    </row>
    <row r="151" spans="1:37" x14ac:dyDescent="0.25">
      <c r="A151" s="4" t="s">
        <v>306</v>
      </c>
      <c r="B151" s="18">
        <v>2181</v>
      </c>
      <c r="C151" s="4">
        <v>1718</v>
      </c>
      <c r="D151" s="9">
        <v>0.8120742873079122</v>
      </c>
      <c r="E151" s="28">
        <f t="shared" si="55"/>
        <v>0.8120742873079122</v>
      </c>
      <c r="F151" s="28">
        <f t="shared" si="56"/>
        <v>0.8291705880933421</v>
      </c>
      <c r="G151" s="28">
        <f t="shared" si="57"/>
        <v>0.87523562076519434</v>
      </c>
      <c r="H151" s="16">
        <v>5</v>
      </c>
      <c r="I151" s="16">
        <v>5</v>
      </c>
      <c r="J151" s="5">
        <v>436.2</v>
      </c>
      <c r="K151" s="30">
        <f t="shared" si="71"/>
        <v>4</v>
      </c>
      <c r="L151" s="5">
        <v>545.25</v>
      </c>
      <c r="M151">
        <f t="shared" si="72"/>
        <v>2181</v>
      </c>
      <c r="N151" s="28"/>
      <c r="O151" s="28">
        <f t="shared" si="68"/>
        <v>1.3669509399358093</v>
      </c>
      <c r="P151">
        <f t="shared" si="59"/>
        <v>436.2</v>
      </c>
      <c r="Q151" s="28">
        <f t="shared" si="69"/>
        <v>1.7086886749197616</v>
      </c>
      <c r="R151" s="28">
        <f t="shared" si="60"/>
        <v>0.34173773498395232</v>
      </c>
      <c r="S151" s="46">
        <v>48979</v>
      </c>
      <c r="T151" s="59">
        <f t="shared" si="70"/>
        <v>2.4341454059338399E-3</v>
      </c>
      <c r="U151" s="28">
        <v>0.98960000000000004</v>
      </c>
      <c r="V151" s="59">
        <f t="shared" si="61"/>
        <v>0.8</v>
      </c>
      <c r="W151" s="59">
        <f t="shared" si="62"/>
        <v>1.0150928591348902</v>
      </c>
      <c r="X151" s="62">
        <f t="shared" si="63"/>
        <v>0.78481174590178104</v>
      </c>
      <c r="Y151" s="28">
        <v>0.153789253681931</v>
      </c>
      <c r="Z151" s="28">
        <v>0.89439724645184204</v>
      </c>
      <c r="AA151" s="62">
        <f t="shared" si="58"/>
        <v>0.44529288062230754</v>
      </c>
      <c r="AB151" s="59">
        <f t="shared" si="64"/>
        <v>0.88867677984442306</v>
      </c>
      <c r="AC151" s="62">
        <f t="shared" si="65"/>
        <v>7.4870595300784423E-2</v>
      </c>
      <c r="AD151" s="28">
        <v>7.6642910197268099E-2</v>
      </c>
      <c r="AE151" s="28">
        <v>0.88293847953236904</v>
      </c>
      <c r="AF151">
        <v>65.900000000000006</v>
      </c>
      <c r="AG151" s="59">
        <f t="shared" si="66"/>
        <v>0.81092975342465756</v>
      </c>
      <c r="AH151" s="62">
        <f t="shared" si="67"/>
        <v>0.82695855894613624</v>
      </c>
      <c r="AI151">
        <v>6.5787674558349635E-2</v>
      </c>
      <c r="AJ151" s="28">
        <v>0.75652607287546736</v>
      </c>
      <c r="AK151" s="62">
        <f t="shared" si="73"/>
        <v>0.56221363338290054</v>
      </c>
    </row>
    <row r="152" spans="1:37" x14ac:dyDescent="0.25">
      <c r="A152" s="4" t="s">
        <v>308</v>
      </c>
      <c r="B152" s="18">
        <v>2285</v>
      </c>
      <c r="C152" s="4">
        <v>1780</v>
      </c>
      <c r="D152" s="9">
        <v>0.80308601592636886</v>
      </c>
      <c r="E152" s="28">
        <f t="shared" ref="E152:E215" si="74">C152/(B152*0.97)</f>
        <v>0.80308601592636886</v>
      </c>
      <c r="F152" s="28">
        <f t="shared" ref="F152:F215" si="75">C152/(B152*0.95)</f>
        <v>0.81999308994587128</v>
      </c>
      <c r="G152" s="28">
        <f t="shared" ref="G152:G215" si="76">C152/(B152*0.9)</f>
        <v>0.8655482616095308</v>
      </c>
      <c r="H152" s="16">
        <v>3</v>
      </c>
      <c r="I152" s="16">
        <v>3</v>
      </c>
      <c r="J152" s="5">
        <v>761.67</v>
      </c>
      <c r="K152" s="30">
        <f t="shared" si="71"/>
        <v>3</v>
      </c>
      <c r="L152" s="5">
        <v>761.67</v>
      </c>
      <c r="M152">
        <f t="shared" si="72"/>
        <v>2285.0099999999998</v>
      </c>
      <c r="N152" s="28"/>
      <c r="O152" s="28">
        <f t="shared" si="68"/>
        <v>0.97854713983746255</v>
      </c>
      <c r="P152">
        <f t="shared" si="59"/>
        <v>571.25249999999994</v>
      </c>
      <c r="Q152" s="28">
        <f t="shared" si="69"/>
        <v>1.3047295197832833</v>
      </c>
      <c r="R152" s="28">
        <f t="shared" si="60"/>
        <v>0.32618237994582078</v>
      </c>
      <c r="S152" s="46">
        <v>54034</v>
      </c>
      <c r="T152" s="59">
        <f t="shared" si="70"/>
        <v>2.6853674608348296E-3</v>
      </c>
      <c r="U152" s="28">
        <v>0.98960000000000004</v>
      </c>
      <c r="V152" s="59">
        <f t="shared" si="61"/>
        <v>1</v>
      </c>
      <c r="W152" s="59">
        <f t="shared" si="62"/>
        <v>0.80308601592636886</v>
      </c>
      <c r="X152" s="62">
        <f t="shared" si="63"/>
        <v>-0.59374259474803293</v>
      </c>
      <c r="Y152" s="28">
        <v>0.153789253681931</v>
      </c>
      <c r="Z152" s="28">
        <v>0.89439724645184204</v>
      </c>
      <c r="AA152" s="62">
        <f t="shared" si="58"/>
        <v>0.42288188918088609</v>
      </c>
      <c r="AB152" s="59">
        <f t="shared" si="64"/>
        <v>0.85903937027303801</v>
      </c>
      <c r="AC152" s="62">
        <f t="shared" si="65"/>
        <v>-0.31182413608536103</v>
      </c>
      <c r="AD152" s="28">
        <v>7.6642910197268099E-2</v>
      </c>
      <c r="AE152" s="28">
        <v>0.88293847953236904</v>
      </c>
      <c r="AF152">
        <v>103.38030000000001</v>
      </c>
      <c r="AG152" s="59">
        <f t="shared" si="66"/>
        <v>0.70931193183561658</v>
      </c>
      <c r="AH152" s="62">
        <f t="shared" si="67"/>
        <v>-0.7176745698462822</v>
      </c>
      <c r="AI152">
        <v>6.5787674558349635E-2</v>
      </c>
      <c r="AJ152" s="28">
        <v>0.75652607287546736</v>
      </c>
      <c r="AK152" s="62">
        <f t="shared" si="73"/>
        <v>-0.54108043355989199</v>
      </c>
    </row>
    <row r="153" spans="1:37" x14ac:dyDescent="0.25">
      <c r="A153" s="4" t="s">
        <v>310</v>
      </c>
      <c r="B153" s="18">
        <v>2236</v>
      </c>
      <c r="C153" s="4">
        <v>1740</v>
      </c>
      <c r="D153" s="9">
        <v>0.80224259078250926</v>
      </c>
      <c r="E153" s="28">
        <f t="shared" si="74"/>
        <v>0.80224259078250926</v>
      </c>
      <c r="F153" s="28">
        <f t="shared" si="75"/>
        <v>0.81913190848319373</v>
      </c>
      <c r="G153" s="28">
        <f t="shared" si="76"/>
        <v>0.86463923673225995</v>
      </c>
      <c r="H153" s="16">
        <v>4</v>
      </c>
      <c r="I153" s="16">
        <v>4</v>
      </c>
      <c r="J153" s="5">
        <v>559</v>
      </c>
      <c r="K153" s="30">
        <f t="shared" si="71"/>
        <v>4</v>
      </c>
      <c r="L153" s="5">
        <v>559</v>
      </c>
      <c r="M153">
        <f t="shared" si="72"/>
        <v>2236</v>
      </c>
      <c r="N153" s="28"/>
      <c r="O153" s="28">
        <f t="shared" si="68"/>
        <v>1.3333273703041146</v>
      </c>
      <c r="P153">
        <f t="shared" si="59"/>
        <v>447.2</v>
      </c>
      <c r="Q153" s="28">
        <f t="shared" si="69"/>
        <v>1.6666592128801432</v>
      </c>
      <c r="R153" s="28">
        <f t="shared" si="60"/>
        <v>0.33333184257602855</v>
      </c>
      <c r="S153" s="46">
        <v>40874</v>
      </c>
      <c r="T153" s="59">
        <f t="shared" si="70"/>
        <v>2.0313452565822042E-3</v>
      </c>
      <c r="U153" s="28">
        <v>0.98960000000000004</v>
      </c>
      <c r="V153" s="59">
        <f t="shared" si="61"/>
        <v>1</v>
      </c>
      <c r="W153" s="59">
        <f t="shared" si="62"/>
        <v>0.80224259078250926</v>
      </c>
      <c r="X153" s="62">
        <f t="shared" si="63"/>
        <v>-0.59922688655429901</v>
      </c>
      <c r="Y153" s="28">
        <v>0.153789253681931</v>
      </c>
      <c r="Z153" s="28">
        <v>0.89439724645184204</v>
      </c>
      <c r="AA153" s="62">
        <f t="shared" si="58"/>
        <v>0.54704702255712678</v>
      </c>
      <c r="AB153" s="59">
        <f t="shared" si="64"/>
        <v>0.86323824436071828</v>
      </c>
      <c r="AC153" s="62">
        <f t="shared" si="65"/>
        <v>-0.25703923717073268</v>
      </c>
      <c r="AD153" s="28">
        <v>7.6642910197268099E-2</v>
      </c>
      <c r="AE153" s="28">
        <v>0.88293847953236904</v>
      </c>
      <c r="AF153">
        <v>72.070400000000006</v>
      </c>
      <c r="AG153" s="59">
        <f t="shared" si="66"/>
        <v>0.7942003620821918</v>
      </c>
      <c r="AH153" s="62">
        <f t="shared" si="67"/>
        <v>0.57266485644373488</v>
      </c>
      <c r="AI153">
        <v>6.5787674558349635E-2</v>
      </c>
      <c r="AJ153" s="28">
        <v>0.75652607287546736</v>
      </c>
      <c r="AK153" s="62">
        <f t="shared" si="73"/>
        <v>-9.4533755760432284E-2</v>
      </c>
    </row>
    <row r="154" spans="1:37" x14ac:dyDescent="0.25">
      <c r="A154" s="4" t="s">
        <v>312</v>
      </c>
      <c r="B154" s="18">
        <v>3614</v>
      </c>
      <c r="C154" s="4">
        <v>3079</v>
      </c>
      <c r="D154" s="9">
        <v>0.87831400224784484</v>
      </c>
      <c r="E154" s="28">
        <f t="shared" si="74"/>
        <v>0.87831400224784484</v>
      </c>
      <c r="F154" s="28">
        <f t="shared" si="75"/>
        <v>0.89680482334779954</v>
      </c>
      <c r="G154" s="28">
        <f t="shared" si="76"/>
        <v>0.94662731353378837</v>
      </c>
      <c r="H154" s="16">
        <v>4</v>
      </c>
      <c r="I154" s="16">
        <v>4</v>
      </c>
      <c r="J154" s="5">
        <v>903.5</v>
      </c>
      <c r="K154" s="30">
        <f t="shared" si="71"/>
        <v>4</v>
      </c>
      <c r="L154" s="5">
        <v>903.5</v>
      </c>
      <c r="M154">
        <f t="shared" si="72"/>
        <v>3614</v>
      </c>
      <c r="N154" s="28"/>
      <c r="O154" s="28">
        <f t="shared" si="68"/>
        <v>0.82493635860542336</v>
      </c>
      <c r="P154">
        <f t="shared" si="59"/>
        <v>722.8</v>
      </c>
      <c r="Q154" s="28">
        <f t="shared" si="69"/>
        <v>1.0311704482567794</v>
      </c>
      <c r="R154" s="28">
        <f t="shared" si="60"/>
        <v>0.20623408965135603</v>
      </c>
      <c r="S154" s="46">
        <v>55119</v>
      </c>
      <c r="T154" s="59">
        <f t="shared" si="70"/>
        <v>2.7392895042705513E-3</v>
      </c>
      <c r="U154" s="28">
        <v>0.98960000000000004</v>
      </c>
      <c r="V154" s="59">
        <f t="shared" si="61"/>
        <v>1</v>
      </c>
      <c r="W154" s="59">
        <f t="shared" si="62"/>
        <v>0.87831400224784484</v>
      </c>
      <c r="X154" s="62">
        <f t="shared" si="63"/>
        <v>-0.10457976626416815</v>
      </c>
      <c r="Y154" s="28">
        <v>0.153789253681931</v>
      </c>
      <c r="Z154" s="28">
        <v>0.89439724645184204</v>
      </c>
      <c r="AA154" s="62">
        <f t="shared" si="58"/>
        <v>0.65567227271902606</v>
      </c>
      <c r="AB154" s="59">
        <f t="shared" si="64"/>
        <v>0.83608193182024348</v>
      </c>
      <c r="AC154" s="62">
        <f t="shared" si="65"/>
        <v>-0.61136180230530612</v>
      </c>
      <c r="AD154" s="28">
        <v>7.6642910197268099E-2</v>
      </c>
      <c r="AE154" s="28">
        <v>0.88293847953236904</v>
      </c>
      <c r="AF154">
        <v>43.41</v>
      </c>
      <c r="AG154" s="59">
        <f t="shared" si="66"/>
        <v>0.87190538082191782</v>
      </c>
      <c r="AH154" s="62">
        <f t="shared" si="67"/>
        <v>1.7538134418190461</v>
      </c>
      <c r="AI154">
        <v>6.5787674558349635E-2</v>
      </c>
      <c r="AJ154" s="28">
        <v>0.75652607287546736</v>
      </c>
      <c r="AK154" s="62">
        <f t="shared" si="73"/>
        <v>0.34595729108319057</v>
      </c>
    </row>
    <row r="155" spans="1:37" x14ac:dyDescent="0.25">
      <c r="A155" s="4" t="s">
        <v>314</v>
      </c>
      <c r="B155" s="18">
        <v>4099</v>
      </c>
      <c r="C155" s="4">
        <v>3170</v>
      </c>
      <c r="D155" s="9">
        <v>0.7972776865365705</v>
      </c>
      <c r="E155" s="28">
        <f t="shared" si="74"/>
        <v>0.7972776865365705</v>
      </c>
      <c r="F155" s="28">
        <f t="shared" si="75"/>
        <v>0.81406247993734038</v>
      </c>
      <c r="G155" s="28">
        <f t="shared" si="76"/>
        <v>0.85928817326719253</v>
      </c>
      <c r="H155" s="16">
        <v>9</v>
      </c>
      <c r="I155" s="16">
        <v>9</v>
      </c>
      <c r="J155" s="5">
        <v>455.44</v>
      </c>
      <c r="K155" s="30">
        <f t="shared" si="71"/>
        <v>7.9998438658807913</v>
      </c>
      <c r="L155" s="5">
        <v>512.38</v>
      </c>
      <c r="M155">
        <f t="shared" si="72"/>
        <v>4098.96</v>
      </c>
      <c r="N155" s="28"/>
      <c r="O155" s="28">
        <f t="shared" si="68"/>
        <v>1.4546430383699598</v>
      </c>
      <c r="P155">
        <f t="shared" si="59"/>
        <v>455.44790121743358</v>
      </c>
      <c r="Q155" s="28">
        <f t="shared" si="69"/>
        <v>1.6364769669762405</v>
      </c>
      <c r="R155" s="28">
        <f t="shared" si="60"/>
        <v>0.18183392860628067</v>
      </c>
      <c r="S155" s="46">
        <v>84187</v>
      </c>
      <c r="T155" s="59">
        <f t="shared" si="70"/>
        <v>4.1839032909890403E-3</v>
      </c>
      <c r="U155" s="28">
        <v>0.98960000000000004</v>
      </c>
      <c r="V155" s="59">
        <f t="shared" si="61"/>
        <v>0.88887154065342122</v>
      </c>
      <c r="W155" s="59">
        <f t="shared" si="62"/>
        <v>0.89695490301161085</v>
      </c>
      <c r="X155" s="62">
        <f t="shared" si="63"/>
        <v>1.6630918601494651E-2</v>
      </c>
      <c r="Y155" s="28">
        <v>0.153789253681931</v>
      </c>
      <c r="Z155" s="28">
        <v>0.89439724645184204</v>
      </c>
      <c r="AA155" s="62">
        <f t="shared" si="58"/>
        <v>0.48689227552947606</v>
      </c>
      <c r="AB155" s="59">
        <f t="shared" si="64"/>
        <v>0.93913727771537348</v>
      </c>
      <c r="AC155" s="62">
        <f t="shared" si="65"/>
        <v>0.73325501391265824</v>
      </c>
      <c r="AD155" s="28">
        <v>7.6642910197268099E-2</v>
      </c>
      <c r="AE155" s="28">
        <v>0.88293847953236904</v>
      </c>
      <c r="AF155">
        <v>77.675700000000006</v>
      </c>
      <c r="AG155" s="59">
        <f t="shared" si="66"/>
        <v>0.77900308843835619</v>
      </c>
      <c r="AH155" s="62">
        <f t="shared" si="67"/>
        <v>0.34165997983335161</v>
      </c>
      <c r="AI155">
        <v>6.5787674558349635E-2</v>
      </c>
      <c r="AJ155" s="28">
        <v>0.75652607287546736</v>
      </c>
      <c r="AK155" s="62">
        <f t="shared" si="73"/>
        <v>0.36384863744916823</v>
      </c>
    </row>
    <row r="156" spans="1:37" x14ac:dyDescent="0.25">
      <c r="A156" s="4" t="s">
        <v>316</v>
      </c>
      <c r="B156" s="18">
        <v>1788</v>
      </c>
      <c r="C156" s="4">
        <v>1398</v>
      </c>
      <c r="D156" s="9">
        <v>0.80606102539265212</v>
      </c>
      <c r="E156" s="28">
        <f t="shared" si="74"/>
        <v>0.80606102539265212</v>
      </c>
      <c r="F156" s="28">
        <f t="shared" si="75"/>
        <v>0.82303073119039216</v>
      </c>
      <c r="G156" s="28">
        <f t="shared" si="76"/>
        <v>0.86875466070096941</v>
      </c>
      <c r="H156" s="16">
        <v>3</v>
      </c>
      <c r="I156" s="16">
        <v>3</v>
      </c>
      <c r="J156" s="5">
        <v>596</v>
      </c>
      <c r="K156" s="30">
        <f t="shared" si="71"/>
        <v>3</v>
      </c>
      <c r="L156" s="5">
        <v>596</v>
      </c>
      <c r="M156">
        <f t="shared" si="72"/>
        <v>1788</v>
      </c>
      <c r="N156" s="28"/>
      <c r="O156" s="28">
        <f t="shared" si="68"/>
        <v>1.2505536912751678</v>
      </c>
      <c r="P156">
        <f t="shared" si="59"/>
        <v>447</v>
      </c>
      <c r="Q156" s="28">
        <f t="shared" si="69"/>
        <v>1.6674049217002238</v>
      </c>
      <c r="R156" s="28">
        <f t="shared" si="60"/>
        <v>0.41685123042505601</v>
      </c>
      <c r="S156" s="46">
        <v>44851</v>
      </c>
      <c r="T156" s="59">
        <f t="shared" si="70"/>
        <v>2.2289931521986702E-3</v>
      </c>
      <c r="U156" s="28">
        <v>0.98960000000000004</v>
      </c>
      <c r="V156" s="59">
        <f t="shared" si="61"/>
        <v>1</v>
      </c>
      <c r="W156" s="59">
        <f t="shared" si="62"/>
        <v>0.80606102539265212</v>
      </c>
      <c r="X156" s="62">
        <f t="shared" si="63"/>
        <v>-0.57439787855325763</v>
      </c>
      <c r="Y156" s="28">
        <v>0.153789253681931</v>
      </c>
      <c r="Z156" s="28">
        <v>0.89439724645184204</v>
      </c>
      <c r="AA156" s="62">
        <f t="shared" si="58"/>
        <v>0.39865331876658266</v>
      </c>
      <c r="AB156" s="59">
        <f t="shared" si="64"/>
        <v>0.86711556041113913</v>
      </c>
      <c r="AC156" s="62">
        <f t="shared" si="65"/>
        <v>-0.20644987358261752</v>
      </c>
      <c r="AD156" s="28">
        <v>7.6642910197268099E-2</v>
      </c>
      <c r="AE156" s="28">
        <v>0.88293847953236904</v>
      </c>
      <c r="AF156">
        <v>97.481300000000005</v>
      </c>
      <c r="AG156" s="59">
        <f t="shared" si="66"/>
        <v>0.72530549457534244</v>
      </c>
      <c r="AH156" s="62">
        <f t="shared" si="67"/>
        <v>-0.47456576797579592</v>
      </c>
      <c r="AI156">
        <v>6.5787674558349635E-2</v>
      </c>
      <c r="AJ156" s="28">
        <v>0.75652607287546736</v>
      </c>
      <c r="AK156" s="62">
        <f t="shared" si="73"/>
        <v>-0.41847117337055706</v>
      </c>
    </row>
    <row r="157" spans="1:37" x14ac:dyDescent="0.25">
      <c r="A157" s="4" t="s">
        <v>318</v>
      </c>
      <c r="B157" s="18">
        <v>6695</v>
      </c>
      <c r="C157" s="4">
        <v>5217</v>
      </c>
      <c r="D157" s="9">
        <v>0.80333838916563372</v>
      </c>
      <c r="E157" s="28">
        <f t="shared" si="74"/>
        <v>0.80333838916563372</v>
      </c>
      <c r="F157" s="28">
        <f t="shared" si="75"/>
        <v>0.82025077630596277</v>
      </c>
      <c r="G157" s="28">
        <f t="shared" si="76"/>
        <v>0.86582026387851629</v>
      </c>
      <c r="H157" s="16">
        <v>9</v>
      </c>
      <c r="I157" s="16">
        <v>9</v>
      </c>
      <c r="J157" s="5">
        <v>743.89</v>
      </c>
      <c r="K157" s="30">
        <f t="shared" si="71"/>
        <v>9</v>
      </c>
      <c r="L157" s="5">
        <v>743.89</v>
      </c>
      <c r="M157">
        <f t="shared" si="72"/>
        <v>6695.01</v>
      </c>
      <c r="N157" s="28"/>
      <c r="O157" s="28">
        <f t="shared" si="68"/>
        <v>1.0019357700735325</v>
      </c>
      <c r="P157">
        <f t="shared" si="59"/>
        <v>669.50099999999998</v>
      </c>
      <c r="Q157" s="28">
        <f t="shared" si="69"/>
        <v>1.1132619667483694</v>
      </c>
      <c r="R157" s="28">
        <f t="shared" si="60"/>
        <v>0.1113261966748369</v>
      </c>
      <c r="S157" s="46">
        <v>93038</v>
      </c>
      <c r="T157" s="59">
        <f t="shared" si="70"/>
        <v>4.6237779513112276E-3</v>
      </c>
      <c r="U157" s="28">
        <v>0.98960000000000004</v>
      </c>
      <c r="V157" s="59">
        <f t="shared" si="61"/>
        <v>1</v>
      </c>
      <c r="W157" s="59">
        <f t="shared" si="62"/>
        <v>0.80333838916563372</v>
      </c>
      <c r="X157" s="62">
        <f t="shared" si="63"/>
        <v>-0.59210156175500717</v>
      </c>
      <c r="Y157" s="28">
        <v>0.153789253681931</v>
      </c>
      <c r="Z157" s="28">
        <v>0.89439724645184204</v>
      </c>
      <c r="AA157" s="62">
        <f t="shared" ref="AA157:AA220" si="77">B157*10/S157</f>
        <v>0.71959844364668202</v>
      </c>
      <c r="AB157" s="59">
        <f t="shared" si="64"/>
        <v>0.92004461737259091</v>
      </c>
      <c r="AC157" s="62">
        <f t="shared" si="65"/>
        <v>0.48414312223682376</v>
      </c>
      <c r="AD157" s="28">
        <v>7.6642910197268099E-2</v>
      </c>
      <c r="AE157" s="28">
        <v>0.88293847953236904</v>
      </c>
      <c r="AF157">
        <v>75.614999999999995</v>
      </c>
      <c r="AG157" s="59">
        <f t="shared" si="66"/>
        <v>0.78459012602739731</v>
      </c>
      <c r="AH157" s="62">
        <f t="shared" si="67"/>
        <v>0.42658527361441922</v>
      </c>
      <c r="AI157">
        <v>6.5787674558349635E-2</v>
      </c>
      <c r="AJ157" s="28">
        <v>0.75652607287546736</v>
      </c>
      <c r="AK157" s="62">
        <f t="shared" si="73"/>
        <v>0.10620894469874527</v>
      </c>
    </row>
    <row r="158" spans="1:37" x14ac:dyDescent="0.25">
      <c r="A158" s="4" t="s">
        <v>320</v>
      </c>
      <c r="B158" s="18">
        <v>4179</v>
      </c>
      <c r="C158" s="4">
        <v>3514</v>
      </c>
      <c r="D158" s="9">
        <v>0.86687734203664368</v>
      </c>
      <c r="E158" s="28">
        <f t="shared" si="74"/>
        <v>0.86687734203664368</v>
      </c>
      <c r="F158" s="28">
        <f t="shared" si="75"/>
        <v>0.88512739134267837</v>
      </c>
      <c r="G158" s="28">
        <f t="shared" si="76"/>
        <v>0.93430113530616044</v>
      </c>
      <c r="H158" s="16">
        <v>6</v>
      </c>
      <c r="I158" s="16">
        <v>6</v>
      </c>
      <c r="J158" s="5">
        <v>696.5</v>
      </c>
      <c r="K158" s="30">
        <f t="shared" si="71"/>
        <v>5</v>
      </c>
      <c r="L158" s="5">
        <v>835.8</v>
      </c>
      <c r="M158">
        <f t="shared" si="72"/>
        <v>4179</v>
      </c>
      <c r="N158" s="28"/>
      <c r="O158" s="28">
        <f t="shared" si="68"/>
        <v>0.89175640105288356</v>
      </c>
      <c r="P158">
        <f t="shared" si="59"/>
        <v>696.5</v>
      </c>
      <c r="Q158" s="28">
        <f t="shared" si="69"/>
        <v>1.0701076812634602</v>
      </c>
      <c r="R158" s="28">
        <f t="shared" si="60"/>
        <v>0.17835128021057667</v>
      </c>
      <c r="S158" s="46">
        <v>89559</v>
      </c>
      <c r="T158" s="59">
        <f t="shared" si="70"/>
        <v>4.45087952816572E-3</v>
      </c>
      <c r="U158" s="28">
        <v>0.98960000000000004</v>
      </c>
      <c r="V158" s="59">
        <f t="shared" si="61"/>
        <v>0.83333333333333337</v>
      </c>
      <c r="W158" s="59">
        <f t="shared" si="62"/>
        <v>1.0402528104439723</v>
      </c>
      <c r="X158" s="62">
        <f t="shared" si="63"/>
        <v>0.94841193711617022</v>
      </c>
      <c r="Y158" s="28">
        <v>0.153789253681931</v>
      </c>
      <c r="Z158" s="28">
        <v>0.89439724645184204</v>
      </c>
      <c r="AA158" s="62">
        <f t="shared" si="77"/>
        <v>0.46661977020734935</v>
      </c>
      <c r="AB158" s="59">
        <f t="shared" si="64"/>
        <v>0.90667604595853013</v>
      </c>
      <c r="AC158" s="62">
        <f t="shared" si="65"/>
        <v>0.30971640253565436</v>
      </c>
      <c r="AD158" s="28">
        <v>7.6642910197268099E-2</v>
      </c>
      <c r="AE158" s="28">
        <v>0.88293847953236904</v>
      </c>
      <c r="AF158">
        <v>107.5064</v>
      </c>
      <c r="AG158" s="59">
        <f t="shared" si="66"/>
        <v>0.69812511386301379</v>
      </c>
      <c r="AH158" s="62">
        <f t="shared" si="67"/>
        <v>-0.88771885318207289</v>
      </c>
      <c r="AI158">
        <v>6.5787674558349635E-2</v>
      </c>
      <c r="AJ158" s="28">
        <v>0.75652607287546736</v>
      </c>
      <c r="AK158" s="62">
        <f t="shared" si="73"/>
        <v>0.12346982882325057</v>
      </c>
    </row>
    <row r="159" spans="1:37" x14ac:dyDescent="0.25">
      <c r="A159" s="4" t="s">
        <v>322</v>
      </c>
      <c r="B159" s="18">
        <v>12525</v>
      </c>
      <c r="C159" s="4">
        <v>10728</v>
      </c>
      <c r="D159" s="9">
        <v>0.88301747021421073</v>
      </c>
      <c r="E159" s="28">
        <f t="shared" si="74"/>
        <v>0.88301747021421073</v>
      </c>
      <c r="F159" s="28">
        <f t="shared" si="75"/>
        <v>0.90160731169240471</v>
      </c>
      <c r="G159" s="28">
        <f t="shared" si="76"/>
        <v>0.95169660678642709</v>
      </c>
      <c r="H159" s="16">
        <v>13</v>
      </c>
      <c r="I159" s="16">
        <v>13</v>
      </c>
      <c r="J159" s="5">
        <v>963.46</v>
      </c>
      <c r="K159" s="30">
        <f t="shared" si="71"/>
        <v>11.999980838323353</v>
      </c>
      <c r="L159" s="5">
        <v>1043.75</v>
      </c>
      <c r="M159">
        <f t="shared" si="72"/>
        <v>12524.98</v>
      </c>
      <c r="N159" s="28"/>
      <c r="O159" s="28">
        <f t="shared" si="68"/>
        <v>0.71408862275449103</v>
      </c>
      <c r="P159">
        <f t="shared" si="59"/>
        <v>963.4614201181688</v>
      </c>
      <c r="Q159" s="28">
        <f t="shared" si="69"/>
        <v>0.77359610300595649</v>
      </c>
      <c r="R159" s="28">
        <f t="shared" si="60"/>
        <v>5.9507480251465461E-2</v>
      </c>
      <c r="S159" s="46">
        <v>130412</v>
      </c>
      <c r="T159" s="59">
        <f t="shared" si="70"/>
        <v>6.4811811322943291E-3</v>
      </c>
      <c r="U159" s="28">
        <v>0.98960000000000004</v>
      </c>
      <c r="V159" s="59">
        <f t="shared" si="61"/>
        <v>0.9230754491017964</v>
      </c>
      <c r="W159" s="59">
        <f t="shared" si="62"/>
        <v>0.95660378690976533</v>
      </c>
      <c r="X159" s="62">
        <f t="shared" si="63"/>
        <v>0.40449211481694092</v>
      </c>
      <c r="Y159" s="28">
        <v>0.153789253681931</v>
      </c>
      <c r="Z159" s="28">
        <v>0.89439724645184204</v>
      </c>
      <c r="AA159" s="62">
        <f t="shared" si="77"/>
        <v>0.9604177529675183</v>
      </c>
      <c r="AB159" s="59">
        <f t="shared" si="64"/>
        <v>0.91996505945240248</v>
      </c>
      <c r="AC159" s="62">
        <f t="shared" si="65"/>
        <v>0.48310508858199958</v>
      </c>
      <c r="AD159" s="28">
        <v>7.6642910197268099E-2</v>
      </c>
      <c r="AE159" s="28">
        <v>0.88293847953236904</v>
      </c>
      <c r="AF159">
        <v>63.078499999999998</v>
      </c>
      <c r="AG159" s="59">
        <f t="shared" si="66"/>
        <v>0.8185794969863015</v>
      </c>
      <c r="AH159" s="62">
        <f t="shared" si="67"/>
        <v>0.94323784093928653</v>
      </c>
      <c r="AI159">
        <v>6.5787674558349635E-2</v>
      </c>
      <c r="AJ159" s="28">
        <v>0.75652607287546736</v>
      </c>
      <c r="AK159" s="62">
        <f t="shared" si="73"/>
        <v>0.6102783481127424</v>
      </c>
    </row>
    <row r="160" spans="1:37" x14ac:dyDescent="0.25">
      <c r="A160" s="4" t="s">
        <v>324</v>
      </c>
      <c r="B160" s="18">
        <v>5691</v>
      </c>
      <c r="C160" s="4">
        <v>4935</v>
      </c>
      <c r="D160" s="9">
        <v>0.89397801194506799</v>
      </c>
      <c r="E160" s="28">
        <f t="shared" si="74"/>
        <v>0.89397801194506799</v>
      </c>
      <c r="F160" s="28">
        <f t="shared" si="75"/>
        <v>0.91279860167022731</v>
      </c>
      <c r="G160" s="28">
        <f t="shared" si="76"/>
        <v>0.9635096350963509</v>
      </c>
      <c r="H160" s="16">
        <v>11</v>
      </c>
      <c r="I160" s="16">
        <v>12</v>
      </c>
      <c r="J160" s="5">
        <v>474.25</v>
      </c>
      <c r="K160" s="30">
        <f t="shared" si="71"/>
        <v>11.000077315602288</v>
      </c>
      <c r="L160" s="5">
        <v>517.36</v>
      </c>
      <c r="M160">
        <f t="shared" si="72"/>
        <v>5691</v>
      </c>
      <c r="N160" s="28"/>
      <c r="O160" s="28">
        <f t="shared" si="68"/>
        <v>1.4406409463429721</v>
      </c>
      <c r="P160">
        <f t="shared" si="59"/>
        <v>474.24694444265475</v>
      </c>
      <c r="Q160" s="28">
        <f t="shared" si="69"/>
        <v>1.571607384578783</v>
      </c>
      <c r="R160" s="28">
        <f t="shared" si="60"/>
        <v>0.13096643823581089</v>
      </c>
      <c r="S160" s="46">
        <v>103584</v>
      </c>
      <c r="T160" s="59">
        <f t="shared" si="70"/>
        <v>5.1478902739592663E-3</v>
      </c>
      <c r="U160" s="28">
        <v>0.98960000000000004</v>
      </c>
      <c r="V160" s="59">
        <f t="shared" si="61"/>
        <v>0.916673109633524</v>
      </c>
      <c r="W160" s="59">
        <f t="shared" si="62"/>
        <v>0.97524188562973202</v>
      </c>
      <c r="X160" s="62">
        <f t="shared" si="63"/>
        <v>0.525684579659213</v>
      </c>
      <c r="Y160" s="28">
        <v>0.153789253681931</v>
      </c>
      <c r="Z160" s="28">
        <v>0.89439724645184204</v>
      </c>
      <c r="AA160" s="62">
        <f t="shared" si="77"/>
        <v>0.54940917516218724</v>
      </c>
      <c r="AB160" s="59">
        <f t="shared" si="64"/>
        <v>0.95005406240346002</v>
      </c>
      <c r="AC160" s="62">
        <f t="shared" si="65"/>
        <v>0.87569199418895871</v>
      </c>
      <c r="AD160" s="28">
        <v>7.6642910197268099E-2</v>
      </c>
      <c r="AE160" s="28">
        <v>0.88293847953236904</v>
      </c>
      <c r="AF160">
        <v>49.588500000000003</v>
      </c>
      <c r="AG160" s="59">
        <f t="shared" si="66"/>
        <v>0.8551540284931507</v>
      </c>
      <c r="AH160" s="62">
        <f t="shared" si="67"/>
        <v>1.4991859231960902</v>
      </c>
      <c r="AI160">
        <v>6.5787674558349635E-2</v>
      </c>
      <c r="AJ160" s="28">
        <v>0.75652607287546736</v>
      </c>
      <c r="AK160" s="62">
        <f t="shared" si="73"/>
        <v>0.96685416568142057</v>
      </c>
    </row>
    <row r="161" spans="1:37" x14ac:dyDescent="0.25">
      <c r="A161" s="4" t="s">
        <v>326</v>
      </c>
      <c r="B161" s="18">
        <v>9968</v>
      </c>
      <c r="C161" s="4">
        <v>8210</v>
      </c>
      <c r="D161" s="9">
        <v>0.84910890106071391</v>
      </c>
      <c r="E161" s="28">
        <f t="shared" si="74"/>
        <v>0.84910890106071391</v>
      </c>
      <c r="F161" s="28">
        <f t="shared" si="75"/>
        <v>0.86698487792514989</v>
      </c>
      <c r="G161" s="28">
        <f t="shared" si="76"/>
        <v>0.91515070447654712</v>
      </c>
      <c r="H161" s="16">
        <v>11</v>
      </c>
      <c r="I161" s="16">
        <v>11</v>
      </c>
      <c r="J161" s="5">
        <v>906.18</v>
      </c>
      <c r="K161" s="30">
        <f t="shared" si="71"/>
        <v>11</v>
      </c>
      <c r="L161" s="5">
        <v>906.18</v>
      </c>
      <c r="M161">
        <f t="shared" si="72"/>
        <v>9967.98</v>
      </c>
      <c r="N161" s="28"/>
      <c r="O161" s="28">
        <f t="shared" si="68"/>
        <v>0.82249663422278141</v>
      </c>
      <c r="P161">
        <f t="shared" si="59"/>
        <v>830.66499999999996</v>
      </c>
      <c r="Q161" s="28">
        <f t="shared" si="69"/>
        <v>0.89726905551576153</v>
      </c>
      <c r="R161" s="28">
        <f t="shared" si="60"/>
        <v>7.4772421292980118E-2</v>
      </c>
      <c r="S161" s="46">
        <v>110871</v>
      </c>
      <c r="T161" s="59">
        <f t="shared" si="70"/>
        <v>5.5100376753565977E-3</v>
      </c>
      <c r="U161" s="28">
        <v>0.98960000000000004</v>
      </c>
      <c r="V161" s="59">
        <f t="shared" si="61"/>
        <v>1</v>
      </c>
      <c r="W161" s="59">
        <f t="shared" si="62"/>
        <v>0.84910890106071391</v>
      </c>
      <c r="X161" s="62">
        <f t="shared" si="63"/>
        <v>-0.29448315995338725</v>
      </c>
      <c r="Y161" s="28">
        <v>0.153789253681931</v>
      </c>
      <c r="Z161" s="28">
        <v>0.89439724645184204</v>
      </c>
      <c r="AA161" s="62">
        <f t="shared" si="77"/>
        <v>0.89906287487259973</v>
      </c>
      <c r="AB161" s="59">
        <f t="shared" si="64"/>
        <v>0.91826701137521827</v>
      </c>
      <c r="AC161" s="62">
        <f t="shared" si="65"/>
        <v>0.46094977019946848</v>
      </c>
      <c r="AD161" s="28">
        <v>7.6642910197268099E-2</v>
      </c>
      <c r="AE161" s="28">
        <v>0.88293847953236904</v>
      </c>
      <c r="AF161">
        <v>74.838999999999999</v>
      </c>
      <c r="AG161" s="59">
        <f t="shared" si="66"/>
        <v>0.78669404273972598</v>
      </c>
      <c r="AH161" s="62">
        <f t="shared" si="67"/>
        <v>0.45856568220087313</v>
      </c>
      <c r="AI161">
        <v>6.5787674558349635E-2</v>
      </c>
      <c r="AJ161" s="28">
        <v>0.75652607287546736</v>
      </c>
      <c r="AK161" s="62">
        <f t="shared" si="73"/>
        <v>0.20834409748231811</v>
      </c>
    </row>
    <row r="162" spans="1:37" x14ac:dyDescent="0.25">
      <c r="A162" s="4" t="s">
        <v>328</v>
      </c>
      <c r="B162" s="18">
        <v>2752</v>
      </c>
      <c r="C162" s="4">
        <v>2081</v>
      </c>
      <c r="D162" s="9">
        <v>0.7795642531766962</v>
      </c>
      <c r="E162" s="28">
        <f t="shared" si="74"/>
        <v>0.7795642531766962</v>
      </c>
      <c r="F162" s="28">
        <f t="shared" si="75"/>
        <v>0.79597613219094243</v>
      </c>
      <c r="G162" s="28">
        <f t="shared" si="76"/>
        <v>0.84019702842377253</v>
      </c>
      <c r="H162" s="16">
        <v>7</v>
      </c>
      <c r="I162" s="16">
        <v>7</v>
      </c>
      <c r="J162" s="5">
        <v>393.14</v>
      </c>
      <c r="K162" s="30">
        <f t="shared" si="71"/>
        <v>7</v>
      </c>
      <c r="L162" s="5">
        <v>393.14</v>
      </c>
      <c r="M162">
        <f t="shared" si="72"/>
        <v>2751.98</v>
      </c>
      <c r="N162" s="28"/>
      <c r="O162" s="28">
        <f t="shared" si="68"/>
        <v>1.8958386325482017</v>
      </c>
      <c r="P162">
        <f t="shared" si="59"/>
        <v>343.9975</v>
      </c>
      <c r="Q162" s="28">
        <f t="shared" si="69"/>
        <v>2.1666727229122307</v>
      </c>
      <c r="R162" s="28">
        <f t="shared" si="60"/>
        <v>0.27083409036402895</v>
      </c>
      <c r="S162" s="46">
        <v>54259</v>
      </c>
      <c r="T162" s="59">
        <f t="shared" si="70"/>
        <v>2.6965494514090576E-3</v>
      </c>
      <c r="U162" s="28">
        <v>0.98960000000000004</v>
      </c>
      <c r="V162" s="59">
        <f t="shared" si="61"/>
        <v>1</v>
      </c>
      <c r="W162" s="59">
        <f t="shared" si="62"/>
        <v>0.7795642531766962</v>
      </c>
      <c r="X162" s="62">
        <f t="shared" si="63"/>
        <v>-0.74669062061153491</v>
      </c>
      <c r="Y162" s="28">
        <v>0.153789253681931</v>
      </c>
      <c r="Z162" s="28">
        <v>0.89439724645184204</v>
      </c>
      <c r="AA162" s="62">
        <f t="shared" si="77"/>
        <v>0.50719696271586279</v>
      </c>
      <c r="AB162" s="59">
        <f t="shared" si="64"/>
        <v>0.92754329104059108</v>
      </c>
      <c r="AC162" s="62">
        <f t="shared" si="65"/>
        <v>0.58198222631963625</v>
      </c>
      <c r="AD162" s="28">
        <v>7.6642910197268099E-2</v>
      </c>
      <c r="AE162" s="28">
        <v>0.88293847953236904</v>
      </c>
      <c r="AF162">
        <v>102.75060000000001</v>
      </c>
      <c r="AG162" s="59">
        <f t="shared" si="66"/>
        <v>0.71101919517808221</v>
      </c>
      <c r="AH162" s="62">
        <f t="shared" si="67"/>
        <v>-0.69172345736317731</v>
      </c>
      <c r="AI162">
        <v>6.5787674558349635E-2</v>
      </c>
      <c r="AJ162" s="28">
        <v>0.75652607287546736</v>
      </c>
      <c r="AK162" s="62">
        <f t="shared" si="73"/>
        <v>-0.2854772838850253</v>
      </c>
    </row>
    <row r="163" spans="1:37" x14ac:dyDescent="0.25">
      <c r="A163" s="4" t="s">
        <v>330</v>
      </c>
      <c r="B163" s="18">
        <v>9997</v>
      </c>
      <c r="C163" s="4">
        <v>7761</v>
      </c>
      <c r="D163" s="9">
        <v>0.80034319574222779</v>
      </c>
      <c r="E163" s="28">
        <f t="shared" si="74"/>
        <v>0.80034319574222779</v>
      </c>
      <c r="F163" s="28">
        <f t="shared" si="75"/>
        <v>0.81719252617890636</v>
      </c>
      <c r="G163" s="28">
        <f t="shared" si="76"/>
        <v>0.86259211096662325</v>
      </c>
      <c r="H163" s="16">
        <v>11</v>
      </c>
      <c r="I163" s="16">
        <v>12</v>
      </c>
      <c r="J163" s="5">
        <v>833.08</v>
      </c>
      <c r="K163" s="30">
        <f t="shared" si="71"/>
        <v>12</v>
      </c>
      <c r="L163" s="5">
        <v>833.08</v>
      </c>
      <c r="M163">
        <f t="shared" si="72"/>
        <v>9996.9600000000009</v>
      </c>
      <c r="N163" s="28"/>
      <c r="O163" s="28">
        <f t="shared" si="68"/>
        <v>0.894667979065636</v>
      </c>
      <c r="P163">
        <f t="shared" si="59"/>
        <v>768.99692307692317</v>
      </c>
      <c r="Q163" s="28">
        <f t="shared" si="69"/>
        <v>0.96922364398777228</v>
      </c>
      <c r="R163" s="28">
        <f t="shared" si="60"/>
        <v>7.4555664922136278E-2</v>
      </c>
      <c r="S163" s="46">
        <v>121762</v>
      </c>
      <c r="T163" s="59">
        <f t="shared" si="70"/>
        <v>6.0512957168851189E-3</v>
      </c>
      <c r="U163" s="28">
        <v>0.98960000000000004</v>
      </c>
      <c r="V163" s="59">
        <f t="shared" si="61"/>
        <v>1</v>
      </c>
      <c r="W163" s="59">
        <f t="shared" si="62"/>
        <v>0.80034319574222779</v>
      </c>
      <c r="X163" s="62">
        <f t="shared" si="63"/>
        <v>-0.61157752221191031</v>
      </c>
      <c r="Y163" s="28">
        <v>0.153789253681931</v>
      </c>
      <c r="Z163" s="28">
        <v>0.89439724645184204</v>
      </c>
      <c r="AA163" s="62">
        <f t="shared" si="77"/>
        <v>0.82102790690034655</v>
      </c>
      <c r="AB163" s="59">
        <f t="shared" si="64"/>
        <v>0.93158100775830444</v>
      </c>
      <c r="AC163" s="62">
        <f t="shared" si="65"/>
        <v>0.6346644210238932</v>
      </c>
      <c r="AD163" s="28">
        <v>7.6642910197268099E-2</v>
      </c>
      <c r="AE163" s="28">
        <v>0.88293847953236904</v>
      </c>
      <c r="AF163">
        <v>88.193600000000004</v>
      </c>
      <c r="AG163" s="59">
        <f t="shared" si="66"/>
        <v>0.75048661216438362</v>
      </c>
      <c r="AH163" s="62">
        <f t="shared" si="67"/>
        <v>-9.1802313299995317E-2</v>
      </c>
      <c r="AI163">
        <v>6.5787674558349635E-2</v>
      </c>
      <c r="AJ163" s="28">
        <v>0.75652607287546736</v>
      </c>
      <c r="AK163" s="62">
        <f t="shared" si="73"/>
        <v>-2.2905138162670809E-2</v>
      </c>
    </row>
    <row r="164" spans="1:37" x14ac:dyDescent="0.25">
      <c r="A164" s="4" t="s">
        <v>332</v>
      </c>
      <c r="B164" s="18">
        <v>1569</v>
      </c>
      <c r="C164" s="4">
        <v>1353</v>
      </c>
      <c r="D164" s="9">
        <v>0.88900277936567385</v>
      </c>
      <c r="E164" s="28">
        <f t="shared" si="74"/>
        <v>0.88900277936567385</v>
      </c>
      <c r="F164" s="28">
        <f t="shared" si="75"/>
        <v>0.90771862735231967</v>
      </c>
      <c r="G164" s="28">
        <f t="shared" si="76"/>
        <v>0.95814743998300389</v>
      </c>
      <c r="H164" s="16">
        <v>1</v>
      </c>
      <c r="I164" s="16">
        <v>3</v>
      </c>
      <c r="J164" s="5">
        <v>523</v>
      </c>
      <c r="K164" s="30">
        <f t="shared" si="71"/>
        <v>2</v>
      </c>
      <c r="L164" s="5">
        <v>784.5</v>
      </c>
      <c r="M164">
        <f t="shared" si="72"/>
        <v>1569</v>
      </c>
      <c r="N164" s="28"/>
      <c r="O164" s="28">
        <f t="shared" si="68"/>
        <v>0.95007010834926708</v>
      </c>
      <c r="P164">
        <f t="shared" si="59"/>
        <v>523</v>
      </c>
      <c r="Q164" s="28">
        <f t="shared" si="69"/>
        <v>1.4251051625239006</v>
      </c>
      <c r="R164" s="28">
        <f t="shared" si="60"/>
        <v>0.47503505417463354</v>
      </c>
      <c r="S164" s="46">
        <v>24521</v>
      </c>
      <c r="T164" s="59">
        <f t="shared" si="70"/>
        <v>1.218638181647312E-3</v>
      </c>
      <c r="U164" s="28">
        <v>0.98960000000000004</v>
      </c>
      <c r="V164" s="59">
        <f t="shared" si="61"/>
        <v>0.66666666666666663</v>
      </c>
      <c r="W164" s="59">
        <f t="shared" si="62"/>
        <v>1.3335041690485108</v>
      </c>
      <c r="X164" s="62">
        <f t="shared" si="63"/>
        <v>2.8552510145138981</v>
      </c>
      <c r="Y164" s="28">
        <v>0.153789253681931</v>
      </c>
      <c r="Z164" s="28">
        <v>0.89439724645184204</v>
      </c>
      <c r="AA164" s="62">
        <f t="shared" si="77"/>
        <v>0.63985971208352022</v>
      </c>
      <c r="AB164" s="59">
        <f t="shared" si="64"/>
        <v>0.68007014395823995</v>
      </c>
      <c r="AC164" s="62">
        <f t="shared" si="65"/>
        <v>-2.6469289207830764</v>
      </c>
      <c r="AD164" s="28">
        <v>7.6642910197268099E-2</v>
      </c>
      <c r="AE164" s="28">
        <v>0.88293847953236904</v>
      </c>
      <c r="AF164">
        <v>52.7607</v>
      </c>
      <c r="AG164" s="59">
        <f t="shared" si="66"/>
        <v>0.84655345556164385</v>
      </c>
      <c r="AH164" s="62">
        <f t="shared" si="67"/>
        <v>1.368453639538934</v>
      </c>
      <c r="AI164">
        <v>6.5787674558349635E-2</v>
      </c>
      <c r="AJ164" s="28">
        <v>0.75652607287546736</v>
      </c>
      <c r="AK164" s="62">
        <f t="shared" si="73"/>
        <v>0.52559191108991854</v>
      </c>
    </row>
    <row r="165" spans="1:37" x14ac:dyDescent="0.25">
      <c r="A165" s="4" t="s">
        <v>334</v>
      </c>
      <c r="B165" s="18">
        <v>3961</v>
      </c>
      <c r="C165" s="4">
        <v>3489</v>
      </c>
      <c r="D165" s="9">
        <v>0.90808058987499252</v>
      </c>
      <c r="E165" s="28">
        <f t="shared" si="74"/>
        <v>0.90808058987499252</v>
      </c>
      <c r="F165" s="28">
        <f t="shared" si="75"/>
        <v>0.92719807597762394</v>
      </c>
      <c r="G165" s="28">
        <f t="shared" si="76"/>
        <v>0.97870908019860303</v>
      </c>
      <c r="H165" s="16">
        <v>6</v>
      </c>
      <c r="I165" s="16">
        <v>6</v>
      </c>
      <c r="J165" s="5">
        <v>660.17</v>
      </c>
      <c r="K165" s="30">
        <f t="shared" si="71"/>
        <v>6</v>
      </c>
      <c r="L165" s="5">
        <v>660.17</v>
      </c>
      <c r="M165">
        <f t="shared" si="72"/>
        <v>3961.0199999999995</v>
      </c>
      <c r="N165" s="28"/>
      <c r="O165" s="28">
        <f t="shared" si="68"/>
        <v>1.1289970765105959</v>
      </c>
      <c r="P165">
        <f t="shared" si="59"/>
        <v>565.8599999999999</v>
      </c>
      <c r="Q165" s="28">
        <f t="shared" si="69"/>
        <v>1.3171632559290287</v>
      </c>
      <c r="R165" s="28">
        <f t="shared" si="60"/>
        <v>0.18816617941843283</v>
      </c>
      <c r="S165" s="46">
        <v>56441</v>
      </c>
      <c r="T165" s="59">
        <f t="shared" si="70"/>
        <v>2.8049899111111266E-3</v>
      </c>
      <c r="U165" s="28">
        <v>0.98960000000000004</v>
      </c>
      <c r="V165" s="59">
        <f t="shared" si="61"/>
        <v>1</v>
      </c>
      <c r="W165" s="59">
        <f t="shared" si="62"/>
        <v>0.90808058987499252</v>
      </c>
      <c r="X165" s="62">
        <f t="shared" si="63"/>
        <v>8.8974639615915868E-2</v>
      </c>
      <c r="Y165" s="28">
        <v>0.153789253681931</v>
      </c>
      <c r="Z165" s="28">
        <v>0.89439724645184204</v>
      </c>
      <c r="AA165" s="62">
        <f t="shared" si="77"/>
        <v>0.70179479456423521</v>
      </c>
      <c r="AB165" s="59">
        <f t="shared" si="64"/>
        <v>0.88303420090596085</v>
      </c>
      <c r="AC165" s="62">
        <f t="shared" si="65"/>
        <v>1.2489266566919734E-3</v>
      </c>
      <c r="AD165" s="28">
        <v>7.6642910197268099E-2</v>
      </c>
      <c r="AE165" s="28">
        <v>0.88293847953236904</v>
      </c>
      <c r="AF165">
        <v>84.520899999999997</v>
      </c>
      <c r="AG165" s="59">
        <f t="shared" si="66"/>
        <v>0.76044415715068503</v>
      </c>
      <c r="AH165" s="62">
        <f t="shared" si="67"/>
        <v>5.9556509658090583E-2</v>
      </c>
      <c r="AI165">
        <v>6.5787674558349635E-2</v>
      </c>
      <c r="AJ165" s="28">
        <v>0.75652607287546736</v>
      </c>
      <c r="AK165" s="62">
        <f t="shared" si="73"/>
        <v>4.9926691976899473E-2</v>
      </c>
    </row>
    <row r="166" spans="1:37" x14ac:dyDescent="0.25">
      <c r="A166" s="4" t="s">
        <v>336</v>
      </c>
      <c r="B166" s="18">
        <v>4831</v>
      </c>
      <c r="C166" s="4">
        <v>3725</v>
      </c>
      <c r="D166" s="9">
        <v>0.79490916695653291</v>
      </c>
      <c r="E166" s="28">
        <f t="shared" si="74"/>
        <v>0.79490916695653291</v>
      </c>
      <c r="F166" s="28">
        <f t="shared" si="75"/>
        <v>0.81164409678719673</v>
      </c>
      <c r="G166" s="28">
        <f t="shared" si="76"/>
        <v>0.85673543549759645</v>
      </c>
      <c r="H166" s="16">
        <v>8</v>
      </c>
      <c r="I166" s="16">
        <v>8</v>
      </c>
      <c r="J166" s="5">
        <v>603.88</v>
      </c>
      <c r="K166" s="30">
        <f t="shared" si="71"/>
        <v>8</v>
      </c>
      <c r="L166" s="5">
        <v>603.88</v>
      </c>
      <c r="M166">
        <f t="shared" si="72"/>
        <v>4831.04</v>
      </c>
      <c r="N166" s="28"/>
      <c r="O166" s="28">
        <f t="shared" si="68"/>
        <v>1.2342352785321589</v>
      </c>
      <c r="P166">
        <f t="shared" si="59"/>
        <v>536.78222222222223</v>
      </c>
      <c r="Q166" s="28">
        <f t="shared" si="69"/>
        <v>1.3885146883486785</v>
      </c>
      <c r="R166" s="28">
        <f t="shared" si="60"/>
        <v>0.15427940981651966</v>
      </c>
      <c r="S166" s="46">
        <v>49700</v>
      </c>
      <c r="T166" s="59">
        <f t="shared" si="70"/>
        <v>2.469977473507255E-3</v>
      </c>
      <c r="U166" s="28">
        <v>0.98960000000000004</v>
      </c>
      <c r="V166" s="59">
        <f t="shared" si="61"/>
        <v>1</v>
      </c>
      <c r="W166" s="59">
        <f t="shared" si="62"/>
        <v>0.79490916695653291</v>
      </c>
      <c r="X166" s="62">
        <f t="shared" si="63"/>
        <v>-0.64691177773104824</v>
      </c>
      <c r="Y166" s="28">
        <v>0.153789253681931</v>
      </c>
      <c r="Z166" s="28">
        <v>0.89439724645184204</v>
      </c>
      <c r="AA166" s="62">
        <f t="shared" si="77"/>
        <v>0.97203219315895373</v>
      </c>
      <c r="AB166" s="59">
        <f t="shared" si="64"/>
        <v>0.87849597585513073</v>
      </c>
      <c r="AC166" s="62">
        <f t="shared" si="65"/>
        <v>-5.7963661163229922E-2</v>
      </c>
      <c r="AD166" s="28">
        <v>7.6642910197268099E-2</v>
      </c>
      <c r="AE166" s="28">
        <v>0.88293847953236904</v>
      </c>
      <c r="AF166">
        <v>90.994</v>
      </c>
      <c r="AG166" s="59">
        <f t="shared" si="66"/>
        <v>0.74289407561643839</v>
      </c>
      <c r="AH166" s="62">
        <f t="shared" si="67"/>
        <v>-0.20721202490503332</v>
      </c>
      <c r="AI166">
        <v>6.5787674558349635E-2</v>
      </c>
      <c r="AJ166" s="28">
        <v>0.75652607287546736</v>
      </c>
      <c r="AK166" s="62">
        <f t="shared" si="73"/>
        <v>-0.30402915459977048</v>
      </c>
    </row>
    <row r="167" spans="1:37" x14ac:dyDescent="0.25">
      <c r="A167" s="4" t="s">
        <v>338</v>
      </c>
      <c r="B167" s="18">
        <v>5632</v>
      </c>
      <c r="C167" s="4">
        <v>3527</v>
      </c>
      <c r="D167" s="9">
        <v>0.64561123477038429</v>
      </c>
      <c r="E167" s="28">
        <f t="shared" si="74"/>
        <v>0.64561123477038429</v>
      </c>
      <c r="F167" s="28">
        <f t="shared" si="75"/>
        <v>0.65920305023923453</v>
      </c>
      <c r="G167" s="28">
        <f t="shared" si="76"/>
        <v>0.69582544191919193</v>
      </c>
      <c r="H167" s="16">
        <v>7</v>
      </c>
      <c r="I167" s="16">
        <v>7</v>
      </c>
      <c r="J167" s="5">
        <v>804.57</v>
      </c>
      <c r="K167" s="30">
        <f t="shared" si="71"/>
        <v>4.9999911221590914</v>
      </c>
      <c r="L167" s="5">
        <v>1126.4000000000001</v>
      </c>
      <c r="M167">
        <f t="shared" si="72"/>
        <v>5631.9900000000007</v>
      </c>
      <c r="N167" s="28"/>
      <c r="O167" s="28">
        <f t="shared" si="68"/>
        <v>0.66169211647727266</v>
      </c>
      <c r="P167">
        <f t="shared" si="59"/>
        <v>938.66638888847797</v>
      </c>
      <c r="Q167" s="28">
        <f t="shared" si="69"/>
        <v>0.79403077474903805</v>
      </c>
      <c r="R167" s="28">
        <f t="shared" si="60"/>
        <v>0.13233865827176539</v>
      </c>
      <c r="S167" s="46">
        <v>93038</v>
      </c>
      <c r="T167" s="59">
        <f t="shared" si="70"/>
        <v>4.6237779513112276E-3</v>
      </c>
      <c r="U167" s="28">
        <v>0.98960000000000004</v>
      </c>
      <c r="V167" s="59">
        <f t="shared" si="61"/>
        <v>0.71428444602272734</v>
      </c>
      <c r="W167" s="59">
        <f t="shared" si="62"/>
        <v>0.90385733353886022</v>
      </c>
      <c r="X167" s="62">
        <f t="shared" si="63"/>
        <v>6.1513316831510581E-2</v>
      </c>
      <c r="Y167" s="28">
        <v>0.153789253681931</v>
      </c>
      <c r="Z167" s="28">
        <v>0.89439724645184204</v>
      </c>
      <c r="AA167" s="62">
        <f t="shared" si="77"/>
        <v>0.60534405296760463</v>
      </c>
      <c r="AB167" s="59">
        <f t="shared" si="64"/>
        <v>0.87893097444016954</v>
      </c>
      <c r="AC167" s="62">
        <f t="shared" si="65"/>
        <v>-5.2288007878155157E-2</v>
      </c>
      <c r="AD167" s="28">
        <v>7.6642910197268099E-2</v>
      </c>
      <c r="AE167" s="28">
        <v>0.88293847953236904</v>
      </c>
      <c r="AF167">
        <v>101.48390000000001</v>
      </c>
      <c r="AG167" s="59">
        <f t="shared" si="66"/>
        <v>0.7144535138630137</v>
      </c>
      <c r="AH167" s="62">
        <f t="shared" si="67"/>
        <v>-0.63952038576979764</v>
      </c>
      <c r="AI167">
        <v>6.5787674558349635E-2</v>
      </c>
      <c r="AJ167" s="28">
        <v>0.75652607287546736</v>
      </c>
      <c r="AK167" s="62">
        <f t="shared" si="73"/>
        <v>-0.21009835893881409</v>
      </c>
    </row>
    <row r="168" spans="1:37" x14ac:dyDescent="0.25">
      <c r="A168" s="4" t="s">
        <v>340</v>
      </c>
      <c r="B168" s="18">
        <v>2733</v>
      </c>
      <c r="C168" s="4">
        <v>1717</v>
      </c>
      <c r="D168" s="9">
        <v>0.64767767756440009</v>
      </c>
      <c r="E168" s="28">
        <f t="shared" si="74"/>
        <v>0.64767767756440009</v>
      </c>
      <c r="F168" s="28">
        <f t="shared" si="75"/>
        <v>0.66131299709207159</v>
      </c>
      <c r="G168" s="28">
        <f t="shared" si="76"/>
        <v>0.69805260804163105</v>
      </c>
      <c r="H168" s="16">
        <v>4</v>
      </c>
      <c r="I168" s="16">
        <v>4</v>
      </c>
      <c r="J168" s="5">
        <v>683.25</v>
      </c>
      <c r="K168" s="30">
        <f t="shared" si="71"/>
        <v>3</v>
      </c>
      <c r="L168" s="5">
        <v>911</v>
      </c>
      <c r="M168">
        <f t="shared" si="72"/>
        <v>2733</v>
      </c>
      <c r="N168" s="28"/>
      <c r="O168" s="28">
        <f t="shared" si="68"/>
        <v>0.81814489571899018</v>
      </c>
      <c r="P168">
        <f t="shared" si="59"/>
        <v>683.25</v>
      </c>
      <c r="Q168" s="28">
        <f t="shared" si="69"/>
        <v>1.0908598609586535</v>
      </c>
      <c r="R168" s="28">
        <f t="shared" si="60"/>
        <v>0.27271496523966332</v>
      </c>
      <c r="S168" s="46">
        <v>61062</v>
      </c>
      <c r="T168" s="59">
        <f t="shared" si="70"/>
        <v>3.0346431486378274E-3</v>
      </c>
      <c r="U168" s="28">
        <v>0.98960000000000004</v>
      </c>
      <c r="V168" s="59">
        <f t="shared" si="61"/>
        <v>0.75</v>
      </c>
      <c r="W168" s="59">
        <f t="shared" si="62"/>
        <v>0.86357023675253342</v>
      </c>
      <c r="X168" s="62">
        <f t="shared" si="63"/>
        <v>-0.20044969958086578</v>
      </c>
      <c r="Y168" s="28">
        <v>0.153789253681931</v>
      </c>
      <c r="Z168" s="28">
        <v>0.89439724645184204</v>
      </c>
      <c r="AA168" s="62">
        <f t="shared" si="77"/>
        <v>0.44757787167141594</v>
      </c>
      <c r="AB168" s="59">
        <f t="shared" si="64"/>
        <v>0.85080737610952806</v>
      </c>
      <c r="AC168" s="62">
        <f t="shared" si="65"/>
        <v>-0.41923125492155799</v>
      </c>
      <c r="AD168" s="28">
        <v>7.6642910197268099E-2</v>
      </c>
      <c r="AE168" s="28">
        <v>0.88293847953236904</v>
      </c>
      <c r="AF168">
        <v>112.5057</v>
      </c>
      <c r="AG168" s="59">
        <f t="shared" si="66"/>
        <v>0.68457084734246576</v>
      </c>
      <c r="AH168" s="62">
        <f t="shared" si="67"/>
        <v>-1.0937493385509731</v>
      </c>
      <c r="AI168">
        <v>6.5787674558349635E-2</v>
      </c>
      <c r="AJ168" s="28">
        <v>0.75652607287546736</v>
      </c>
      <c r="AK168" s="62">
        <f t="shared" si="73"/>
        <v>-0.57114343101779896</v>
      </c>
    </row>
    <row r="169" spans="1:37" x14ac:dyDescent="0.25">
      <c r="A169" s="4" t="s">
        <v>342</v>
      </c>
      <c r="B169" s="18">
        <v>2949</v>
      </c>
      <c r="C169" s="4">
        <v>2331</v>
      </c>
      <c r="D169" s="9">
        <v>0.8148839550712631</v>
      </c>
      <c r="E169" s="28">
        <f t="shared" si="74"/>
        <v>0.8148839550712631</v>
      </c>
      <c r="F169" s="28">
        <f t="shared" si="75"/>
        <v>0.83203940675697385</v>
      </c>
      <c r="G169" s="28">
        <f t="shared" si="76"/>
        <v>0.87826381824347244</v>
      </c>
      <c r="H169" s="16">
        <v>3</v>
      </c>
      <c r="I169" s="16">
        <v>5</v>
      </c>
      <c r="J169" s="5">
        <v>589.79999999999995</v>
      </c>
      <c r="K169" s="30">
        <f t="shared" si="71"/>
        <v>3</v>
      </c>
      <c r="L169" s="5">
        <v>983</v>
      </c>
      <c r="M169">
        <f t="shared" si="72"/>
        <v>2949</v>
      </c>
      <c r="N169" s="28"/>
      <c r="O169" s="28">
        <f t="shared" si="68"/>
        <v>0.75821973550356059</v>
      </c>
      <c r="P169">
        <f t="shared" si="59"/>
        <v>737.25</v>
      </c>
      <c r="Q169" s="28">
        <f t="shared" si="69"/>
        <v>1.0109596473380809</v>
      </c>
      <c r="R169" s="28">
        <f t="shared" si="60"/>
        <v>0.25273991183452027</v>
      </c>
      <c r="S169" s="46">
        <v>27675</v>
      </c>
      <c r="T169" s="59">
        <f t="shared" si="70"/>
        <v>1.3753848406300459E-3</v>
      </c>
      <c r="U169" s="28">
        <v>0.98960000000000004</v>
      </c>
      <c r="V169" s="59">
        <f t="shared" si="61"/>
        <v>0.6</v>
      </c>
      <c r="W169" s="59">
        <f t="shared" si="62"/>
        <v>1.3581399251187718</v>
      </c>
      <c r="X169" s="62">
        <f t="shared" si="63"/>
        <v>3.0154426760276021</v>
      </c>
      <c r="Y169" s="28">
        <v>0.153789253681931</v>
      </c>
      <c r="Z169" s="28">
        <v>0.89439724645184204</v>
      </c>
      <c r="AA169" s="62">
        <f t="shared" si="77"/>
        <v>1.0655826558265582</v>
      </c>
      <c r="AB169" s="59">
        <f t="shared" si="64"/>
        <v>0.64480578139114719</v>
      </c>
      <c r="AC169" s="62">
        <f t="shared" si="65"/>
        <v>-3.1070414409930636</v>
      </c>
      <c r="AD169" s="28">
        <v>7.6642910197268099E-2</v>
      </c>
      <c r="AE169" s="28">
        <v>0.88293847953236904</v>
      </c>
      <c r="AF169">
        <v>99.573899999999995</v>
      </c>
      <c r="AG169" s="59">
        <f t="shared" si="66"/>
        <v>0.7196319686575342</v>
      </c>
      <c r="AH169" s="62">
        <f t="shared" si="67"/>
        <v>-0.56080572030571385</v>
      </c>
      <c r="AI169">
        <v>6.5787674558349635E-2</v>
      </c>
      <c r="AJ169" s="28">
        <v>0.75652607287546736</v>
      </c>
      <c r="AK169" s="62">
        <f t="shared" si="73"/>
        <v>-0.21746816175705844</v>
      </c>
    </row>
    <row r="170" spans="1:37" x14ac:dyDescent="0.25">
      <c r="A170" s="4" t="s">
        <v>344</v>
      </c>
      <c r="B170" s="18">
        <v>3560</v>
      </c>
      <c r="C170" s="4">
        <v>3082</v>
      </c>
      <c r="D170" s="9">
        <v>0.89250550214293989</v>
      </c>
      <c r="E170" s="28">
        <f t="shared" si="74"/>
        <v>0.89250550214293989</v>
      </c>
      <c r="F170" s="28">
        <f t="shared" si="75"/>
        <v>0.91129509166173861</v>
      </c>
      <c r="G170" s="28">
        <f t="shared" si="76"/>
        <v>0.96192259675405745</v>
      </c>
      <c r="H170" s="16">
        <v>6</v>
      </c>
      <c r="I170" s="16">
        <v>6</v>
      </c>
      <c r="J170" s="5">
        <v>593.33000000000004</v>
      </c>
      <c r="K170" s="30">
        <f t="shared" si="71"/>
        <v>4.9999719101123601</v>
      </c>
      <c r="L170" s="5">
        <v>712</v>
      </c>
      <c r="M170">
        <f t="shared" si="72"/>
        <v>3559.9800000000005</v>
      </c>
      <c r="N170" s="28"/>
      <c r="O170" s="28">
        <f t="shared" si="68"/>
        <v>1.0468117977528091</v>
      </c>
      <c r="P170">
        <f t="shared" si="59"/>
        <v>593.33277777517685</v>
      </c>
      <c r="Q170" s="28">
        <f t="shared" si="69"/>
        <v>1.2561753335030099</v>
      </c>
      <c r="R170" s="28">
        <f t="shared" si="60"/>
        <v>0.20936353575020084</v>
      </c>
      <c r="S170" s="46">
        <v>117555</v>
      </c>
      <c r="T170" s="59">
        <f t="shared" si="70"/>
        <v>5.8422173420149973E-3</v>
      </c>
      <c r="U170" s="28">
        <v>0.98960000000000004</v>
      </c>
      <c r="V170" s="59">
        <f t="shared" si="61"/>
        <v>0.83332865168539338</v>
      </c>
      <c r="W170" s="59">
        <f t="shared" si="62"/>
        <v>1.0710126194963563</v>
      </c>
      <c r="X170" s="62">
        <f t="shared" si="63"/>
        <v>1.1484246708797516</v>
      </c>
      <c r="Y170" s="28">
        <v>0.153789253681931</v>
      </c>
      <c r="Z170" s="28">
        <v>0.89439724645184204</v>
      </c>
      <c r="AA170" s="62">
        <f t="shared" si="77"/>
        <v>0.30283696992896941</v>
      </c>
      <c r="AB170" s="59">
        <f t="shared" si="64"/>
        <v>0.93943226574603611</v>
      </c>
      <c r="AC170" s="62">
        <f t="shared" si="65"/>
        <v>0.73710387651330034</v>
      </c>
      <c r="AD170" s="28">
        <v>7.6642910197268099E-2</v>
      </c>
      <c r="AE170" s="28">
        <v>0.88293847953236904</v>
      </c>
      <c r="AF170">
        <v>51.491</v>
      </c>
      <c r="AG170" s="59">
        <f t="shared" si="66"/>
        <v>0.84999590794520552</v>
      </c>
      <c r="AH170" s="62">
        <f t="shared" si="67"/>
        <v>1.4207803467325197</v>
      </c>
      <c r="AI170">
        <v>6.5787674558349635E-2</v>
      </c>
      <c r="AJ170" s="28">
        <v>0.75652607287546736</v>
      </c>
      <c r="AK170" s="62">
        <f t="shared" si="73"/>
        <v>1.1021029647085239</v>
      </c>
    </row>
    <row r="171" spans="1:37" x14ac:dyDescent="0.25">
      <c r="A171" s="4" t="s">
        <v>346</v>
      </c>
      <c r="B171" s="18">
        <v>4776</v>
      </c>
      <c r="C171" s="4">
        <v>3903</v>
      </c>
      <c r="D171" s="9">
        <v>0.84248562399626992</v>
      </c>
      <c r="E171" s="28">
        <f t="shared" si="74"/>
        <v>0.84248562399626992</v>
      </c>
      <c r="F171" s="28">
        <f t="shared" si="75"/>
        <v>0.86022216344882307</v>
      </c>
      <c r="G171" s="28">
        <f t="shared" si="76"/>
        <v>0.90801228364042419</v>
      </c>
      <c r="H171" s="16">
        <v>8</v>
      </c>
      <c r="I171" s="16">
        <v>8</v>
      </c>
      <c r="J171" s="5">
        <v>597</v>
      </c>
      <c r="K171" s="30">
        <f t="shared" si="71"/>
        <v>6.9999560304269446</v>
      </c>
      <c r="L171" s="5">
        <v>682.29</v>
      </c>
      <c r="M171">
        <f t="shared" si="72"/>
        <v>4776</v>
      </c>
      <c r="N171" s="28"/>
      <c r="O171" s="28">
        <f t="shared" si="68"/>
        <v>1.0923947295138432</v>
      </c>
      <c r="P171">
        <f t="shared" si="59"/>
        <v>597.00328124742362</v>
      </c>
      <c r="Q171" s="28">
        <f t="shared" si="69"/>
        <v>1.2484520996980979</v>
      </c>
      <c r="R171" s="28">
        <f t="shared" si="60"/>
        <v>0.1560573701842547</v>
      </c>
      <c r="S171" s="46">
        <v>112618</v>
      </c>
      <c r="T171" s="59">
        <f t="shared" si="70"/>
        <v>5.5968596199484919E-3</v>
      </c>
      <c r="U171" s="28">
        <v>0.98960000000000004</v>
      </c>
      <c r="V171" s="59">
        <f t="shared" si="61"/>
        <v>0.87499450380336807</v>
      </c>
      <c r="W171" s="59">
        <f t="shared" si="62"/>
        <v>0.96284676113302348</v>
      </c>
      <c r="X171" s="62">
        <f t="shared" si="63"/>
        <v>0.44508646113043526</v>
      </c>
      <c r="Y171" s="28">
        <v>0.153789253681931</v>
      </c>
      <c r="Z171" s="28">
        <v>0.89439724645184204</v>
      </c>
      <c r="AA171" s="62">
        <f t="shared" si="77"/>
        <v>0.42408851160560479</v>
      </c>
      <c r="AB171" s="59">
        <f t="shared" si="64"/>
        <v>0.93941554636026214</v>
      </c>
      <c r="AC171" s="62">
        <f t="shared" si="65"/>
        <v>0.73688572997200996</v>
      </c>
      <c r="AD171" s="28">
        <v>7.6642910197268099E-2</v>
      </c>
      <c r="AE171" s="28">
        <v>0.88293847953236904</v>
      </c>
      <c r="AF171">
        <v>81.5685</v>
      </c>
      <c r="AG171" s="59">
        <f t="shared" si="66"/>
        <v>0.76844880109589042</v>
      </c>
      <c r="AH171" s="62">
        <f t="shared" si="67"/>
        <v>0.18123042500686559</v>
      </c>
      <c r="AI171">
        <v>6.5787674558349635E-2</v>
      </c>
      <c r="AJ171" s="28">
        <v>0.75652607287546736</v>
      </c>
      <c r="AK171" s="62">
        <f t="shared" si="73"/>
        <v>0.45440087203643698</v>
      </c>
    </row>
    <row r="172" spans="1:37" x14ac:dyDescent="0.25">
      <c r="A172" s="4" t="s">
        <v>348</v>
      </c>
      <c r="B172" s="18">
        <v>9727</v>
      </c>
      <c r="C172" s="4">
        <v>7105</v>
      </c>
      <c r="D172" s="9">
        <v>0.75303200041546592</v>
      </c>
      <c r="E172" s="28">
        <f t="shared" si="74"/>
        <v>0.75303200041546592</v>
      </c>
      <c r="F172" s="28">
        <f t="shared" si="75"/>
        <v>0.76888530568737046</v>
      </c>
      <c r="G172" s="28">
        <f t="shared" si="76"/>
        <v>0.81160115600333538</v>
      </c>
      <c r="H172" s="16">
        <v>14</v>
      </c>
      <c r="I172" s="16">
        <v>15</v>
      </c>
      <c r="J172" s="5">
        <v>648.47</v>
      </c>
      <c r="K172" s="30">
        <f t="shared" si="71"/>
        <v>13.999985607161879</v>
      </c>
      <c r="L172" s="5">
        <v>694.79</v>
      </c>
      <c r="M172">
        <f t="shared" si="72"/>
        <v>9727.0500000000011</v>
      </c>
      <c r="N172" s="28"/>
      <c r="O172" s="28">
        <f t="shared" si="68"/>
        <v>1.0727414038774308</v>
      </c>
      <c r="P172">
        <f t="shared" si="59"/>
        <v>648.4706222221796</v>
      </c>
      <c r="Q172" s="28">
        <f t="shared" si="69"/>
        <v>1.1493658686432127</v>
      </c>
      <c r="R172" s="28">
        <f t="shared" si="60"/>
        <v>7.6624464765781886E-2</v>
      </c>
      <c r="S172" s="46">
        <v>141101</v>
      </c>
      <c r="T172" s="59">
        <f t="shared" si="70"/>
        <v>7.0124002311739882E-3</v>
      </c>
      <c r="U172" s="28">
        <v>0.98960000000000004</v>
      </c>
      <c r="V172" s="59">
        <f t="shared" si="61"/>
        <v>0.93333237381079193</v>
      </c>
      <c r="W172" s="59">
        <f t="shared" si="62"/>
        <v>0.80682082990525616</v>
      </c>
      <c r="X172" s="62">
        <f t="shared" si="63"/>
        <v>-0.56945732195119825</v>
      </c>
      <c r="Y172" s="28">
        <v>0.153789253681931</v>
      </c>
      <c r="Z172" s="28">
        <v>0.89439724645184204</v>
      </c>
      <c r="AA172" s="62">
        <f t="shared" si="77"/>
        <v>0.68936435602866031</v>
      </c>
      <c r="AB172" s="59">
        <f t="shared" si="64"/>
        <v>0.95075963823305598</v>
      </c>
      <c r="AC172" s="62">
        <f t="shared" si="65"/>
        <v>0.8848980098240633</v>
      </c>
      <c r="AD172" s="28">
        <v>7.6642910197268099E-2</v>
      </c>
      <c r="AE172" s="28">
        <v>0.88293847953236904</v>
      </c>
      <c r="AF172">
        <v>60.128799999999998</v>
      </c>
      <c r="AG172" s="59">
        <f t="shared" si="66"/>
        <v>0.82657682060273974</v>
      </c>
      <c r="AH172" s="62">
        <f t="shared" si="67"/>
        <v>1.0648004842478762</v>
      </c>
      <c r="AI172">
        <v>6.5787674558349635E-2</v>
      </c>
      <c r="AJ172" s="28">
        <v>0.75652607287546736</v>
      </c>
      <c r="AK172" s="62">
        <f t="shared" si="73"/>
        <v>0.46008039070691376</v>
      </c>
    </row>
    <row r="173" spans="1:37" x14ac:dyDescent="0.25">
      <c r="A173" s="4" t="s">
        <v>350</v>
      </c>
      <c r="B173" s="18">
        <v>33138</v>
      </c>
      <c r="C173" s="4">
        <v>25572</v>
      </c>
      <c r="D173" s="9">
        <v>0.79554851221975209</v>
      </c>
      <c r="E173" s="28">
        <f t="shared" si="74"/>
        <v>0.79554851221975209</v>
      </c>
      <c r="F173" s="28">
        <f t="shared" si="75"/>
        <v>0.81229690195069426</v>
      </c>
      <c r="G173" s="28">
        <f t="shared" si="76"/>
        <v>0.85742450761462163</v>
      </c>
      <c r="H173" s="16">
        <v>33</v>
      </c>
      <c r="I173" s="16">
        <v>34</v>
      </c>
      <c r="J173" s="5">
        <v>974.65</v>
      </c>
      <c r="K173" s="30">
        <f t="shared" si="71"/>
        <v>30.000090530508782</v>
      </c>
      <c r="L173" s="5">
        <v>1104.5999999999999</v>
      </c>
      <c r="M173">
        <f t="shared" si="72"/>
        <v>33138.1</v>
      </c>
      <c r="N173" s="28"/>
      <c r="O173" s="28">
        <f t="shared" si="68"/>
        <v>0.67475104110085105</v>
      </c>
      <c r="P173">
        <f t="shared" si="59"/>
        <v>1068.9678459934526</v>
      </c>
      <c r="Q173" s="28">
        <f t="shared" si="69"/>
        <v>0.69724267459824529</v>
      </c>
      <c r="R173" s="28">
        <f t="shared" si="60"/>
        <v>2.2491633497394248E-2</v>
      </c>
      <c r="S173" s="46">
        <v>284697</v>
      </c>
      <c r="T173" s="59">
        <f t="shared" si="70"/>
        <v>1.4148796313382193E-2</v>
      </c>
      <c r="U173" s="28">
        <v>0.98960000000000004</v>
      </c>
      <c r="V173" s="59">
        <f t="shared" si="61"/>
        <v>0.88235560383849354</v>
      </c>
      <c r="W173" s="59">
        <f t="shared" si="62"/>
        <v>0.9016189263817147</v>
      </c>
      <c r="X173" s="62">
        <f t="shared" si="63"/>
        <v>4.6958287116787983E-2</v>
      </c>
      <c r="Y173" s="28">
        <v>0.153789253681931</v>
      </c>
      <c r="Z173" s="28">
        <v>0.89439724645184204</v>
      </c>
      <c r="AA173" s="62">
        <f t="shared" si="77"/>
        <v>1.1639743306041159</v>
      </c>
      <c r="AB173" s="59">
        <f t="shared" si="64"/>
        <v>0.96120097272971883</v>
      </c>
      <c r="AC173" s="62">
        <f t="shared" si="65"/>
        <v>1.021131543621101</v>
      </c>
      <c r="AD173" s="28">
        <v>7.6642910197268099E-2</v>
      </c>
      <c r="AE173" s="28">
        <v>0.88293847953236904</v>
      </c>
      <c r="AF173">
        <v>90.348100000000002</v>
      </c>
      <c r="AG173" s="59">
        <f t="shared" si="66"/>
        <v>0.74464526093150696</v>
      </c>
      <c r="AH173" s="62">
        <f t="shared" si="67"/>
        <v>-0.18059328018081638</v>
      </c>
      <c r="AI173">
        <v>6.5787674558349635E-2</v>
      </c>
      <c r="AJ173" s="28">
        <v>0.75652607287546736</v>
      </c>
      <c r="AK173" s="62">
        <f t="shared" si="73"/>
        <v>0.29583218351902424</v>
      </c>
    </row>
    <row r="174" spans="1:37" x14ac:dyDescent="0.25">
      <c r="A174" s="4" t="s">
        <v>352</v>
      </c>
      <c r="B174" s="18">
        <v>1634</v>
      </c>
      <c r="C174" s="4">
        <v>1343</v>
      </c>
      <c r="D174" s="9">
        <v>0.8473293038397961</v>
      </c>
      <c r="E174" s="28">
        <f t="shared" si="74"/>
        <v>0.8473293038397961</v>
      </c>
      <c r="F174" s="28">
        <f t="shared" si="75"/>
        <v>0.86516781549958133</v>
      </c>
      <c r="G174" s="28">
        <f t="shared" si="76"/>
        <v>0.91323269413844677</v>
      </c>
      <c r="H174" s="16">
        <v>2</v>
      </c>
      <c r="I174" s="16">
        <v>3</v>
      </c>
      <c r="J174" s="5">
        <v>544.66999999999996</v>
      </c>
      <c r="K174" s="30">
        <f t="shared" si="71"/>
        <v>2.0000122399020803</v>
      </c>
      <c r="L174" s="5">
        <v>817</v>
      </c>
      <c r="M174">
        <f t="shared" si="72"/>
        <v>1634.0099999999998</v>
      </c>
      <c r="N174" s="28"/>
      <c r="O174" s="28">
        <f t="shared" si="68"/>
        <v>0.91227662178702573</v>
      </c>
      <c r="P174">
        <f t="shared" si="59"/>
        <v>544.66777777324455</v>
      </c>
      <c r="Q174" s="28">
        <f t="shared" si="69"/>
        <v>1.3684121411534922</v>
      </c>
      <c r="R174" s="28">
        <f t="shared" si="60"/>
        <v>0.45613551936646646</v>
      </c>
      <c r="S174" s="46">
        <v>34970</v>
      </c>
      <c r="T174" s="59">
        <f t="shared" si="70"/>
        <v>1.737929823914461E-3</v>
      </c>
      <c r="U174" s="28">
        <v>0.98960000000000004</v>
      </c>
      <c r="V174" s="59">
        <f t="shared" si="61"/>
        <v>0.66667074663402681</v>
      </c>
      <c r="W174" s="59">
        <f t="shared" si="62"/>
        <v>1.2709861773865156</v>
      </c>
      <c r="X174" s="62">
        <f t="shared" si="63"/>
        <v>2.4487337178548243</v>
      </c>
      <c r="Y174" s="28">
        <v>0.153789253681931</v>
      </c>
      <c r="Z174" s="28">
        <v>0.89439724645184204</v>
      </c>
      <c r="AA174" s="62">
        <f t="shared" si="77"/>
        <v>0.46725764941378323</v>
      </c>
      <c r="AB174" s="59">
        <f t="shared" si="64"/>
        <v>0.76637260508132687</v>
      </c>
      <c r="AC174" s="62">
        <f t="shared" si="65"/>
        <v>-1.5208957247450279</v>
      </c>
      <c r="AD174" s="28">
        <v>7.6642910197268099E-2</v>
      </c>
      <c r="AE174" s="28">
        <v>0.88293847953236904</v>
      </c>
      <c r="AF174">
        <v>99.080699999999993</v>
      </c>
      <c r="AG174" s="59">
        <f t="shared" si="66"/>
        <v>0.72096914871232876</v>
      </c>
      <c r="AH174" s="62">
        <f t="shared" si="67"/>
        <v>-0.54048002763195091</v>
      </c>
      <c r="AI174">
        <v>6.5787674558349635E-2</v>
      </c>
      <c r="AJ174" s="28">
        <v>0.75652607287546736</v>
      </c>
      <c r="AK174" s="62">
        <f t="shared" si="73"/>
        <v>0.12911932182594851</v>
      </c>
    </row>
    <row r="175" spans="1:37" x14ac:dyDescent="0.25">
      <c r="A175" s="4" t="s">
        <v>354</v>
      </c>
      <c r="B175" s="18">
        <v>2434</v>
      </c>
      <c r="C175" s="4">
        <v>1643</v>
      </c>
      <c r="D175" s="9">
        <v>0.69589746630636429</v>
      </c>
      <c r="E175" s="28">
        <f t="shared" si="74"/>
        <v>0.69589746630636429</v>
      </c>
      <c r="F175" s="28">
        <f t="shared" si="75"/>
        <v>0.71054793928123516</v>
      </c>
      <c r="G175" s="28">
        <f t="shared" si="76"/>
        <v>0.75002282479685933</v>
      </c>
      <c r="H175" s="16">
        <v>5</v>
      </c>
      <c r="I175" s="16">
        <v>5</v>
      </c>
      <c r="J175" s="5">
        <v>486.8</v>
      </c>
      <c r="K175" s="30">
        <f t="shared" si="71"/>
        <v>5</v>
      </c>
      <c r="L175" s="5">
        <v>486.8</v>
      </c>
      <c r="M175">
        <f t="shared" si="72"/>
        <v>2434</v>
      </c>
      <c r="N175" s="28"/>
      <c r="O175" s="28">
        <f t="shared" si="68"/>
        <v>1.5310805258833198</v>
      </c>
      <c r="P175">
        <f t="shared" si="59"/>
        <v>405.66666666666669</v>
      </c>
      <c r="Q175" s="28">
        <f t="shared" si="69"/>
        <v>1.8372966310599836</v>
      </c>
      <c r="R175" s="28">
        <f t="shared" si="60"/>
        <v>0.30621610517666387</v>
      </c>
      <c r="S175" s="46">
        <v>51579</v>
      </c>
      <c r="T175" s="59">
        <f t="shared" si="70"/>
        <v>2.5633595192360303E-3</v>
      </c>
      <c r="U175" s="28">
        <v>0.98960000000000004</v>
      </c>
      <c r="V175" s="59">
        <f t="shared" si="61"/>
        <v>1</v>
      </c>
      <c r="W175" s="59">
        <f t="shared" si="62"/>
        <v>0.69589746630636429</v>
      </c>
      <c r="X175" s="62">
        <f t="shared" si="63"/>
        <v>-1.2907259473150035</v>
      </c>
      <c r="Y175" s="28">
        <v>0.153789253681931</v>
      </c>
      <c r="Z175" s="28">
        <v>0.89439724645184204</v>
      </c>
      <c r="AA175" s="62">
        <f t="shared" si="77"/>
        <v>0.47189747765563506</v>
      </c>
      <c r="AB175" s="59">
        <f t="shared" si="64"/>
        <v>0.90562050446887299</v>
      </c>
      <c r="AC175" s="62">
        <f t="shared" si="65"/>
        <v>0.29594420251166875</v>
      </c>
      <c r="AD175" s="28">
        <v>7.6642910197268099E-2</v>
      </c>
      <c r="AE175" s="28">
        <v>0.88293847953236904</v>
      </c>
      <c r="AF175">
        <v>121.41379999999999</v>
      </c>
      <c r="AG175" s="59">
        <f t="shared" si="66"/>
        <v>0.66041891375342465</v>
      </c>
      <c r="AH175" s="62">
        <f t="shared" si="67"/>
        <v>-1.4608687686141202</v>
      </c>
      <c r="AI175">
        <v>6.5787674558349635E-2</v>
      </c>
      <c r="AJ175" s="28">
        <v>0.75652607287546736</v>
      </c>
      <c r="AK175" s="62">
        <f t="shared" si="73"/>
        <v>-0.81855017113915152</v>
      </c>
    </row>
    <row r="176" spans="1:37" x14ac:dyDescent="0.25">
      <c r="A176" s="4" t="s">
        <v>356</v>
      </c>
      <c r="B176" s="18">
        <v>1777</v>
      </c>
      <c r="C176" s="4">
        <v>1360</v>
      </c>
      <c r="D176" s="9">
        <v>0.78900498349471193</v>
      </c>
      <c r="E176" s="28">
        <f t="shared" si="74"/>
        <v>0.78900498349471193</v>
      </c>
      <c r="F176" s="28">
        <f t="shared" si="75"/>
        <v>0.8056156147261796</v>
      </c>
      <c r="G176" s="28">
        <f t="shared" si="76"/>
        <v>0.85037203776652293</v>
      </c>
      <c r="H176" s="16">
        <v>5</v>
      </c>
      <c r="I176" s="16">
        <v>5</v>
      </c>
      <c r="J176" s="5">
        <v>355.4</v>
      </c>
      <c r="K176" s="30">
        <f t="shared" si="71"/>
        <v>5</v>
      </c>
      <c r="L176" s="5">
        <v>355.4</v>
      </c>
      <c r="M176">
        <f t="shared" si="72"/>
        <v>1777</v>
      </c>
      <c r="N176" s="28"/>
      <c r="O176" s="28">
        <f t="shared" si="68"/>
        <v>2.0971581316826113</v>
      </c>
      <c r="P176">
        <f t="shared" si="59"/>
        <v>296.16666666666669</v>
      </c>
      <c r="Q176" s="28">
        <f t="shared" si="69"/>
        <v>2.5165897580191334</v>
      </c>
      <c r="R176" s="28">
        <f t="shared" si="60"/>
        <v>0.41943162633652209</v>
      </c>
      <c r="S176" s="46">
        <v>17458</v>
      </c>
      <c r="T176" s="59">
        <f t="shared" si="70"/>
        <v>8.6762307308832314E-4</v>
      </c>
      <c r="U176" s="28">
        <v>0.98960000000000004</v>
      </c>
      <c r="V176" s="59">
        <f t="shared" si="61"/>
        <v>1</v>
      </c>
      <c r="W176" s="59">
        <f t="shared" si="62"/>
        <v>0.78900498349471193</v>
      </c>
      <c r="X176" s="62">
        <f t="shared" si="63"/>
        <v>-0.68530316933004831</v>
      </c>
      <c r="Y176" s="28">
        <v>0.153789253681931</v>
      </c>
      <c r="Z176" s="28">
        <v>0.89439724645184204</v>
      </c>
      <c r="AA176" s="62">
        <f t="shared" si="77"/>
        <v>1.0178714629396266</v>
      </c>
      <c r="AB176" s="59">
        <f t="shared" si="64"/>
        <v>0.79642570741207463</v>
      </c>
      <c r="AC176" s="62">
        <f t="shared" si="65"/>
        <v>-1.1287772332447015</v>
      </c>
      <c r="AD176" s="28">
        <v>7.6642910197268099E-2</v>
      </c>
      <c r="AE176" s="28">
        <v>0.88293847953236904</v>
      </c>
      <c r="AF176">
        <v>79.766900000000007</v>
      </c>
      <c r="AG176" s="59">
        <f t="shared" si="66"/>
        <v>0.77333335824657534</v>
      </c>
      <c r="AH176" s="62">
        <f t="shared" si="67"/>
        <v>0.25547772411686254</v>
      </c>
      <c r="AI176">
        <v>6.5787674558349635E-2</v>
      </c>
      <c r="AJ176" s="28">
        <v>0.75652607287546736</v>
      </c>
      <c r="AK176" s="62">
        <f t="shared" si="73"/>
        <v>-0.51953422615262912</v>
      </c>
    </row>
    <row r="177" spans="1:37" x14ac:dyDescent="0.25">
      <c r="A177" s="4" t="s">
        <v>358</v>
      </c>
      <c r="B177" s="18">
        <v>4977</v>
      </c>
      <c r="C177" s="4">
        <v>4496</v>
      </c>
      <c r="D177" s="9">
        <v>0.93129426288763373</v>
      </c>
      <c r="E177" s="28">
        <f t="shared" si="74"/>
        <v>0.93129426288763373</v>
      </c>
      <c r="F177" s="28">
        <f t="shared" si="75"/>
        <v>0.95090045789579436</v>
      </c>
      <c r="G177" s="28">
        <f t="shared" si="76"/>
        <v>1.0037282611122273</v>
      </c>
      <c r="H177" s="16">
        <v>4</v>
      </c>
      <c r="I177" s="16">
        <v>5</v>
      </c>
      <c r="J177" s="5">
        <v>995.4</v>
      </c>
      <c r="K177" s="30">
        <f t="shared" si="71"/>
        <v>4</v>
      </c>
      <c r="L177" s="5">
        <v>1244.25</v>
      </c>
      <c r="M177">
        <f t="shared" si="72"/>
        <v>4977</v>
      </c>
      <c r="N177" s="28"/>
      <c r="O177" s="28">
        <f t="shared" si="68"/>
        <v>0.59901948965240104</v>
      </c>
      <c r="P177">
        <f t="shared" si="59"/>
        <v>995.4</v>
      </c>
      <c r="Q177" s="28">
        <f t="shared" si="69"/>
        <v>0.74877436206550141</v>
      </c>
      <c r="R177" s="28">
        <f t="shared" si="60"/>
        <v>0.14975487241310037</v>
      </c>
      <c r="S177" s="46">
        <v>44825</v>
      </c>
      <c r="T177" s="59">
        <f t="shared" si="70"/>
        <v>2.2277010110656483E-3</v>
      </c>
      <c r="U177" s="28">
        <v>0.98960000000000004</v>
      </c>
      <c r="V177" s="59">
        <f t="shared" si="61"/>
        <v>0.8</v>
      </c>
      <c r="W177" s="59">
        <f t="shared" si="62"/>
        <v>1.1641178286095422</v>
      </c>
      <c r="X177" s="62">
        <f t="shared" si="63"/>
        <v>1.7538324408254158</v>
      </c>
      <c r="Y177" s="28">
        <v>0.153789253681931</v>
      </c>
      <c r="Z177" s="28">
        <v>0.89439724645184204</v>
      </c>
      <c r="AA177" s="62">
        <f t="shared" si="77"/>
        <v>1.1103179029559398</v>
      </c>
      <c r="AB177" s="59">
        <f t="shared" si="64"/>
        <v>0.72242052426101511</v>
      </c>
      <c r="AC177" s="62">
        <f t="shared" si="65"/>
        <v>-2.094361433539035</v>
      </c>
      <c r="AD177" s="28">
        <v>7.6642910197268099E-2</v>
      </c>
      <c r="AE177" s="28">
        <v>0.88293847953236904</v>
      </c>
      <c r="AF177">
        <v>46.1967</v>
      </c>
      <c r="AG177" s="59">
        <f t="shared" si="66"/>
        <v>0.86434998816438358</v>
      </c>
      <c r="AH177" s="62">
        <f t="shared" si="67"/>
        <v>1.6389683327882796</v>
      </c>
      <c r="AI177">
        <v>6.5787674558349635E-2</v>
      </c>
      <c r="AJ177" s="28">
        <v>0.75652607287546736</v>
      </c>
      <c r="AK177" s="62">
        <f t="shared" si="73"/>
        <v>0.43281311335822009</v>
      </c>
    </row>
    <row r="178" spans="1:37" x14ac:dyDescent="0.25">
      <c r="A178" s="4" t="s">
        <v>360</v>
      </c>
      <c r="B178" s="18">
        <v>7909</v>
      </c>
      <c r="C178" s="4">
        <v>6067</v>
      </c>
      <c r="D178" s="9">
        <v>0.79082553739508565</v>
      </c>
      <c r="E178" s="28">
        <f t="shared" si="74"/>
        <v>0.79082553739508565</v>
      </c>
      <c r="F178" s="28">
        <f t="shared" si="75"/>
        <v>0.80747449607708743</v>
      </c>
      <c r="G178" s="28">
        <f t="shared" si="76"/>
        <v>0.85233419030359225</v>
      </c>
      <c r="H178" s="16">
        <v>11</v>
      </c>
      <c r="I178" s="16">
        <v>12</v>
      </c>
      <c r="J178" s="5">
        <v>659.08</v>
      </c>
      <c r="K178" s="30">
        <f t="shared" si="71"/>
        <v>10.999944367176635</v>
      </c>
      <c r="L178" s="5">
        <v>719</v>
      </c>
      <c r="M178">
        <f t="shared" si="72"/>
        <v>7908.9600000000009</v>
      </c>
      <c r="N178" s="28"/>
      <c r="O178" s="28">
        <f t="shared" si="68"/>
        <v>1.0366203059805286</v>
      </c>
      <c r="P178">
        <f t="shared" si="59"/>
        <v>659.08305555426773</v>
      </c>
      <c r="Q178" s="28">
        <f t="shared" si="69"/>
        <v>1.130858992230048</v>
      </c>
      <c r="R178" s="28">
        <f t="shared" si="60"/>
        <v>9.4238686249519477E-2</v>
      </c>
      <c r="S178" s="46">
        <v>158767</v>
      </c>
      <c r="T178" s="59">
        <f t="shared" si="70"/>
        <v>7.8903604333264866E-3</v>
      </c>
      <c r="U178" s="28">
        <v>0.98960000000000004</v>
      </c>
      <c r="V178" s="59">
        <f t="shared" si="61"/>
        <v>0.91666203059805296</v>
      </c>
      <c r="W178" s="59">
        <f t="shared" si="62"/>
        <v>0.86272313131496403</v>
      </c>
      <c r="X178" s="62">
        <f t="shared" si="63"/>
        <v>-0.20595792214706266</v>
      </c>
      <c r="Y178" s="28">
        <v>0.153789253681931</v>
      </c>
      <c r="Z178" s="28">
        <v>0.89439724645184204</v>
      </c>
      <c r="AA178" s="62">
        <f t="shared" si="77"/>
        <v>0.49815137906491902</v>
      </c>
      <c r="AB178" s="59">
        <f t="shared" si="64"/>
        <v>0.95471328195519045</v>
      </c>
      <c r="AC178" s="62">
        <f t="shared" si="65"/>
        <v>0.93648326033136198</v>
      </c>
      <c r="AD178" s="28">
        <v>7.6642910197268099E-2</v>
      </c>
      <c r="AE178" s="28">
        <v>0.88293847953236904</v>
      </c>
      <c r="AF178">
        <v>110.16419999999999</v>
      </c>
      <c r="AG178" s="59">
        <f t="shared" si="66"/>
        <v>0.6909191991232877</v>
      </c>
      <c r="AH178" s="62">
        <f t="shared" si="67"/>
        <v>-0.99725175259068299</v>
      </c>
      <c r="AI178">
        <v>6.5787674558349635E-2</v>
      </c>
      <c r="AJ178" s="28">
        <v>0.75652607287546736</v>
      </c>
      <c r="AK178" s="62">
        <f t="shared" si="73"/>
        <v>-8.8908804802127886E-2</v>
      </c>
    </row>
    <row r="179" spans="1:37" x14ac:dyDescent="0.25">
      <c r="A179" s="4" t="s">
        <v>362</v>
      </c>
      <c r="B179" s="18">
        <v>4934</v>
      </c>
      <c r="C179" s="4">
        <v>4087</v>
      </c>
      <c r="D179" s="9">
        <v>0.85395258651310713</v>
      </c>
      <c r="E179" s="28">
        <f t="shared" si="74"/>
        <v>0.85395258651310713</v>
      </c>
      <c r="F179" s="28">
        <f t="shared" si="75"/>
        <v>0.87193053570285661</v>
      </c>
      <c r="G179" s="28">
        <f t="shared" si="76"/>
        <v>0.92037112101968199</v>
      </c>
      <c r="H179" s="16">
        <v>4</v>
      </c>
      <c r="I179" s="16">
        <v>5</v>
      </c>
      <c r="J179" s="5">
        <v>986.8</v>
      </c>
      <c r="K179" s="30">
        <f t="shared" si="71"/>
        <v>4</v>
      </c>
      <c r="L179" s="5">
        <v>1233.5</v>
      </c>
      <c r="M179">
        <f t="shared" si="72"/>
        <v>4934</v>
      </c>
      <c r="N179" s="28"/>
      <c r="O179" s="28">
        <f t="shared" si="68"/>
        <v>0.60423996757194975</v>
      </c>
      <c r="P179">
        <f t="shared" si="59"/>
        <v>986.8</v>
      </c>
      <c r="Q179" s="28">
        <f t="shared" si="69"/>
        <v>0.75529995946493722</v>
      </c>
      <c r="R179" s="28">
        <f t="shared" si="60"/>
        <v>0.15105999189298747</v>
      </c>
      <c r="S179" s="46">
        <v>58698</v>
      </c>
      <c r="T179" s="59">
        <f t="shared" si="70"/>
        <v>2.9171577010046051E-3</v>
      </c>
      <c r="U179" s="28">
        <v>0.98960000000000004</v>
      </c>
      <c r="V179" s="59">
        <f t="shared" si="61"/>
        <v>0.8</v>
      </c>
      <c r="W179" s="59">
        <f t="shared" si="62"/>
        <v>1.0674407331413838</v>
      </c>
      <c r="X179" s="62">
        <f t="shared" si="63"/>
        <v>1.1251988194664928</v>
      </c>
      <c r="Y179" s="28">
        <v>0.153789253681931</v>
      </c>
      <c r="Z179" s="28">
        <v>0.89439724645184204</v>
      </c>
      <c r="AA179" s="62">
        <f t="shared" si="77"/>
        <v>0.84057378445602915</v>
      </c>
      <c r="AB179" s="59">
        <f t="shared" si="64"/>
        <v>0.78985655388599274</v>
      </c>
      <c r="AC179" s="62">
        <f t="shared" si="65"/>
        <v>-1.2144884035169916</v>
      </c>
      <c r="AD179" s="28">
        <v>7.6642910197268099E-2</v>
      </c>
      <c r="AE179" s="28">
        <v>0.88293847953236904</v>
      </c>
      <c r="AF179">
        <v>62.107500000000002</v>
      </c>
      <c r="AG179" s="59">
        <f t="shared" si="66"/>
        <v>0.82121210410958911</v>
      </c>
      <c r="AH179" s="62">
        <f t="shared" si="67"/>
        <v>0.9832545635390898</v>
      </c>
      <c r="AI179">
        <v>6.5787674558349635E-2</v>
      </c>
      <c r="AJ179" s="28">
        <v>0.75652607287546736</v>
      </c>
      <c r="AK179" s="62">
        <f t="shared" si="73"/>
        <v>0.297988326496197</v>
      </c>
    </row>
    <row r="180" spans="1:37" x14ac:dyDescent="0.25">
      <c r="A180" s="4" t="s">
        <v>364</v>
      </c>
      <c r="B180" s="18">
        <v>14470</v>
      </c>
      <c r="C180" s="4">
        <v>11143</v>
      </c>
      <c r="D180" s="9">
        <v>0.79389280345400015</v>
      </c>
      <c r="E180" s="28">
        <f t="shared" si="74"/>
        <v>0.79389280345400015</v>
      </c>
      <c r="F180" s="28">
        <f t="shared" si="75"/>
        <v>0.8106063361582948</v>
      </c>
      <c r="G180" s="28">
        <f t="shared" si="76"/>
        <v>0.85564002150042229</v>
      </c>
      <c r="H180" s="16">
        <v>14</v>
      </c>
      <c r="I180" s="16">
        <v>18</v>
      </c>
      <c r="J180" s="5">
        <v>803.89</v>
      </c>
      <c r="K180" s="30">
        <f t="shared" si="71"/>
        <v>14.000038700813686</v>
      </c>
      <c r="L180" s="5">
        <v>1033.57</v>
      </c>
      <c r="M180">
        <f t="shared" si="72"/>
        <v>14470.02</v>
      </c>
      <c r="N180" s="28"/>
      <c r="O180" s="28">
        <f t="shared" si="68"/>
        <v>0.72112193658871682</v>
      </c>
      <c r="P180">
        <f t="shared" si="59"/>
        <v>964.66551111065235</v>
      </c>
      <c r="Q180" s="28">
        <f t="shared" si="69"/>
        <v>0.7726305039576632</v>
      </c>
      <c r="R180" s="28">
        <f t="shared" si="60"/>
        <v>5.1508567368946379E-2</v>
      </c>
      <c r="S180" s="46">
        <v>121945</v>
      </c>
      <c r="T180" s="59">
        <f t="shared" si="70"/>
        <v>6.060390402552158E-3</v>
      </c>
      <c r="U180" s="28">
        <v>0.98960000000000004</v>
      </c>
      <c r="V180" s="59">
        <f t="shared" si="61"/>
        <v>0.77777992782298255</v>
      </c>
      <c r="W180" s="59">
        <f t="shared" si="62"/>
        <v>1.0207164971152158</v>
      </c>
      <c r="X180" s="62">
        <f t="shared" si="63"/>
        <v>0.8213789171812288</v>
      </c>
      <c r="Y180" s="28">
        <v>0.153789253681931</v>
      </c>
      <c r="Z180" s="28">
        <v>0.89439724645184204</v>
      </c>
      <c r="AA180" s="62">
        <f t="shared" si="77"/>
        <v>1.186600516626348</v>
      </c>
      <c r="AB180" s="59">
        <f t="shared" si="64"/>
        <v>0.91524305453831478</v>
      </c>
      <c r="AC180" s="62">
        <f t="shared" si="65"/>
        <v>0.42149462908960922</v>
      </c>
      <c r="AD180" s="28">
        <v>7.6642910197268099E-2</v>
      </c>
      <c r="AE180" s="28">
        <v>0.88293847953236904</v>
      </c>
      <c r="AF180">
        <v>69.185599999999994</v>
      </c>
      <c r="AG180" s="59">
        <f t="shared" si="66"/>
        <v>0.80202172668493155</v>
      </c>
      <c r="AH180" s="62">
        <f t="shared" si="67"/>
        <v>0.69155284960121721</v>
      </c>
      <c r="AI180">
        <v>6.5787674558349635E-2</v>
      </c>
      <c r="AJ180" s="28">
        <v>0.75652607287546736</v>
      </c>
      <c r="AK180" s="62">
        <f t="shared" si="73"/>
        <v>0.64480879862401841</v>
      </c>
    </row>
    <row r="181" spans="1:37" x14ac:dyDescent="0.25">
      <c r="A181" s="4" t="s">
        <v>366</v>
      </c>
      <c r="B181" s="18">
        <v>15799</v>
      </c>
      <c r="C181" s="4">
        <v>11076</v>
      </c>
      <c r="D181" s="9">
        <v>0.72273920507822831</v>
      </c>
      <c r="E181" s="28">
        <f t="shared" si="74"/>
        <v>0.72273920507822831</v>
      </c>
      <c r="F181" s="28">
        <f t="shared" si="75"/>
        <v>0.73795476729040155</v>
      </c>
      <c r="G181" s="28">
        <f t="shared" si="76"/>
        <v>0.77895225436209037</v>
      </c>
      <c r="H181" s="16">
        <v>22</v>
      </c>
      <c r="I181" s="16">
        <v>22</v>
      </c>
      <c r="J181" s="5">
        <v>718.14</v>
      </c>
      <c r="K181" s="30">
        <f t="shared" si="71"/>
        <v>20.000101272232417</v>
      </c>
      <c r="L181" s="5">
        <v>789.95</v>
      </c>
      <c r="M181">
        <f t="shared" si="72"/>
        <v>15799.08</v>
      </c>
      <c r="N181" s="28"/>
      <c r="O181" s="28">
        <f t="shared" si="68"/>
        <v>0.9435154123678714</v>
      </c>
      <c r="P181">
        <f t="shared" si="59"/>
        <v>752.33351473835432</v>
      </c>
      <c r="Q181" s="28">
        <f t="shared" si="69"/>
        <v>0.99069094410769409</v>
      </c>
      <c r="R181" s="28">
        <f t="shared" si="60"/>
        <v>4.7175531739822696E-2</v>
      </c>
      <c r="S181" s="46">
        <v>183595</v>
      </c>
      <c r="T181" s="59">
        <f t="shared" si="70"/>
        <v>9.1242558198906341E-3</v>
      </c>
      <c r="U181" s="28">
        <v>0.98960000000000004</v>
      </c>
      <c r="V181" s="59">
        <f t="shared" si="61"/>
        <v>0.90909551237420072</v>
      </c>
      <c r="W181" s="59">
        <f t="shared" si="62"/>
        <v>0.79500909996873392</v>
      </c>
      <c r="X181" s="62">
        <f t="shared" si="63"/>
        <v>-0.64626197282070186</v>
      </c>
      <c r="Y181" s="28">
        <v>0.153789253681931</v>
      </c>
      <c r="Z181" s="28">
        <v>0.89439724645184204</v>
      </c>
      <c r="AA181" s="62">
        <f t="shared" si="77"/>
        <v>0.86053541763119912</v>
      </c>
      <c r="AB181" s="59">
        <f t="shared" si="64"/>
        <v>0.95697344698819387</v>
      </c>
      <c r="AC181" s="62">
        <f t="shared" si="65"/>
        <v>0.96597281164388471</v>
      </c>
      <c r="AD181" s="28">
        <v>7.6642910197268099E-2</v>
      </c>
      <c r="AE181" s="28">
        <v>0.88293847953236904</v>
      </c>
      <c r="AF181">
        <v>98.417000000000002</v>
      </c>
      <c r="AG181" s="59">
        <f t="shared" si="66"/>
        <v>0.72276859397260274</v>
      </c>
      <c r="AH181" s="62">
        <f t="shared" si="67"/>
        <v>-0.51312771167984983</v>
      </c>
      <c r="AI181">
        <v>6.5787674558349635E-2</v>
      </c>
      <c r="AJ181" s="28">
        <v>0.75652607287546736</v>
      </c>
      <c r="AK181" s="62">
        <f t="shared" si="73"/>
        <v>-6.447229095222233E-2</v>
      </c>
    </row>
    <row r="182" spans="1:37" x14ac:dyDescent="0.25">
      <c r="A182" s="4" t="s">
        <v>368</v>
      </c>
      <c r="B182" s="18">
        <v>41554</v>
      </c>
      <c r="C182" s="4">
        <v>29797</v>
      </c>
      <c r="D182" s="9">
        <v>0.73924427735069864</v>
      </c>
      <c r="E182" s="28">
        <f t="shared" si="74"/>
        <v>0.73924427735069864</v>
      </c>
      <c r="F182" s="28">
        <f t="shared" si="75"/>
        <v>0.75480731476860807</v>
      </c>
      <c r="G182" s="28">
        <f t="shared" si="76"/>
        <v>0.79674105447797516</v>
      </c>
      <c r="H182" s="16">
        <v>30</v>
      </c>
      <c r="I182" s="16">
        <v>31</v>
      </c>
      <c r="J182" s="5">
        <v>1340.45</v>
      </c>
      <c r="K182" s="30">
        <f t="shared" si="71"/>
        <v>27.999993261773369</v>
      </c>
      <c r="L182" s="5">
        <v>1484.07</v>
      </c>
      <c r="M182">
        <f t="shared" si="72"/>
        <v>41553.950000000004</v>
      </c>
      <c r="N182" s="28"/>
      <c r="O182" s="28">
        <f t="shared" si="68"/>
        <v>0.50222024567574308</v>
      </c>
      <c r="P182">
        <f t="shared" si="59"/>
        <v>1432.8951605231839</v>
      </c>
      <c r="Q182" s="28">
        <f t="shared" si="69"/>
        <v>0.52015668733772713</v>
      </c>
      <c r="R182" s="28">
        <f t="shared" si="60"/>
        <v>1.7936441661984048E-2</v>
      </c>
      <c r="S182" s="46">
        <v>277563</v>
      </c>
      <c r="T182" s="59">
        <f t="shared" si="70"/>
        <v>1.3794252665575338E-2</v>
      </c>
      <c r="U182" s="28">
        <v>0.98960000000000004</v>
      </c>
      <c r="V182" s="59">
        <f t="shared" si="61"/>
        <v>0.90322558908946349</v>
      </c>
      <c r="W182" s="59">
        <f t="shared" si="62"/>
        <v>0.8184492183131421</v>
      </c>
      <c r="X182" s="62">
        <f t="shared" si="63"/>
        <v>-0.4938448319397965</v>
      </c>
      <c r="Y182" s="28">
        <v>0.153789253681931</v>
      </c>
      <c r="Z182" s="28">
        <v>0.89439724645184204</v>
      </c>
      <c r="AA182" s="62">
        <f t="shared" si="77"/>
        <v>1.4971015589253611</v>
      </c>
      <c r="AB182" s="59">
        <f t="shared" si="64"/>
        <v>0.94653207431412989</v>
      </c>
      <c r="AC182" s="62">
        <f t="shared" si="65"/>
        <v>0.82973877972639432</v>
      </c>
      <c r="AD182" s="28">
        <v>7.6642910197268099E-2</v>
      </c>
      <c r="AE182" s="28">
        <v>0.88293847953236904</v>
      </c>
      <c r="AF182">
        <v>103.53270000000001</v>
      </c>
      <c r="AG182" s="59">
        <f t="shared" si="66"/>
        <v>0.70889873994520547</v>
      </c>
      <c r="AH182" s="62">
        <f t="shared" si="67"/>
        <v>-0.72395525833671726</v>
      </c>
      <c r="AI182">
        <v>6.5787674558349635E-2</v>
      </c>
      <c r="AJ182" s="28">
        <v>0.75652607287546736</v>
      </c>
      <c r="AK182" s="62">
        <f t="shared" si="73"/>
        <v>-0.12935377018337316</v>
      </c>
    </row>
    <row r="183" spans="1:37" x14ac:dyDescent="0.25">
      <c r="A183" s="4" t="s">
        <v>370</v>
      </c>
      <c r="B183" s="18">
        <v>57999</v>
      </c>
      <c r="C183" s="4">
        <v>36871</v>
      </c>
      <c r="D183" s="9">
        <v>0.6553792342313759</v>
      </c>
      <c r="E183" s="28">
        <f t="shared" si="74"/>
        <v>0.6553792342313759</v>
      </c>
      <c r="F183" s="28">
        <f t="shared" si="75"/>
        <v>0.66917669179414174</v>
      </c>
      <c r="G183" s="28">
        <f t="shared" si="76"/>
        <v>0.70635317467159398</v>
      </c>
      <c r="H183" s="16">
        <v>36</v>
      </c>
      <c r="I183" s="16">
        <v>38</v>
      </c>
      <c r="J183" s="5">
        <v>1526.29</v>
      </c>
      <c r="K183" s="30">
        <f t="shared" si="71"/>
        <v>28.999944999174986</v>
      </c>
      <c r="L183" s="5">
        <v>1999.97</v>
      </c>
      <c r="M183">
        <f t="shared" si="72"/>
        <v>57999.02</v>
      </c>
      <c r="N183" s="28"/>
      <c r="O183" s="28">
        <f t="shared" si="68"/>
        <v>0.37267059005885089</v>
      </c>
      <c r="P183">
        <f t="shared" si="59"/>
        <v>1933.3042111108871</v>
      </c>
      <c r="Q183" s="28">
        <f t="shared" si="69"/>
        <v>0.38552132443332826</v>
      </c>
      <c r="R183" s="28">
        <f t="shared" si="60"/>
        <v>1.2850734374477368E-2</v>
      </c>
      <c r="S183" s="46">
        <v>416681</v>
      </c>
      <c r="T183" s="59">
        <f t="shared" si="70"/>
        <v>2.0708102286488464E-2</v>
      </c>
      <c r="U183" s="28">
        <v>0.98960000000000004</v>
      </c>
      <c r="V183" s="59">
        <f t="shared" si="61"/>
        <v>0.76315644734671018</v>
      </c>
      <c r="W183" s="59">
        <f t="shared" si="62"/>
        <v>0.85877441841702751</v>
      </c>
      <c r="X183" s="62">
        <f t="shared" si="63"/>
        <v>-0.23163405232780535</v>
      </c>
      <c r="Y183" s="28">
        <v>0.153789253681931</v>
      </c>
      <c r="Z183" s="28">
        <v>0.89439724645184204</v>
      </c>
      <c r="AA183" s="62">
        <f t="shared" si="77"/>
        <v>1.391928117672752</v>
      </c>
      <c r="AB183" s="59">
        <f t="shared" si="64"/>
        <v>0.95200238766961964</v>
      </c>
      <c r="AC183" s="62">
        <f t="shared" si="65"/>
        <v>0.90111280951479789</v>
      </c>
      <c r="AD183" s="28">
        <v>7.6642910197268099E-2</v>
      </c>
      <c r="AE183" s="28">
        <v>0.88293847953236904</v>
      </c>
      <c r="AF183">
        <v>153.75280000000001</v>
      </c>
      <c r="AG183" s="59">
        <f t="shared" si="66"/>
        <v>0.57274035375342469</v>
      </c>
      <c r="AH183" s="62">
        <f t="shared" si="67"/>
        <v>-2.7936193269612533</v>
      </c>
      <c r="AI183">
        <v>6.5787674558349635E-2</v>
      </c>
      <c r="AJ183" s="28">
        <v>0.75652607287546736</v>
      </c>
      <c r="AK183" s="62">
        <f t="shared" si="73"/>
        <v>-0.7080468565914203</v>
      </c>
    </row>
    <row r="184" spans="1:37" x14ac:dyDescent="0.25">
      <c r="A184" s="4" t="s">
        <v>372</v>
      </c>
      <c r="B184" s="18">
        <v>2224</v>
      </c>
      <c r="C184" s="4">
        <v>1855</v>
      </c>
      <c r="D184" s="9">
        <v>0.85987910702365955</v>
      </c>
      <c r="E184" s="28">
        <f t="shared" si="74"/>
        <v>0.85987910702365955</v>
      </c>
      <c r="F184" s="28">
        <f t="shared" si="75"/>
        <v>0.87798182506626288</v>
      </c>
      <c r="G184" s="28">
        <f t="shared" si="76"/>
        <v>0.92675859312549957</v>
      </c>
      <c r="H184" s="16">
        <v>3</v>
      </c>
      <c r="I184" s="16">
        <v>3</v>
      </c>
      <c r="J184" s="5">
        <v>741.33</v>
      </c>
      <c r="K184" s="30">
        <f t="shared" si="71"/>
        <v>1.9999910071942448</v>
      </c>
      <c r="L184" s="5">
        <v>1112</v>
      </c>
      <c r="M184">
        <f t="shared" si="72"/>
        <v>2223.9900000000002</v>
      </c>
      <c r="N184" s="28"/>
      <c r="O184" s="28">
        <f t="shared" si="68"/>
        <v>0.67026079136690653</v>
      </c>
      <c r="P184">
        <f t="shared" si="59"/>
        <v>741.33222221889162</v>
      </c>
      <c r="Q184" s="28">
        <f t="shared" si="69"/>
        <v>1.0053926939384108</v>
      </c>
      <c r="R184" s="28">
        <f t="shared" si="60"/>
        <v>0.33513190257150427</v>
      </c>
      <c r="S184" s="46">
        <v>35512</v>
      </c>
      <c r="T184" s="59">
        <f t="shared" si="70"/>
        <v>1.7648659967643792E-3</v>
      </c>
      <c r="U184" s="28">
        <v>0.98960000000000004</v>
      </c>
      <c r="V184" s="59">
        <f t="shared" si="61"/>
        <v>0.66666366906474828</v>
      </c>
      <c r="W184" s="59">
        <f t="shared" si="62"/>
        <v>1.2898244601059032</v>
      </c>
      <c r="X184" s="62">
        <f t="shared" si="63"/>
        <v>2.5712278601201164</v>
      </c>
      <c r="Y184" s="28">
        <v>0.153789253681931</v>
      </c>
      <c r="Z184" s="28">
        <v>0.89439724645184204</v>
      </c>
      <c r="AA184" s="62">
        <f t="shared" si="77"/>
        <v>0.62626717729218295</v>
      </c>
      <c r="AB184" s="59">
        <f t="shared" si="64"/>
        <v>0.68686500337280854</v>
      </c>
      <c r="AC184" s="62">
        <f t="shared" si="65"/>
        <v>-2.5582728481329178</v>
      </c>
      <c r="AD184" s="28">
        <v>7.6642910197268099E-2</v>
      </c>
      <c r="AE184" s="28">
        <v>0.88293847953236904</v>
      </c>
      <c r="AF184">
        <v>89.597399999999993</v>
      </c>
      <c r="AG184" s="59">
        <f t="shared" si="66"/>
        <v>0.7466805834520549</v>
      </c>
      <c r="AH184" s="62">
        <f t="shared" si="67"/>
        <v>-0.14965553182275976</v>
      </c>
      <c r="AI184">
        <v>6.5787674558349635E-2</v>
      </c>
      <c r="AJ184" s="28">
        <v>0.75652607287546736</v>
      </c>
      <c r="AK184" s="62">
        <f t="shared" si="73"/>
        <v>-4.5566839945187045E-2</v>
      </c>
    </row>
    <row r="185" spans="1:37" x14ac:dyDescent="0.25">
      <c r="A185" s="4" t="s">
        <v>374</v>
      </c>
      <c r="B185" s="18">
        <v>2517</v>
      </c>
      <c r="C185" s="4">
        <v>2067</v>
      </c>
      <c r="D185" s="9">
        <v>0.84661415774793269</v>
      </c>
      <c r="E185" s="28">
        <f t="shared" si="74"/>
        <v>0.84661415774793269</v>
      </c>
      <c r="F185" s="28">
        <f t="shared" si="75"/>
        <v>0.86443761370052064</v>
      </c>
      <c r="G185" s="28">
        <f t="shared" si="76"/>
        <v>0.91246192557277173</v>
      </c>
      <c r="H185" s="16">
        <v>4</v>
      </c>
      <c r="I185" s="16">
        <v>4</v>
      </c>
      <c r="J185" s="5">
        <v>629.25</v>
      </c>
      <c r="K185" s="30">
        <f t="shared" si="71"/>
        <v>4</v>
      </c>
      <c r="L185" s="5">
        <v>629.25</v>
      </c>
      <c r="M185">
        <f t="shared" si="72"/>
        <v>2517</v>
      </c>
      <c r="N185" s="28"/>
      <c r="O185" s="28">
        <f t="shared" si="68"/>
        <v>1.1844735796583234</v>
      </c>
      <c r="P185">
        <f t="shared" si="59"/>
        <v>503.4</v>
      </c>
      <c r="Q185" s="28">
        <f t="shared" si="69"/>
        <v>1.4805919745729044</v>
      </c>
      <c r="R185" s="28">
        <f t="shared" si="60"/>
        <v>0.29611839491458092</v>
      </c>
      <c r="S185" s="46">
        <v>45147</v>
      </c>
      <c r="T185" s="59">
        <f t="shared" si="70"/>
        <v>2.2437036820207655E-3</v>
      </c>
      <c r="U185" s="28">
        <v>0.98960000000000004</v>
      </c>
      <c r="V185" s="59">
        <f t="shared" si="61"/>
        <v>1</v>
      </c>
      <c r="W185" s="59">
        <f t="shared" si="62"/>
        <v>0.84661415774793269</v>
      </c>
      <c r="X185" s="62">
        <f t="shared" si="63"/>
        <v>-0.31070499114804845</v>
      </c>
      <c r="Y185" s="28">
        <v>0.153789253681931</v>
      </c>
      <c r="Z185" s="28">
        <v>0.89439724645184204</v>
      </c>
      <c r="AA185" s="62">
        <f t="shared" si="77"/>
        <v>0.55751212705163133</v>
      </c>
      <c r="AB185" s="59">
        <f t="shared" si="64"/>
        <v>0.86062196823709214</v>
      </c>
      <c r="AC185" s="62">
        <f t="shared" si="65"/>
        <v>-0.29117515550802192</v>
      </c>
      <c r="AD185" s="28">
        <v>7.6642910197268099E-2</v>
      </c>
      <c r="AE185" s="28">
        <v>0.88293847953236904</v>
      </c>
      <c r="AF185">
        <v>80.544399999999996</v>
      </c>
      <c r="AG185" s="59">
        <f t="shared" si="66"/>
        <v>0.77122537468493157</v>
      </c>
      <c r="AH185" s="62">
        <f t="shared" si="67"/>
        <v>0.22343549773030563</v>
      </c>
      <c r="AI185">
        <v>6.5787674558349635E-2</v>
      </c>
      <c r="AJ185" s="28">
        <v>0.75652607287546736</v>
      </c>
      <c r="AK185" s="62">
        <f t="shared" si="73"/>
        <v>-0.12614821630858825</v>
      </c>
    </row>
    <row r="186" spans="1:37" x14ac:dyDescent="0.25">
      <c r="A186" s="4" t="s">
        <v>376</v>
      </c>
      <c r="B186" s="18">
        <v>2763</v>
      </c>
      <c r="C186" s="4">
        <v>1792</v>
      </c>
      <c r="D186" s="9">
        <v>0.66862927267910643</v>
      </c>
      <c r="E186" s="28">
        <f t="shared" si="74"/>
        <v>0.66862927267910643</v>
      </c>
      <c r="F186" s="28">
        <f t="shared" si="75"/>
        <v>0.6827056784197193</v>
      </c>
      <c r="G186" s="28">
        <f t="shared" si="76"/>
        <v>0.7206337716652591</v>
      </c>
      <c r="H186" s="16">
        <v>4</v>
      </c>
      <c r="I186" s="16">
        <v>4</v>
      </c>
      <c r="J186" s="5">
        <v>690.75</v>
      </c>
      <c r="K186" s="30">
        <f t="shared" si="71"/>
        <v>4</v>
      </c>
      <c r="L186" s="5">
        <v>690.75</v>
      </c>
      <c r="M186">
        <f t="shared" si="72"/>
        <v>2763</v>
      </c>
      <c r="N186" s="28"/>
      <c r="O186" s="28">
        <f t="shared" si="68"/>
        <v>1.0790155627940645</v>
      </c>
      <c r="P186">
        <f t="shared" si="59"/>
        <v>552.6</v>
      </c>
      <c r="Q186" s="28">
        <f t="shared" si="69"/>
        <v>1.3487694534925805</v>
      </c>
      <c r="R186" s="28">
        <f t="shared" si="60"/>
        <v>0.26975389069851596</v>
      </c>
      <c r="S186" s="46">
        <v>64166</v>
      </c>
      <c r="T186" s="59">
        <f t="shared" si="70"/>
        <v>3.1889049208262883E-3</v>
      </c>
      <c r="U186" s="28">
        <v>0.98960000000000004</v>
      </c>
      <c r="V186" s="59">
        <f t="shared" si="61"/>
        <v>1</v>
      </c>
      <c r="W186" s="59">
        <f t="shared" si="62"/>
        <v>0.66862927267910643</v>
      </c>
      <c r="X186" s="62">
        <f t="shared" si="63"/>
        <v>-1.4680347837546046</v>
      </c>
      <c r="Y186" s="28">
        <v>0.153789253681931</v>
      </c>
      <c r="Z186" s="28">
        <v>0.89439724645184204</v>
      </c>
      <c r="AA186" s="62">
        <f t="shared" si="77"/>
        <v>0.43060187638313124</v>
      </c>
      <c r="AB186" s="59">
        <f t="shared" si="64"/>
        <v>0.8923495309042172</v>
      </c>
      <c r="AC186" s="62">
        <f t="shared" si="65"/>
        <v>0.12279089282525207</v>
      </c>
      <c r="AD186" s="28">
        <v>7.6642910197268099E-2</v>
      </c>
      <c r="AE186" s="28">
        <v>0.88293847953236904</v>
      </c>
      <c r="AF186">
        <v>152.19669999999999</v>
      </c>
      <c r="AG186" s="59">
        <f t="shared" si="66"/>
        <v>0.57695930323287681</v>
      </c>
      <c r="AH186" s="62">
        <f t="shared" si="67"/>
        <v>-2.7294895411347277</v>
      </c>
      <c r="AI186">
        <v>6.5787674558349635E-2</v>
      </c>
      <c r="AJ186" s="28">
        <v>0.75652607287546736</v>
      </c>
      <c r="AK186" s="62">
        <f t="shared" si="73"/>
        <v>-1.3582444773546936</v>
      </c>
    </row>
    <row r="187" spans="1:37" x14ac:dyDescent="0.25">
      <c r="A187" s="4" t="s">
        <v>378</v>
      </c>
      <c r="B187" s="18">
        <v>4044</v>
      </c>
      <c r="C187" s="4">
        <v>2619</v>
      </c>
      <c r="D187" s="9">
        <v>0.66765578635014844</v>
      </c>
      <c r="E187" s="28">
        <f t="shared" si="74"/>
        <v>0.66765578635014844</v>
      </c>
      <c r="F187" s="28">
        <f t="shared" si="75"/>
        <v>0.68171169764173045</v>
      </c>
      <c r="G187" s="28">
        <f t="shared" si="76"/>
        <v>0.71958456973293772</v>
      </c>
      <c r="H187" s="16">
        <v>6</v>
      </c>
      <c r="I187" s="16">
        <v>7</v>
      </c>
      <c r="J187" s="5">
        <v>577.71</v>
      </c>
      <c r="K187" s="30">
        <f t="shared" si="71"/>
        <v>3.9999703264094957</v>
      </c>
      <c r="L187" s="5">
        <v>1011</v>
      </c>
      <c r="M187">
        <f t="shared" si="72"/>
        <v>4043.9700000000003</v>
      </c>
      <c r="N187" s="28"/>
      <c r="O187" s="28">
        <f t="shared" si="68"/>
        <v>0.73722057368941651</v>
      </c>
      <c r="P187">
        <f t="shared" si="59"/>
        <v>808.79879999287823</v>
      </c>
      <c r="Q187" s="28">
        <f t="shared" si="69"/>
        <v>0.92152708437075193</v>
      </c>
      <c r="R187" s="28">
        <f t="shared" si="60"/>
        <v>0.18430651068133541</v>
      </c>
      <c r="S187" s="46">
        <v>80726</v>
      </c>
      <c r="T187" s="59">
        <f t="shared" si="70"/>
        <v>4.0118994270894708E-3</v>
      </c>
      <c r="U187" s="28">
        <v>0.98960000000000004</v>
      </c>
      <c r="V187" s="59">
        <f t="shared" si="61"/>
        <v>0.57142433234421364</v>
      </c>
      <c r="W187" s="59">
        <f t="shared" si="62"/>
        <v>1.1684062938152362</v>
      </c>
      <c r="X187" s="62">
        <f t="shared" si="63"/>
        <v>1.7817177780841784</v>
      </c>
      <c r="Y187" s="28">
        <v>0.153789253681931</v>
      </c>
      <c r="Z187" s="28">
        <v>0.89439724645184204</v>
      </c>
      <c r="AA187" s="62">
        <f t="shared" si="77"/>
        <v>0.50095384386690778</v>
      </c>
      <c r="AB187" s="59">
        <f t="shared" si="64"/>
        <v>0.87476060995767924</v>
      </c>
      <c r="AC187" s="62">
        <f t="shared" si="65"/>
        <v>-0.10670092711303773</v>
      </c>
      <c r="AD187" s="28">
        <v>7.6642910197268099E-2</v>
      </c>
      <c r="AE187" s="28">
        <v>0.88293847953236904</v>
      </c>
      <c r="AF187">
        <v>122.2681</v>
      </c>
      <c r="AG187" s="59">
        <f t="shared" si="66"/>
        <v>0.6581027075068494</v>
      </c>
      <c r="AH187" s="62">
        <f t="shared" si="67"/>
        <v>-1.496076066365934</v>
      </c>
      <c r="AI187">
        <v>6.5787674558349635E-2</v>
      </c>
      <c r="AJ187" s="28">
        <v>0.75652607287546736</v>
      </c>
      <c r="AK187" s="62">
        <f t="shared" si="73"/>
        <v>5.9646928201735561E-2</v>
      </c>
    </row>
    <row r="188" spans="1:37" x14ac:dyDescent="0.25">
      <c r="A188" s="4" t="s">
        <v>380</v>
      </c>
      <c r="B188" s="18">
        <v>8853</v>
      </c>
      <c r="C188" s="4">
        <v>6460</v>
      </c>
      <c r="D188" s="9">
        <v>0.75226407030757825</v>
      </c>
      <c r="E188" s="28">
        <f t="shared" si="74"/>
        <v>0.75226407030757825</v>
      </c>
      <c r="F188" s="28">
        <f t="shared" si="75"/>
        <v>0.76810120862984299</v>
      </c>
      <c r="G188" s="28">
        <f t="shared" si="76"/>
        <v>0.81077349799816767</v>
      </c>
      <c r="H188" s="16">
        <v>12</v>
      </c>
      <c r="I188" s="16">
        <v>13</v>
      </c>
      <c r="J188" s="5">
        <v>681</v>
      </c>
      <c r="K188" s="30">
        <f t="shared" si="71"/>
        <v>12</v>
      </c>
      <c r="L188" s="5">
        <v>737.75</v>
      </c>
      <c r="M188">
        <f t="shared" si="72"/>
        <v>8853</v>
      </c>
      <c r="N188" s="28"/>
      <c r="O188" s="28">
        <f t="shared" si="68"/>
        <v>1.0102744832260251</v>
      </c>
      <c r="P188">
        <f t="shared" si="59"/>
        <v>681</v>
      </c>
      <c r="Q188" s="28">
        <f t="shared" si="69"/>
        <v>1.0944640234948606</v>
      </c>
      <c r="R188" s="28">
        <f t="shared" si="60"/>
        <v>8.4189540268835517E-2</v>
      </c>
      <c r="S188" s="46">
        <v>164993</v>
      </c>
      <c r="T188" s="59">
        <f t="shared" si="70"/>
        <v>8.1997785369493474E-3</v>
      </c>
      <c r="U188" s="28">
        <v>0.98960000000000004</v>
      </c>
      <c r="V188" s="59">
        <f t="shared" si="61"/>
        <v>0.92307692307692313</v>
      </c>
      <c r="W188" s="59">
        <f t="shared" si="62"/>
        <v>0.81495274283320973</v>
      </c>
      <c r="X188" s="62">
        <f t="shared" si="63"/>
        <v>-0.51658033130806724</v>
      </c>
      <c r="Y188" s="28">
        <v>0.153789253681931</v>
      </c>
      <c r="Z188" s="28">
        <v>0.89439724645184204</v>
      </c>
      <c r="AA188" s="62">
        <f t="shared" si="77"/>
        <v>0.53656821804561405</v>
      </c>
      <c r="AB188" s="59">
        <f t="shared" si="64"/>
        <v>0.95528598182953217</v>
      </c>
      <c r="AC188" s="62">
        <f t="shared" si="65"/>
        <v>0.94395557411573772</v>
      </c>
      <c r="AD188" s="28">
        <v>7.6642910197268099E-2</v>
      </c>
      <c r="AE188" s="28">
        <v>0.88293847953236904</v>
      </c>
      <c r="AF188">
        <v>88.948499999999996</v>
      </c>
      <c r="AG188" s="59">
        <f t="shared" si="66"/>
        <v>0.74843990246575354</v>
      </c>
      <c r="AH188" s="62">
        <f t="shared" si="67"/>
        <v>-0.12291315149833856</v>
      </c>
      <c r="AI188">
        <v>6.5787674558349635E-2</v>
      </c>
      <c r="AJ188" s="28">
        <v>0.75652607287546736</v>
      </c>
      <c r="AK188" s="62">
        <f t="shared" si="73"/>
        <v>0.10148736376977729</v>
      </c>
    </row>
    <row r="189" spans="1:37" x14ac:dyDescent="0.25">
      <c r="A189" s="4" t="s">
        <v>382</v>
      </c>
      <c r="B189" s="18">
        <v>1496</v>
      </c>
      <c r="C189" s="4">
        <v>1156</v>
      </c>
      <c r="D189" s="9">
        <v>0.79662605435801315</v>
      </c>
      <c r="E189" s="28">
        <f t="shared" si="74"/>
        <v>0.79662605435801315</v>
      </c>
      <c r="F189" s="28">
        <f t="shared" si="75"/>
        <v>0.8133971291866029</v>
      </c>
      <c r="G189" s="28">
        <f t="shared" si="76"/>
        <v>0.85858585858585856</v>
      </c>
      <c r="H189" s="16">
        <v>5</v>
      </c>
      <c r="I189" s="16">
        <v>5</v>
      </c>
      <c r="J189" s="5">
        <v>299.2</v>
      </c>
      <c r="K189" s="30">
        <f t="shared" si="71"/>
        <v>5</v>
      </c>
      <c r="L189" s="5">
        <v>299.2</v>
      </c>
      <c r="M189">
        <f t="shared" si="72"/>
        <v>1496</v>
      </c>
      <c r="N189" s="28"/>
      <c r="O189" s="28">
        <f t="shared" si="68"/>
        <v>2.4910762032085563</v>
      </c>
      <c r="P189">
        <f t="shared" si="59"/>
        <v>249.33333333333334</v>
      </c>
      <c r="Q189" s="28">
        <f t="shared" si="69"/>
        <v>2.9892914438502673</v>
      </c>
      <c r="R189" s="28">
        <f t="shared" si="60"/>
        <v>0.49821524064171108</v>
      </c>
      <c r="S189" s="46">
        <v>35158</v>
      </c>
      <c r="T189" s="59">
        <f t="shared" si="70"/>
        <v>1.7472729982609271E-3</v>
      </c>
      <c r="U189" s="28">
        <v>0.98960000000000004</v>
      </c>
      <c r="V189" s="59">
        <f t="shared" si="61"/>
        <v>1</v>
      </c>
      <c r="W189" s="59">
        <f t="shared" si="62"/>
        <v>0.79662605435801315</v>
      </c>
      <c r="X189" s="62">
        <f t="shared" si="63"/>
        <v>-0.63574788064217147</v>
      </c>
      <c r="Y189" s="28">
        <v>0.153789253681931</v>
      </c>
      <c r="Z189" s="28">
        <v>0.89439724645184204</v>
      </c>
      <c r="AA189" s="62">
        <f t="shared" si="77"/>
        <v>0.42550770806075433</v>
      </c>
      <c r="AB189" s="59">
        <f t="shared" si="64"/>
        <v>0.91489845838784911</v>
      </c>
      <c r="AC189" s="62">
        <f t="shared" si="65"/>
        <v>0.4169985034913154</v>
      </c>
      <c r="AD189" s="28">
        <v>7.6642910197268099E-2</v>
      </c>
      <c r="AE189" s="28">
        <v>0.88293847953236904</v>
      </c>
      <c r="AF189">
        <v>77.8018</v>
      </c>
      <c r="AG189" s="59">
        <f t="shared" si="66"/>
        <v>0.7786612019726028</v>
      </c>
      <c r="AH189" s="62">
        <f t="shared" si="67"/>
        <v>0.3364631634380531</v>
      </c>
      <c r="AI189">
        <v>6.5787674558349635E-2</v>
      </c>
      <c r="AJ189" s="28">
        <v>0.75652607287546736</v>
      </c>
      <c r="AK189" s="62">
        <f t="shared" si="73"/>
        <v>3.923792876239901E-2</v>
      </c>
    </row>
    <row r="190" spans="1:37" x14ac:dyDescent="0.25">
      <c r="A190" s="4" t="s">
        <v>384</v>
      </c>
      <c r="B190" s="18">
        <v>4251</v>
      </c>
      <c r="C190" s="4">
        <v>3337</v>
      </c>
      <c r="D190" s="9">
        <v>0.80926986251870381</v>
      </c>
      <c r="E190" s="28">
        <f t="shared" si="74"/>
        <v>0.80926986251870381</v>
      </c>
      <c r="F190" s="28">
        <f t="shared" si="75"/>
        <v>0.8263071227822556</v>
      </c>
      <c r="G190" s="28">
        <f t="shared" si="76"/>
        <v>0.87221307404793647</v>
      </c>
      <c r="H190" s="16">
        <v>7</v>
      </c>
      <c r="I190" s="16">
        <v>7</v>
      </c>
      <c r="J190" s="5">
        <v>607.29</v>
      </c>
      <c r="K190" s="30">
        <f t="shared" si="71"/>
        <v>6.000042342978122</v>
      </c>
      <c r="L190" s="5">
        <v>708.5</v>
      </c>
      <c r="M190">
        <f t="shared" si="72"/>
        <v>4251.03</v>
      </c>
      <c r="N190" s="28"/>
      <c r="O190" s="28">
        <f t="shared" si="68"/>
        <v>1.051983062808751</v>
      </c>
      <c r="P190">
        <f t="shared" si="59"/>
        <v>607.28632652690885</v>
      </c>
      <c r="Q190" s="28">
        <f t="shared" si="69"/>
        <v>1.2273123359496132</v>
      </c>
      <c r="R190" s="28">
        <f t="shared" si="60"/>
        <v>0.17532927314086222</v>
      </c>
      <c r="S190" s="46">
        <v>96906</v>
      </c>
      <c r="T190" s="59">
        <f t="shared" si="70"/>
        <v>4.8160087937161788E-3</v>
      </c>
      <c r="U190" s="28">
        <v>0.98960000000000004</v>
      </c>
      <c r="V190" s="59">
        <f t="shared" si="61"/>
        <v>0.85714890613973171</v>
      </c>
      <c r="W190" s="59">
        <f t="shared" si="62"/>
        <v>0.94414150997793755</v>
      </c>
      <c r="X190" s="62">
        <f t="shared" si="63"/>
        <v>0.3234573439635598</v>
      </c>
      <c r="Y190" s="28">
        <v>0.153789253681931</v>
      </c>
      <c r="Z190" s="28">
        <v>0.89439724645184204</v>
      </c>
      <c r="AA190" s="62">
        <f t="shared" si="77"/>
        <v>0.43867252801684109</v>
      </c>
      <c r="AB190" s="59">
        <f t="shared" si="64"/>
        <v>0.92688842795747572</v>
      </c>
      <c r="AC190" s="62">
        <f t="shared" si="65"/>
        <v>0.57343788632224024</v>
      </c>
      <c r="AD190" s="28">
        <v>7.6642910197268099E-2</v>
      </c>
      <c r="AE190" s="28">
        <v>0.88293847953236904</v>
      </c>
      <c r="AF190">
        <v>89.531099999999995</v>
      </c>
      <c r="AG190" s="59">
        <f t="shared" si="66"/>
        <v>0.74686033819178088</v>
      </c>
      <c r="AH190" s="62">
        <f t="shared" si="67"/>
        <v>-0.14692318505822186</v>
      </c>
      <c r="AI190">
        <v>6.5787674558349635E-2</v>
      </c>
      <c r="AJ190" s="28">
        <v>0.75652607287546736</v>
      </c>
      <c r="AK190" s="62">
        <f t="shared" si="73"/>
        <v>0.24999068174252603</v>
      </c>
    </row>
    <row r="191" spans="1:37" x14ac:dyDescent="0.25">
      <c r="A191" s="4" t="s">
        <v>386</v>
      </c>
      <c r="B191" s="18">
        <v>16705</v>
      </c>
      <c r="C191" s="4">
        <v>13918</v>
      </c>
      <c r="D191" s="9">
        <v>0.85893167364546075</v>
      </c>
      <c r="E191" s="28">
        <f t="shared" si="74"/>
        <v>0.85893167364546075</v>
      </c>
      <c r="F191" s="28">
        <f t="shared" si="75"/>
        <v>0.87701444572220733</v>
      </c>
      <c r="G191" s="28">
        <f t="shared" si="76"/>
        <v>0.92573747048455224</v>
      </c>
      <c r="H191" s="16">
        <v>24</v>
      </c>
      <c r="I191" s="16">
        <v>24</v>
      </c>
      <c r="J191" s="5">
        <v>696.04</v>
      </c>
      <c r="K191" s="30">
        <f t="shared" si="71"/>
        <v>23.000082610491532</v>
      </c>
      <c r="L191" s="5">
        <v>726.3</v>
      </c>
      <c r="M191">
        <f t="shared" si="72"/>
        <v>16704.96</v>
      </c>
      <c r="N191" s="28"/>
      <c r="O191" s="28">
        <f t="shared" si="68"/>
        <v>1.0262012942310341</v>
      </c>
      <c r="P191">
        <f t="shared" si="59"/>
        <v>696.03760416630814</v>
      </c>
      <c r="Q191" s="28">
        <f t="shared" si="69"/>
        <v>1.0708185815516862</v>
      </c>
      <c r="R191" s="28">
        <f t="shared" si="60"/>
        <v>4.4617287320652066E-2</v>
      </c>
      <c r="S191" s="46">
        <v>173773</v>
      </c>
      <c r="T191" s="59">
        <f t="shared" si="70"/>
        <v>8.636124658023667E-3</v>
      </c>
      <c r="U191" s="28">
        <v>0.98960000000000004</v>
      </c>
      <c r="V191" s="59">
        <f t="shared" si="61"/>
        <v>0.95833677543714713</v>
      </c>
      <c r="W191" s="59">
        <f t="shared" si="62"/>
        <v>0.89627330982227771</v>
      </c>
      <c r="X191" s="62">
        <f t="shared" si="63"/>
        <v>1.2198923692781324E-2</v>
      </c>
      <c r="Y191" s="28">
        <v>0.153789253681931</v>
      </c>
      <c r="Z191" s="28">
        <v>0.89439724645184204</v>
      </c>
      <c r="AA191" s="62">
        <f t="shared" si="77"/>
        <v>0.96131159616281014</v>
      </c>
      <c r="AB191" s="59">
        <f t="shared" si="64"/>
        <v>0.95820399376633947</v>
      </c>
      <c r="AC191" s="62">
        <f t="shared" si="65"/>
        <v>0.98202839688951737</v>
      </c>
      <c r="AD191" s="28">
        <v>7.6642910197268099E-2</v>
      </c>
      <c r="AE191" s="28">
        <v>0.88293847953236904</v>
      </c>
      <c r="AF191">
        <v>77.617800000000003</v>
      </c>
      <c r="AG191" s="59">
        <f t="shared" si="66"/>
        <v>0.7791600688219178</v>
      </c>
      <c r="AH191" s="62">
        <f t="shared" si="67"/>
        <v>0.34404614691731455</v>
      </c>
      <c r="AI191">
        <v>6.5787674558349635E-2</v>
      </c>
      <c r="AJ191" s="28">
        <v>0.75652607287546736</v>
      </c>
      <c r="AK191" s="62">
        <f t="shared" si="73"/>
        <v>0.44609115583320441</v>
      </c>
    </row>
    <row r="192" spans="1:37" x14ac:dyDescent="0.25">
      <c r="A192" s="4" t="s">
        <v>388</v>
      </c>
      <c r="B192" s="18">
        <v>4875</v>
      </c>
      <c r="C192" s="4">
        <v>4108</v>
      </c>
      <c r="D192" s="9">
        <v>0.86872852233676978</v>
      </c>
      <c r="E192" s="28">
        <f t="shared" si="74"/>
        <v>0.86872852233676978</v>
      </c>
      <c r="F192" s="28">
        <f t="shared" si="75"/>
        <v>0.88701754385964915</v>
      </c>
      <c r="G192" s="28">
        <f t="shared" si="76"/>
        <v>0.93629629629629629</v>
      </c>
      <c r="H192" s="16">
        <v>6</v>
      </c>
      <c r="I192" s="16">
        <v>7</v>
      </c>
      <c r="J192" s="5">
        <v>696.43</v>
      </c>
      <c r="K192" s="30">
        <f t="shared" si="71"/>
        <v>6.0000123076923071</v>
      </c>
      <c r="L192" s="5">
        <v>812.5</v>
      </c>
      <c r="M192">
        <f t="shared" si="72"/>
        <v>4875.0099999999993</v>
      </c>
      <c r="N192" s="28"/>
      <c r="O192" s="28">
        <f t="shared" si="68"/>
        <v>0.91732923076923079</v>
      </c>
      <c r="P192">
        <f t="shared" si="59"/>
        <v>696.4287755098452</v>
      </c>
      <c r="Q192" s="28">
        <f t="shared" si="69"/>
        <v>1.0702171222812484</v>
      </c>
      <c r="R192" s="28">
        <f t="shared" si="60"/>
        <v>0.15288789151201765</v>
      </c>
      <c r="S192" s="46">
        <v>96968</v>
      </c>
      <c r="T192" s="59">
        <f t="shared" si="70"/>
        <v>4.819090053341077E-3</v>
      </c>
      <c r="U192" s="28">
        <v>0.98960000000000004</v>
      </c>
      <c r="V192" s="59">
        <f t="shared" si="61"/>
        <v>0.85714461538461528</v>
      </c>
      <c r="W192" s="59">
        <f t="shared" si="62"/>
        <v>1.0135145303887334</v>
      </c>
      <c r="X192" s="62">
        <f t="shared" si="63"/>
        <v>0.77454881329518199</v>
      </c>
      <c r="Y192" s="28">
        <v>0.153789253681931</v>
      </c>
      <c r="Z192" s="28">
        <v>0.89439724645184204</v>
      </c>
      <c r="AA192" s="62">
        <f t="shared" si="77"/>
        <v>0.50274317300552762</v>
      </c>
      <c r="AB192" s="59">
        <f t="shared" si="64"/>
        <v>0.91620964304340069</v>
      </c>
      <c r="AC192" s="62">
        <f t="shared" si="65"/>
        <v>0.43410621315652481</v>
      </c>
      <c r="AD192" s="28">
        <v>7.6642910197268099E-2</v>
      </c>
      <c r="AE192" s="28">
        <v>0.88293847953236904</v>
      </c>
      <c r="AF192">
        <v>63.353000000000002</v>
      </c>
      <c r="AG192" s="59">
        <f t="shared" si="66"/>
        <v>0.81783526356164393</v>
      </c>
      <c r="AH192" s="62">
        <f t="shared" si="67"/>
        <v>0.9319251835204948</v>
      </c>
      <c r="AI192">
        <v>6.5787674558349635E-2</v>
      </c>
      <c r="AJ192" s="28">
        <v>0.75652607287546736</v>
      </c>
      <c r="AK192" s="62">
        <f t="shared" si="73"/>
        <v>0.71352673665740063</v>
      </c>
    </row>
    <row r="193" spans="1:37" x14ac:dyDescent="0.25">
      <c r="A193" s="4" t="s">
        <v>390</v>
      </c>
      <c r="B193" s="18">
        <v>9361</v>
      </c>
      <c r="C193" s="4">
        <v>6795</v>
      </c>
      <c r="D193" s="9">
        <v>0.74833400696242469</v>
      </c>
      <c r="E193" s="28">
        <f t="shared" si="74"/>
        <v>0.74833400696242469</v>
      </c>
      <c r="F193" s="28">
        <f t="shared" si="75"/>
        <v>0.76408840710900217</v>
      </c>
      <c r="G193" s="28">
        <f t="shared" si="76"/>
        <v>0.8065377630595022</v>
      </c>
      <c r="H193" s="16">
        <v>9</v>
      </c>
      <c r="I193" s="16">
        <v>11</v>
      </c>
      <c r="J193" s="5">
        <v>851</v>
      </c>
      <c r="K193" s="30">
        <f t="shared" si="71"/>
        <v>9.0000096143677126</v>
      </c>
      <c r="L193" s="5">
        <v>1040.1099999999999</v>
      </c>
      <c r="M193">
        <f t="shared" si="72"/>
        <v>9361</v>
      </c>
      <c r="N193" s="28"/>
      <c r="O193" s="28">
        <f t="shared" si="68"/>
        <v>0.71658766861197387</v>
      </c>
      <c r="P193">
        <f t="shared" si="59"/>
        <v>936.09909999990373</v>
      </c>
      <c r="Q193" s="28">
        <f t="shared" si="69"/>
        <v>0.7962084356240452</v>
      </c>
      <c r="R193" s="28">
        <f t="shared" si="60"/>
        <v>7.9620767012071325E-2</v>
      </c>
      <c r="S193" s="46">
        <v>116961</v>
      </c>
      <c r="T193" s="59">
        <f t="shared" si="70"/>
        <v>5.812696886899036E-3</v>
      </c>
      <c r="U193" s="28">
        <v>0.98960000000000004</v>
      </c>
      <c r="V193" s="59">
        <f t="shared" si="61"/>
        <v>0.81818269221524664</v>
      </c>
      <c r="W193" s="59">
        <f t="shared" si="62"/>
        <v>0.91462947588917431</v>
      </c>
      <c r="X193" s="62">
        <f t="shared" si="63"/>
        <v>0.13155814826422685</v>
      </c>
      <c r="Y193" s="28">
        <v>0.153789253681931</v>
      </c>
      <c r="Z193" s="28">
        <v>0.89439724645184204</v>
      </c>
      <c r="AA193" s="62">
        <f t="shared" si="77"/>
        <v>0.80035225417019351</v>
      </c>
      <c r="AB193" s="59">
        <f t="shared" si="64"/>
        <v>0.91107206675729513</v>
      </c>
      <c r="AC193" s="62">
        <f t="shared" si="65"/>
        <v>0.36707357735391555</v>
      </c>
      <c r="AD193" s="28">
        <v>7.6642910197268099E-2</v>
      </c>
      <c r="AE193" s="28">
        <v>0.88293847953236904</v>
      </c>
      <c r="AF193">
        <v>72.679900000000004</v>
      </c>
      <c r="AG193" s="59">
        <f t="shared" si="66"/>
        <v>0.79254786564383561</v>
      </c>
      <c r="AH193" s="62">
        <f t="shared" si="67"/>
        <v>0.54754622366867722</v>
      </c>
      <c r="AI193">
        <v>6.5787674558349635E-2</v>
      </c>
      <c r="AJ193" s="28">
        <v>0.75652607287546736</v>
      </c>
      <c r="AK193" s="62">
        <f t="shared" si="73"/>
        <v>0.34872598309560648</v>
      </c>
    </row>
    <row r="194" spans="1:37" x14ac:dyDescent="0.25">
      <c r="A194" s="4" t="s">
        <v>392</v>
      </c>
      <c r="B194" s="18">
        <v>7401</v>
      </c>
      <c r="C194" s="4">
        <v>5983</v>
      </c>
      <c r="D194" s="9">
        <v>0.83340646360132442</v>
      </c>
      <c r="E194" s="28">
        <f t="shared" si="74"/>
        <v>0.83340646360132442</v>
      </c>
      <c r="F194" s="28">
        <f t="shared" si="75"/>
        <v>0.85095186283503654</v>
      </c>
      <c r="G194" s="28">
        <f t="shared" si="76"/>
        <v>0.89822696632587185</v>
      </c>
      <c r="H194" s="16">
        <v>13</v>
      </c>
      <c r="I194" s="16">
        <v>13</v>
      </c>
      <c r="J194" s="5">
        <v>569.30999999999995</v>
      </c>
      <c r="K194" s="30">
        <f t="shared" si="71"/>
        <v>12.000048642075393</v>
      </c>
      <c r="L194" s="5">
        <v>616.75</v>
      </c>
      <c r="M194">
        <f t="shared" si="72"/>
        <v>7401.0299999999988</v>
      </c>
      <c r="N194" s="28"/>
      <c r="O194" s="28">
        <f t="shared" si="68"/>
        <v>1.2084799351438995</v>
      </c>
      <c r="P194">
        <f t="shared" si="59"/>
        <v>569.30786982182099</v>
      </c>
      <c r="Q194" s="28">
        <f t="shared" si="69"/>
        <v>1.3091861881924618</v>
      </c>
      <c r="R194" s="28">
        <f t="shared" si="60"/>
        <v>0.10070625304856229</v>
      </c>
      <c r="S194" s="46">
        <v>153713</v>
      </c>
      <c r="T194" s="59">
        <f t="shared" si="70"/>
        <v>7.6391880761613826E-3</v>
      </c>
      <c r="U194" s="28">
        <v>0.98960000000000004</v>
      </c>
      <c r="V194" s="59">
        <f t="shared" si="61"/>
        <v>0.92308066477503026</v>
      </c>
      <c r="W194" s="59">
        <f t="shared" si="62"/>
        <v>0.90285334251307181</v>
      </c>
      <c r="X194" s="62">
        <f t="shared" si="63"/>
        <v>5.498496064438143E-2</v>
      </c>
      <c r="Y194" s="28">
        <v>0.153789253681931</v>
      </c>
      <c r="Z194" s="28">
        <v>0.89439724645184204</v>
      </c>
      <c r="AA194" s="62">
        <f t="shared" si="77"/>
        <v>0.48148172243076381</v>
      </c>
      <c r="AB194" s="59">
        <f t="shared" si="64"/>
        <v>0.95987668577087604</v>
      </c>
      <c r="AC194" s="62">
        <f t="shared" si="65"/>
        <v>1.0038528813751832</v>
      </c>
      <c r="AD194" s="28">
        <v>7.6642910197268099E-2</v>
      </c>
      <c r="AE194" s="28">
        <v>0.88293847953236904</v>
      </c>
      <c r="AF194">
        <v>81.585700000000003</v>
      </c>
      <c r="AG194" s="59">
        <f t="shared" si="66"/>
        <v>0.76840216789041094</v>
      </c>
      <c r="AH194" s="62">
        <f t="shared" si="67"/>
        <v>0.18052158089902098</v>
      </c>
      <c r="AI194">
        <v>6.5787674558349635E-2</v>
      </c>
      <c r="AJ194" s="28">
        <v>0.75652607287546736</v>
      </c>
      <c r="AK194" s="62">
        <f t="shared" si="73"/>
        <v>0.4131198076395286</v>
      </c>
    </row>
    <row r="195" spans="1:37" x14ac:dyDescent="0.25">
      <c r="A195" s="4" t="s">
        <v>394</v>
      </c>
      <c r="B195" s="18">
        <v>5530</v>
      </c>
      <c r="C195" s="4">
        <v>4556</v>
      </c>
      <c r="D195" s="9">
        <v>0.84935031039689801</v>
      </c>
      <c r="E195" s="28">
        <f t="shared" si="74"/>
        <v>0.84935031039689801</v>
      </c>
      <c r="F195" s="28">
        <f t="shared" si="75"/>
        <v>0.86723136956314839</v>
      </c>
      <c r="G195" s="28">
        <f t="shared" si="76"/>
        <v>0.91541089009443444</v>
      </c>
      <c r="H195" s="16">
        <v>8</v>
      </c>
      <c r="I195" s="16">
        <v>8</v>
      </c>
      <c r="J195" s="5">
        <v>691.25</v>
      </c>
      <c r="K195" s="30">
        <f t="shared" si="71"/>
        <v>8</v>
      </c>
      <c r="L195" s="5">
        <v>691.25</v>
      </c>
      <c r="M195">
        <f t="shared" si="72"/>
        <v>5530</v>
      </c>
      <c r="N195" s="28"/>
      <c r="O195" s="28">
        <f t="shared" si="68"/>
        <v>1.078235081374322</v>
      </c>
      <c r="P195">
        <f t="shared" si="59"/>
        <v>614.44444444444446</v>
      </c>
      <c r="Q195" s="28">
        <f t="shared" si="69"/>
        <v>1.2130144665461122</v>
      </c>
      <c r="R195" s="28">
        <f t="shared" si="60"/>
        <v>0.13477938517179022</v>
      </c>
      <c r="S195" s="46">
        <v>87881</v>
      </c>
      <c r="T195" s="59">
        <f t="shared" si="70"/>
        <v>4.367486727349921E-3</v>
      </c>
      <c r="U195" s="28">
        <v>0.98960000000000004</v>
      </c>
      <c r="V195" s="59">
        <f t="shared" si="61"/>
        <v>1</v>
      </c>
      <c r="W195" s="59">
        <f t="shared" si="62"/>
        <v>0.84935031039689801</v>
      </c>
      <c r="X195" s="62">
        <f t="shared" si="63"/>
        <v>-0.29291341869771154</v>
      </c>
      <c r="Y195" s="28">
        <v>0.153789253681931</v>
      </c>
      <c r="Z195" s="28">
        <v>0.89439724645184204</v>
      </c>
      <c r="AA195" s="62">
        <f t="shared" si="77"/>
        <v>0.6292600220753064</v>
      </c>
      <c r="AB195" s="59">
        <f t="shared" si="64"/>
        <v>0.9213424972405867</v>
      </c>
      <c r="AC195" s="62">
        <f t="shared" si="65"/>
        <v>0.50107723740357857</v>
      </c>
      <c r="AD195" s="28">
        <v>7.6642910197268099E-2</v>
      </c>
      <c r="AE195" s="28">
        <v>0.88293847953236904</v>
      </c>
      <c r="AF195">
        <v>76.523399999999995</v>
      </c>
      <c r="AG195" s="59">
        <f t="shared" si="66"/>
        <v>0.78212724208219175</v>
      </c>
      <c r="AH195" s="62">
        <f t="shared" si="67"/>
        <v>0.38914841387223265</v>
      </c>
      <c r="AI195">
        <v>6.5787674558349635E-2</v>
      </c>
      <c r="AJ195" s="28">
        <v>0.75652607287546736</v>
      </c>
      <c r="AK195" s="62">
        <f t="shared" si="73"/>
        <v>0.19910407752603324</v>
      </c>
    </row>
    <row r="196" spans="1:37" x14ac:dyDescent="0.25">
      <c r="A196" s="4" t="s">
        <v>396</v>
      </c>
      <c r="B196" s="18">
        <v>1969</v>
      </c>
      <c r="C196" s="4">
        <v>1492</v>
      </c>
      <c r="D196" s="9">
        <v>0.78118046211117687</v>
      </c>
      <c r="E196" s="28">
        <f t="shared" si="74"/>
        <v>0.78118046211117687</v>
      </c>
      <c r="F196" s="28">
        <f t="shared" si="75"/>
        <v>0.79762636657667529</v>
      </c>
      <c r="G196" s="28">
        <f t="shared" si="76"/>
        <v>0.84193894249760171</v>
      </c>
      <c r="H196" s="16">
        <v>3</v>
      </c>
      <c r="I196" s="16">
        <v>3</v>
      </c>
      <c r="J196" s="5">
        <v>656.33</v>
      </c>
      <c r="K196" s="30">
        <f t="shared" si="71"/>
        <v>3</v>
      </c>
      <c r="L196" s="5">
        <v>656.33</v>
      </c>
      <c r="M196">
        <f t="shared" si="72"/>
        <v>1968.9900000000002</v>
      </c>
      <c r="N196" s="28"/>
      <c r="O196" s="28">
        <f t="shared" si="68"/>
        <v>1.1356025170264958</v>
      </c>
      <c r="P196">
        <f t="shared" si="59"/>
        <v>492.24750000000006</v>
      </c>
      <c r="Q196" s="28">
        <f t="shared" si="69"/>
        <v>1.514136689368661</v>
      </c>
      <c r="R196" s="28">
        <f t="shared" si="60"/>
        <v>0.37853417234216513</v>
      </c>
      <c r="S196" s="46">
        <v>37504</v>
      </c>
      <c r="T196" s="59">
        <f t="shared" si="70"/>
        <v>1.8638638866482113E-3</v>
      </c>
      <c r="U196" s="28">
        <v>0.98960000000000004</v>
      </c>
      <c r="V196" s="59">
        <f t="shared" si="61"/>
        <v>1</v>
      </c>
      <c r="W196" s="59">
        <f t="shared" si="62"/>
        <v>0.78118046211117687</v>
      </c>
      <c r="X196" s="62">
        <f t="shared" si="63"/>
        <v>-0.7361813756819553</v>
      </c>
      <c r="Y196" s="28">
        <v>0.153789253681931</v>
      </c>
      <c r="Z196" s="28">
        <v>0.89439724645184204</v>
      </c>
      <c r="AA196" s="62">
        <f t="shared" si="77"/>
        <v>0.52501066552901021</v>
      </c>
      <c r="AB196" s="59">
        <f t="shared" si="64"/>
        <v>0.8249964448236633</v>
      </c>
      <c r="AC196" s="62">
        <f t="shared" si="65"/>
        <v>-0.7559999295377885</v>
      </c>
      <c r="AD196" s="28">
        <v>7.6642910197268099E-2</v>
      </c>
      <c r="AE196" s="28">
        <v>0.88293847953236904</v>
      </c>
      <c r="AF196">
        <v>96.435599999999994</v>
      </c>
      <c r="AG196" s="59">
        <f t="shared" si="66"/>
        <v>0.72814063079452052</v>
      </c>
      <c r="AH196" s="62">
        <f t="shared" si="67"/>
        <v>-0.43147051893087812</v>
      </c>
      <c r="AI196">
        <v>6.5787674558349635E-2</v>
      </c>
      <c r="AJ196" s="28">
        <v>0.75652607287546736</v>
      </c>
      <c r="AK196" s="62">
        <f t="shared" si="73"/>
        <v>-0.64121727471687395</v>
      </c>
    </row>
    <row r="197" spans="1:37" x14ac:dyDescent="0.25">
      <c r="A197" s="4" t="s">
        <v>398</v>
      </c>
      <c r="B197" s="18">
        <v>1508</v>
      </c>
      <c r="C197" s="4">
        <v>1210</v>
      </c>
      <c r="D197" s="9">
        <v>0.82720336897372093</v>
      </c>
      <c r="E197" s="28">
        <f t="shared" si="74"/>
        <v>0.82720336897372093</v>
      </c>
      <c r="F197" s="28">
        <f t="shared" si="75"/>
        <v>0.84461817674158879</v>
      </c>
      <c r="G197" s="28">
        <f t="shared" si="76"/>
        <v>0.89154140878278809</v>
      </c>
      <c r="H197" s="16">
        <v>4</v>
      </c>
      <c r="I197" s="16">
        <v>4</v>
      </c>
      <c r="J197" s="5">
        <v>377</v>
      </c>
      <c r="K197" s="30">
        <f t="shared" si="71"/>
        <v>4</v>
      </c>
      <c r="L197" s="5">
        <v>377</v>
      </c>
      <c r="M197">
        <f t="shared" si="72"/>
        <v>1508</v>
      </c>
      <c r="N197" s="28"/>
      <c r="O197" s="28">
        <f t="shared" si="68"/>
        <v>1.977002652519894</v>
      </c>
      <c r="P197">
        <f t="shared" si="59"/>
        <v>301.60000000000002</v>
      </c>
      <c r="Q197" s="28">
        <f t="shared" si="69"/>
        <v>2.4712533156498675</v>
      </c>
      <c r="R197" s="28">
        <f t="shared" si="60"/>
        <v>0.49425066312997346</v>
      </c>
      <c r="S197" s="46">
        <v>26125</v>
      </c>
      <c r="T197" s="59">
        <f t="shared" si="70"/>
        <v>1.2983533500075864E-3</v>
      </c>
      <c r="U197" s="28">
        <v>0.98960000000000004</v>
      </c>
      <c r="V197" s="59">
        <f t="shared" si="61"/>
        <v>1</v>
      </c>
      <c r="W197" s="59">
        <f t="shared" si="62"/>
        <v>0.82720336897372093</v>
      </c>
      <c r="X197" s="62">
        <f t="shared" si="63"/>
        <v>-0.43692179960176147</v>
      </c>
      <c r="Y197" s="28">
        <v>0.153789253681931</v>
      </c>
      <c r="Z197" s="28">
        <v>0.89439724645184204</v>
      </c>
      <c r="AA197" s="62">
        <f t="shared" si="77"/>
        <v>0.57722488038277509</v>
      </c>
      <c r="AB197" s="59">
        <f t="shared" si="64"/>
        <v>0.85569377990430628</v>
      </c>
      <c r="AC197" s="62">
        <f t="shared" si="65"/>
        <v>-0.35547579753872494</v>
      </c>
      <c r="AD197" s="28">
        <v>7.6642910197268099E-2</v>
      </c>
      <c r="AE197" s="28">
        <v>0.88293847953236904</v>
      </c>
      <c r="AF197">
        <v>116.4139</v>
      </c>
      <c r="AG197" s="59">
        <f t="shared" si="66"/>
        <v>0.67397480701369861</v>
      </c>
      <c r="AH197" s="62">
        <f t="shared" si="67"/>
        <v>-1.2548135561251803</v>
      </c>
      <c r="AI197">
        <v>6.5787674558349635E-2</v>
      </c>
      <c r="AJ197" s="28">
        <v>0.75652607287546736</v>
      </c>
      <c r="AK197" s="62">
        <f t="shared" si="73"/>
        <v>-0.68240371775522224</v>
      </c>
    </row>
    <row r="198" spans="1:37" x14ac:dyDescent="0.25">
      <c r="A198" s="4" t="s">
        <v>400</v>
      </c>
      <c r="B198" s="18">
        <v>2781</v>
      </c>
      <c r="C198" s="4">
        <v>1877</v>
      </c>
      <c r="D198" s="9">
        <v>0.69581141545909841</v>
      </c>
      <c r="E198" s="28">
        <f t="shared" si="74"/>
        <v>0.69581141545909841</v>
      </c>
      <c r="F198" s="28">
        <f t="shared" si="75"/>
        <v>0.71046007683718471</v>
      </c>
      <c r="G198" s="28">
        <f t="shared" si="76"/>
        <v>0.74993008110591708</v>
      </c>
      <c r="H198" s="16">
        <v>5</v>
      </c>
      <c r="I198" s="16">
        <v>5</v>
      </c>
      <c r="J198" s="5">
        <v>556.20000000000005</v>
      </c>
      <c r="K198" s="30">
        <f t="shared" si="71"/>
        <v>4</v>
      </c>
      <c r="L198" s="5">
        <v>695.25</v>
      </c>
      <c r="M198">
        <f t="shared" si="72"/>
        <v>2781</v>
      </c>
      <c r="N198" s="28"/>
      <c r="O198" s="28">
        <f t="shared" si="68"/>
        <v>1.0720316432937793</v>
      </c>
      <c r="P198">
        <f t="shared" ref="P198:P245" si="78">M198/(K198+1)</f>
        <v>556.20000000000005</v>
      </c>
      <c r="Q198" s="28">
        <f t="shared" si="69"/>
        <v>1.3400395541172241</v>
      </c>
      <c r="R198" s="28">
        <f t="shared" ref="R198:R245" si="79">Q198-O198</f>
        <v>0.26800791082344477</v>
      </c>
      <c r="S198" s="46">
        <v>53302</v>
      </c>
      <c r="T198" s="59">
        <f t="shared" si="70"/>
        <v>2.6489887181666743E-3</v>
      </c>
      <c r="U198" s="28">
        <v>0.98960000000000004</v>
      </c>
      <c r="V198" s="59">
        <f t="shared" ref="V198:V245" si="80">K198/I198</f>
        <v>0.8</v>
      </c>
      <c r="W198" s="59">
        <f t="shared" ref="W198:W245" si="81">D198/V198</f>
        <v>0.86976426932387296</v>
      </c>
      <c r="X198" s="62">
        <f t="shared" ref="X198:X245" si="82">(W198-Z198)/Y198</f>
        <v>-0.16017359170566842</v>
      </c>
      <c r="Y198" s="28">
        <v>0.153789253681931</v>
      </c>
      <c r="Z198" s="28">
        <v>0.89439724645184204</v>
      </c>
      <c r="AA198" s="62">
        <f t="shared" si="77"/>
        <v>0.52174402461446101</v>
      </c>
      <c r="AB198" s="59">
        <f t="shared" ref="AB198:AB245" si="83">(1-AA198/K198)</f>
        <v>0.86956399384638472</v>
      </c>
      <c r="AC198" s="62">
        <f t="shared" ref="AC198:AC245" si="84">(AB198-AE198)/AD198</f>
        <v>-0.17450388628981162</v>
      </c>
      <c r="AD198" s="28">
        <v>7.6642910197268099E-2</v>
      </c>
      <c r="AE198" s="28">
        <v>0.88293847953236904</v>
      </c>
      <c r="AF198">
        <v>101.5218</v>
      </c>
      <c r="AG198" s="59">
        <f t="shared" ref="AG198:AG245" si="85">(1-AF198/365)*U198</f>
        <v>0.71435075813698634</v>
      </c>
      <c r="AH198" s="62">
        <f t="shared" ref="AH198:AH245" si="86">(AG198-AJ198)/AI198</f>
        <v>-0.64108231551905814</v>
      </c>
      <c r="AI198">
        <v>6.5787674558349635E-2</v>
      </c>
      <c r="AJ198" s="28">
        <v>0.75652607287546736</v>
      </c>
      <c r="AK198" s="62">
        <f t="shared" si="73"/>
        <v>-0.32525326450484604</v>
      </c>
    </row>
    <row r="199" spans="1:37" x14ac:dyDescent="0.25">
      <c r="A199" s="4" t="s">
        <v>402</v>
      </c>
      <c r="B199" s="18">
        <v>2898</v>
      </c>
      <c r="C199" s="4">
        <v>2029</v>
      </c>
      <c r="D199" s="9">
        <v>0.72179177961338425</v>
      </c>
      <c r="E199" s="28">
        <f t="shared" si="74"/>
        <v>0.72179177961338425</v>
      </c>
      <c r="F199" s="28">
        <f t="shared" si="75"/>
        <v>0.7369873960262977</v>
      </c>
      <c r="G199" s="28">
        <f t="shared" si="76"/>
        <v>0.77793114024998078</v>
      </c>
      <c r="H199" s="16">
        <v>3</v>
      </c>
      <c r="I199" s="16">
        <v>4</v>
      </c>
      <c r="J199" s="5">
        <v>724.5</v>
      </c>
      <c r="K199" s="30">
        <f t="shared" si="71"/>
        <v>4</v>
      </c>
      <c r="L199" s="5">
        <v>724.5</v>
      </c>
      <c r="M199">
        <f t="shared" si="72"/>
        <v>2898</v>
      </c>
      <c r="N199" s="28"/>
      <c r="O199" s="28">
        <f t="shared" ref="O199:O245" si="87">$J$245/L199</f>
        <v>1.0287508626639061</v>
      </c>
      <c r="P199">
        <f t="shared" si="78"/>
        <v>579.6</v>
      </c>
      <c r="Q199" s="28">
        <f t="shared" ref="Q199:Q245" si="88">$J$245/P199</f>
        <v>1.2859385783298827</v>
      </c>
      <c r="R199" s="28">
        <f t="shared" si="79"/>
        <v>0.25718771566597654</v>
      </c>
      <c r="S199" s="46">
        <v>63834</v>
      </c>
      <c r="T199" s="59">
        <f t="shared" ref="T199:T245" si="89">S199/20121641</f>
        <v>3.1724052725123166E-3</v>
      </c>
      <c r="U199" s="28">
        <v>0.98960000000000004</v>
      </c>
      <c r="V199" s="59">
        <f t="shared" si="80"/>
        <v>1</v>
      </c>
      <c r="W199" s="59">
        <f t="shared" si="81"/>
        <v>0.72179177961338425</v>
      </c>
      <c r="X199" s="62">
        <f t="shared" si="82"/>
        <v>-1.1223506370311331</v>
      </c>
      <c r="Y199" s="28">
        <v>0.153789253681931</v>
      </c>
      <c r="Z199" s="28">
        <v>0.89439724645184204</v>
      </c>
      <c r="AA199" s="62">
        <f t="shared" si="77"/>
        <v>0.45399003665758059</v>
      </c>
      <c r="AB199" s="59">
        <f t="shared" si="83"/>
        <v>0.88650249083560484</v>
      </c>
      <c r="AC199" s="62">
        <f t="shared" si="84"/>
        <v>4.6501513239287737E-2</v>
      </c>
      <c r="AD199" s="28">
        <v>7.6642910197268099E-2</v>
      </c>
      <c r="AE199" s="28">
        <v>0.88293847953236904</v>
      </c>
      <c r="AF199">
        <v>67.2821</v>
      </c>
      <c r="AG199" s="59">
        <f t="shared" si="85"/>
        <v>0.80718255846575349</v>
      </c>
      <c r="AH199" s="62">
        <f t="shared" si="86"/>
        <v>0.7699996379315236</v>
      </c>
      <c r="AI199">
        <v>6.5787674558349635E-2</v>
      </c>
      <c r="AJ199" s="28">
        <v>0.75652607287546736</v>
      </c>
      <c r="AK199" s="62">
        <f t="shared" si="73"/>
        <v>-0.10194982862010731</v>
      </c>
    </row>
    <row r="200" spans="1:37" x14ac:dyDescent="0.25">
      <c r="A200" s="4" t="s">
        <v>404</v>
      </c>
      <c r="B200" s="18">
        <v>18452</v>
      </c>
      <c r="C200" s="4">
        <v>14658</v>
      </c>
      <c r="D200" s="9">
        <v>0.8189540540963347</v>
      </c>
      <c r="E200" s="28">
        <f t="shared" si="74"/>
        <v>0.8189540540963347</v>
      </c>
      <c r="F200" s="28">
        <f t="shared" si="75"/>
        <v>0.83619519207731019</v>
      </c>
      <c r="G200" s="28">
        <f t="shared" si="76"/>
        <v>0.88265048052604966</v>
      </c>
      <c r="H200" s="16">
        <v>20</v>
      </c>
      <c r="I200" s="16">
        <v>22</v>
      </c>
      <c r="J200" s="5">
        <v>838.73</v>
      </c>
      <c r="K200" s="30">
        <f t="shared" si="71"/>
        <v>20.000065033600695</v>
      </c>
      <c r="L200" s="5">
        <v>922.6</v>
      </c>
      <c r="M200">
        <f t="shared" si="72"/>
        <v>18452.060000000001</v>
      </c>
      <c r="N200" s="28"/>
      <c r="O200" s="28">
        <f t="shared" si="87"/>
        <v>0.8078582267504878</v>
      </c>
      <c r="P200">
        <f t="shared" si="78"/>
        <v>878.66680272066708</v>
      </c>
      <c r="Q200" s="28">
        <f t="shared" si="88"/>
        <v>0.84825100674361598</v>
      </c>
      <c r="R200" s="28">
        <f t="shared" si="79"/>
        <v>4.0392779993128181E-2</v>
      </c>
      <c r="S200" s="46">
        <v>198049</v>
      </c>
      <c r="T200" s="59">
        <f t="shared" si="89"/>
        <v>9.8425868943790417E-3</v>
      </c>
      <c r="U200" s="28">
        <v>0.98960000000000004</v>
      </c>
      <c r="V200" s="59">
        <f t="shared" si="80"/>
        <v>0.90909386516366797</v>
      </c>
      <c r="W200" s="59">
        <f t="shared" si="81"/>
        <v>0.90084653024129135</v>
      </c>
      <c r="X200" s="62">
        <f t="shared" si="82"/>
        <v>4.193585465202794E-2</v>
      </c>
      <c r="Y200" s="28">
        <v>0.153789253681931</v>
      </c>
      <c r="Z200" s="28">
        <v>0.89439724645184204</v>
      </c>
      <c r="AA200" s="62">
        <f t="shared" si="77"/>
        <v>0.93168862251261053</v>
      </c>
      <c r="AB200" s="59">
        <f t="shared" si="83"/>
        <v>0.95341572035154154</v>
      </c>
      <c r="AC200" s="62">
        <f t="shared" si="84"/>
        <v>0.91955329772543826</v>
      </c>
      <c r="AD200" s="28">
        <v>7.6642910197268099E-2</v>
      </c>
      <c r="AE200" s="28">
        <v>0.88293847953236904</v>
      </c>
      <c r="AF200">
        <v>75.906099999999995</v>
      </c>
      <c r="AG200" s="59">
        <f t="shared" si="85"/>
        <v>0.7838008861369864</v>
      </c>
      <c r="AH200" s="62">
        <f t="shared" si="86"/>
        <v>0.41458849920782576</v>
      </c>
      <c r="AI200">
        <v>6.5787674558349635E-2</v>
      </c>
      <c r="AJ200" s="28">
        <v>0.75652607287546736</v>
      </c>
      <c r="AK200" s="62">
        <f t="shared" si="73"/>
        <v>0.45869255052843066</v>
      </c>
    </row>
    <row r="201" spans="1:37" x14ac:dyDescent="0.25">
      <c r="A201" s="4" t="s">
        <v>406</v>
      </c>
      <c r="B201" s="18">
        <v>3938</v>
      </c>
      <c r="C201" s="4">
        <v>2637</v>
      </c>
      <c r="D201" s="9">
        <v>0.69033943652385177</v>
      </c>
      <c r="E201" s="28">
        <f t="shared" si="74"/>
        <v>0.69033943652385177</v>
      </c>
      <c r="F201" s="28">
        <f t="shared" si="75"/>
        <v>0.70487289834540645</v>
      </c>
      <c r="G201" s="28">
        <f t="shared" si="76"/>
        <v>0.74403250380904007</v>
      </c>
      <c r="H201" s="16">
        <v>3</v>
      </c>
      <c r="I201" s="16">
        <v>4</v>
      </c>
      <c r="J201" s="5">
        <v>984.5</v>
      </c>
      <c r="K201" s="30">
        <f t="shared" ref="K201:K245" si="90">M201/L201</f>
        <v>2.999992381939101</v>
      </c>
      <c r="L201" s="5">
        <v>1312.67</v>
      </c>
      <c r="M201">
        <f t="shared" ref="M201:M245" si="91">J201*I201</f>
        <v>3938</v>
      </c>
      <c r="N201" s="28"/>
      <c r="O201" s="28">
        <f t="shared" si="87"/>
        <v>0.56779693296868217</v>
      </c>
      <c r="P201">
        <f t="shared" si="78"/>
        <v>984.50187499880974</v>
      </c>
      <c r="Q201" s="28">
        <f t="shared" si="88"/>
        <v>0.75706305790519812</v>
      </c>
      <c r="R201" s="28">
        <f t="shared" si="79"/>
        <v>0.18926612493651596</v>
      </c>
      <c r="S201" s="46">
        <v>57513</v>
      </c>
      <c r="T201" s="59">
        <f t="shared" si="89"/>
        <v>2.8582658839803373E-3</v>
      </c>
      <c r="U201" s="28">
        <v>0.98960000000000004</v>
      </c>
      <c r="V201" s="59">
        <f t="shared" si="80"/>
        <v>0.74999809548477525</v>
      </c>
      <c r="W201" s="59">
        <f t="shared" si="81"/>
        <v>0.92045491939234592</v>
      </c>
      <c r="X201" s="62">
        <f t="shared" si="82"/>
        <v>0.1694375407685943</v>
      </c>
      <c r="Y201" s="28">
        <v>0.153789253681931</v>
      </c>
      <c r="Z201" s="28">
        <v>0.89439724645184204</v>
      </c>
      <c r="AA201" s="62">
        <f t="shared" si="77"/>
        <v>0.68471476014118549</v>
      </c>
      <c r="AB201" s="59">
        <f t="shared" si="83"/>
        <v>0.77176116704049513</v>
      </c>
      <c r="AC201" s="62">
        <f t="shared" si="84"/>
        <v>-1.4505883480379216</v>
      </c>
      <c r="AD201" s="28">
        <v>7.6642910197268099E-2</v>
      </c>
      <c r="AE201" s="28">
        <v>0.88293847953236904</v>
      </c>
      <c r="AF201">
        <v>140.29390000000001</v>
      </c>
      <c r="AG201" s="59">
        <f t="shared" si="85"/>
        <v>0.60923056591780822</v>
      </c>
      <c r="AH201" s="62">
        <f t="shared" si="86"/>
        <v>-2.2389529337599106</v>
      </c>
      <c r="AI201">
        <v>6.5787674558349635E-2</v>
      </c>
      <c r="AJ201" s="28">
        <v>0.75652607287546736</v>
      </c>
      <c r="AK201" s="62">
        <f t="shared" si="73"/>
        <v>-1.1733679136764126</v>
      </c>
    </row>
    <row r="202" spans="1:37" x14ac:dyDescent="0.25">
      <c r="A202" s="4" t="s">
        <v>408</v>
      </c>
      <c r="B202" s="18">
        <v>3102</v>
      </c>
      <c r="C202" s="4">
        <v>2457</v>
      </c>
      <c r="D202" s="9">
        <v>0.81656663143831376</v>
      </c>
      <c r="E202" s="28">
        <f t="shared" si="74"/>
        <v>0.81656663143831376</v>
      </c>
      <c r="F202" s="28">
        <f t="shared" si="75"/>
        <v>0.83375750788964686</v>
      </c>
      <c r="G202" s="28">
        <f t="shared" si="76"/>
        <v>0.88007736943907156</v>
      </c>
      <c r="H202" s="16">
        <v>4</v>
      </c>
      <c r="I202" s="16">
        <v>4</v>
      </c>
      <c r="J202" s="5">
        <v>775.5</v>
      </c>
      <c r="K202" s="30">
        <f t="shared" si="90"/>
        <v>4</v>
      </c>
      <c r="L202" s="5">
        <v>775.5</v>
      </c>
      <c r="M202">
        <f t="shared" si="91"/>
        <v>3102</v>
      </c>
      <c r="N202" s="28"/>
      <c r="O202" s="28">
        <f t="shared" si="87"/>
        <v>0.96109606705351391</v>
      </c>
      <c r="P202">
        <f t="shared" si="78"/>
        <v>620.4</v>
      </c>
      <c r="Q202" s="28">
        <f t="shared" si="88"/>
        <v>1.2013700838168924</v>
      </c>
      <c r="R202" s="28">
        <f t="shared" si="79"/>
        <v>0.24027401676337845</v>
      </c>
      <c r="S202" s="48">
        <v>50296</v>
      </c>
      <c r="T202" s="59">
        <f t="shared" si="89"/>
        <v>2.4995973240949879E-3</v>
      </c>
      <c r="U202" s="28">
        <v>0.98960000000000004</v>
      </c>
      <c r="V202" s="59">
        <f t="shared" si="80"/>
        <v>1</v>
      </c>
      <c r="W202" s="59">
        <f t="shared" si="81"/>
        <v>0.81656663143831376</v>
      </c>
      <c r="X202" s="62">
        <f t="shared" si="82"/>
        <v>-0.50608617409964551</v>
      </c>
      <c r="Y202" s="28">
        <v>0.153789253681931</v>
      </c>
      <c r="Z202" s="28">
        <v>0.89439724645184204</v>
      </c>
      <c r="AA202" s="62">
        <f t="shared" si="77"/>
        <v>0.61674884682678544</v>
      </c>
      <c r="AB202" s="59">
        <f t="shared" si="83"/>
        <v>0.84581278829330364</v>
      </c>
      <c r="AC202" s="62">
        <f t="shared" si="84"/>
        <v>-0.4843982456238819</v>
      </c>
      <c r="AD202" s="28">
        <v>7.6642910197268099E-2</v>
      </c>
      <c r="AE202" s="28">
        <v>0.88293847953236904</v>
      </c>
      <c r="AF202">
        <v>66.390500000000003</v>
      </c>
      <c r="AG202" s="59">
        <f t="shared" si="85"/>
        <v>0.80959989369863017</v>
      </c>
      <c r="AH202" s="62">
        <f t="shared" si="86"/>
        <v>0.80674413831255853</v>
      </c>
      <c r="AI202">
        <v>6.5787674558349635E-2</v>
      </c>
      <c r="AJ202" s="28">
        <v>0.75652607287546736</v>
      </c>
      <c r="AK202" s="62">
        <f t="shared" si="73"/>
        <v>-6.1246760470322958E-2</v>
      </c>
    </row>
    <row r="203" spans="1:37" x14ac:dyDescent="0.25">
      <c r="A203" s="4" t="s">
        <v>410</v>
      </c>
      <c r="B203" s="18">
        <v>69810</v>
      </c>
      <c r="C203" s="4">
        <v>55920</v>
      </c>
      <c r="D203" s="9">
        <v>0.825805536972962</v>
      </c>
      <c r="E203" s="28">
        <f t="shared" si="74"/>
        <v>0.825805536972962</v>
      </c>
      <c r="F203" s="28">
        <f t="shared" si="75"/>
        <v>0.84319091669870849</v>
      </c>
      <c r="G203" s="28">
        <f t="shared" si="76"/>
        <v>0.89003485651530345</v>
      </c>
      <c r="H203" s="16">
        <v>61</v>
      </c>
      <c r="I203" s="16">
        <v>62</v>
      </c>
      <c r="J203" s="5">
        <v>1125.97</v>
      </c>
      <c r="K203" s="30">
        <f t="shared" si="90"/>
        <v>50.000100272167309</v>
      </c>
      <c r="L203" s="5">
        <v>1396.2</v>
      </c>
      <c r="M203">
        <f t="shared" si="91"/>
        <v>69810.14</v>
      </c>
      <c r="N203" s="28"/>
      <c r="O203" s="28">
        <f t="shared" si="87"/>
        <v>0.53382753187222465</v>
      </c>
      <c r="P203">
        <f t="shared" si="78"/>
        <v>1368.8235832371106</v>
      </c>
      <c r="Q203" s="28">
        <f t="shared" si="88"/>
        <v>0.5445040610984947</v>
      </c>
      <c r="R203" s="28">
        <f t="shared" si="79"/>
        <v>1.0676529226270048E-2</v>
      </c>
      <c r="S203" s="44">
        <v>225453</v>
      </c>
      <c r="T203" s="59">
        <f t="shared" si="89"/>
        <v>1.1204503648584128E-2</v>
      </c>
      <c r="U203" s="28">
        <v>0.98960000000000004</v>
      </c>
      <c r="V203" s="59">
        <f t="shared" si="80"/>
        <v>0.80645323019624693</v>
      </c>
      <c r="W203" s="59">
        <f t="shared" si="81"/>
        <v>1.0239968122788792</v>
      </c>
      <c r="X203" s="62">
        <f t="shared" si="82"/>
        <v>0.84270885464518019</v>
      </c>
      <c r="Y203" s="28">
        <v>0.153789253681931</v>
      </c>
      <c r="Z203" s="28">
        <v>0.89439724645184204</v>
      </c>
      <c r="AA203" s="62">
        <f t="shared" si="77"/>
        <v>3.0964325158680523</v>
      </c>
      <c r="AB203" s="59">
        <f t="shared" si="83"/>
        <v>0.93807147387678957</v>
      </c>
      <c r="AC203" s="62">
        <f t="shared" si="84"/>
        <v>0.71934891567290371</v>
      </c>
      <c r="AD203" s="28">
        <v>7.6642910197268099E-2</v>
      </c>
      <c r="AE203" s="28">
        <v>0.88293847953236904</v>
      </c>
      <c r="AF203">
        <v>88.802199999999999</v>
      </c>
      <c r="AG203" s="59">
        <f t="shared" si="85"/>
        <v>0.74883655583561648</v>
      </c>
      <c r="AH203" s="62">
        <f t="shared" si="86"/>
        <v>-0.11688385539499119</v>
      </c>
      <c r="AI203">
        <v>6.5787674558349635E-2</v>
      </c>
      <c r="AJ203" s="28">
        <v>0.75652607287546736</v>
      </c>
      <c r="AK203" s="62">
        <f t="shared" si="73"/>
        <v>0.48172463830769757</v>
      </c>
    </row>
    <row r="204" spans="1:37" x14ac:dyDescent="0.25">
      <c r="A204" s="4" t="s">
        <v>412</v>
      </c>
      <c r="B204" s="18">
        <v>56978</v>
      </c>
      <c r="C204" s="4">
        <v>42455</v>
      </c>
      <c r="D204" s="9">
        <v>0.76815685417377588</v>
      </c>
      <c r="E204" s="28">
        <f t="shared" si="74"/>
        <v>0.76815685417377588</v>
      </c>
      <c r="F204" s="28">
        <f t="shared" si="75"/>
        <v>0.78432857741953965</v>
      </c>
      <c r="G204" s="28">
        <f t="shared" si="76"/>
        <v>0.8279023872761806</v>
      </c>
      <c r="H204" s="16">
        <v>42</v>
      </c>
      <c r="I204" s="16">
        <v>44</v>
      </c>
      <c r="J204" s="5">
        <v>1294.95</v>
      </c>
      <c r="K204" s="30">
        <f t="shared" si="90"/>
        <v>35.999924181156494</v>
      </c>
      <c r="L204" s="5">
        <v>1582.72</v>
      </c>
      <c r="M204">
        <f t="shared" si="91"/>
        <v>56977.8</v>
      </c>
      <c r="N204" s="28"/>
      <c r="O204" s="28">
        <f t="shared" si="87"/>
        <v>0.47091715527699152</v>
      </c>
      <c r="P204">
        <f t="shared" si="78"/>
        <v>1539.9436961283814</v>
      </c>
      <c r="Q204" s="28">
        <f t="shared" si="88"/>
        <v>0.4839982149177639</v>
      </c>
      <c r="R204" s="28">
        <f t="shared" si="79"/>
        <v>1.3081059640772386E-2</v>
      </c>
      <c r="S204" s="44">
        <v>345370</v>
      </c>
      <c r="T204" s="59">
        <f t="shared" si="89"/>
        <v>1.7164107042760578E-2</v>
      </c>
      <c r="U204" s="28">
        <v>0.98960000000000004</v>
      </c>
      <c r="V204" s="59">
        <f t="shared" si="80"/>
        <v>0.81818009502628397</v>
      </c>
      <c r="W204" s="59">
        <f t="shared" si="81"/>
        <v>0.93886035463756778</v>
      </c>
      <c r="X204" s="62">
        <f t="shared" si="82"/>
        <v>0.28911713348765539</v>
      </c>
      <c r="Y204" s="28">
        <v>0.153789253681931</v>
      </c>
      <c r="Z204" s="28">
        <v>0.89439724645184204</v>
      </c>
      <c r="AA204" s="62">
        <f t="shared" si="77"/>
        <v>1.649766916640125</v>
      </c>
      <c r="AB204" s="59">
        <f t="shared" si="83"/>
        <v>0.95417304468925335</v>
      </c>
      <c r="AC204" s="62">
        <f t="shared" si="84"/>
        <v>0.92943450312020426</v>
      </c>
      <c r="AD204" s="28">
        <v>7.6642910197268099E-2</v>
      </c>
      <c r="AE204" s="28">
        <v>0.88293847953236904</v>
      </c>
      <c r="AF204">
        <v>154.59520000000001</v>
      </c>
      <c r="AG204" s="59">
        <f t="shared" si="85"/>
        <v>0.5704564111780821</v>
      </c>
      <c r="AH204" s="62">
        <f t="shared" si="86"/>
        <v>-2.8283362034989223</v>
      </c>
      <c r="AI204">
        <v>6.5787674558349635E-2</v>
      </c>
      <c r="AJ204" s="28">
        <v>0.75652607287546736</v>
      </c>
      <c r="AK204" s="62">
        <f t="shared" si="73"/>
        <v>-0.53659485563035425</v>
      </c>
    </row>
    <row r="205" spans="1:37" x14ac:dyDescent="0.25">
      <c r="A205" s="4" t="s">
        <v>414</v>
      </c>
      <c r="B205" s="18">
        <v>82655</v>
      </c>
      <c r="C205" s="4">
        <v>66377</v>
      </c>
      <c r="D205" s="9">
        <v>0.82789785139696936</v>
      </c>
      <c r="E205" s="28">
        <f t="shared" si="74"/>
        <v>0.82789785139696936</v>
      </c>
      <c r="F205" s="28">
        <f t="shared" si="75"/>
        <v>0.84532727984743183</v>
      </c>
      <c r="G205" s="28">
        <f t="shared" si="76"/>
        <v>0.89228990650562245</v>
      </c>
      <c r="H205" s="16">
        <v>49</v>
      </c>
      <c r="I205" s="16">
        <v>51</v>
      </c>
      <c r="J205" s="5">
        <v>1620.69</v>
      </c>
      <c r="K205" s="30">
        <f t="shared" si="90"/>
        <v>39.999995160619051</v>
      </c>
      <c r="L205" s="5">
        <v>2066.38</v>
      </c>
      <c r="M205">
        <f t="shared" si="91"/>
        <v>82655.19</v>
      </c>
      <c r="N205" s="28"/>
      <c r="O205" s="28">
        <f t="shared" si="87"/>
        <v>0.36069358007723651</v>
      </c>
      <c r="P205">
        <f t="shared" si="78"/>
        <v>2015.9804818560376</v>
      </c>
      <c r="Q205" s="28">
        <f t="shared" si="88"/>
        <v>0.36971092067012606</v>
      </c>
      <c r="R205" s="28">
        <f t="shared" si="79"/>
        <v>9.0173405928895556E-3</v>
      </c>
      <c r="S205" s="44">
        <v>385439</v>
      </c>
      <c r="T205" s="59">
        <f t="shared" si="89"/>
        <v>1.9155445621954988E-2</v>
      </c>
      <c r="U205" s="28">
        <v>0.98960000000000004</v>
      </c>
      <c r="V205" s="59">
        <f t="shared" si="80"/>
        <v>0.78431363060037351</v>
      </c>
      <c r="W205" s="59">
        <f t="shared" si="81"/>
        <v>1.0555698882387561</v>
      </c>
      <c r="X205" s="62">
        <f t="shared" si="82"/>
        <v>1.0480097791504566</v>
      </c>
      <c r="Y205" s="28">
        <v>0.153789253681931</v>
      </c>
      <c r="Z205" s="28">
        <v>0.89439724645184204</v>
      </c>
      <c r="AA205" s="62">
        <f t="shared" si="77"/>
        <v>2.1444379006794851</v>
      </c>
      <c r="AB205" s="59">
        <f t="shared" si="83"/>
        <v>0.94638904599691709</v>
      </c>
      <c r="AC205" s="62">
        <f t="shared" si="84"/>
        <v>0.82787261471720208</v>
      </c>
      <c r="AD205" s="28">
        <v>7.6642910197268099E-2</v>
      </c>
      <c r="AE205" s="28">
        <v>0.88293847953236904</v>
      </c>
      <c r="AF205">
        <v>60.082700000000003</v>
      </c>
      <c r="AG205" s="59">
        <f t="shared" si="85"/>
        <v>0.82670180843835628</v>
      </c>
      <c r="AH205" s="62">
        <f t="shared" si="86"/>
        <v>1.0667003513043669</v>
      </c>
      <c r="AI205">
        <v>6.5787674558349635E-2</v>
      </c>
      <c r="AJ205" s="28">
        <v>0.75652607287546736</v>
      </c>
      <c r="AK205" s="62">
        <f t="shared" si="73"/>
        <v>0.98086091505734185</v>
      </c>
    </row>
    <row r="206" spans="1:37" x14ac:dyDescent="0.25">
      <c r="A206" s="4" t="s">
        <v>416</v>
      </c>
      <c r="B206" s="18">
        <v>47479</v>
      </c>
      <c r="C206" s="4">
        <v>36133</v>
      </c>
      <c r="D206" s="9">
        <v>0.78456823993591962</v>
      </c>
      <c r="E206" s="28">
        <f t="shared" si="74"/>
        <v>0.78456823993591962</v>
      </c>
      <c r="F206" s="28">
        <f t="shared" si="75"/>
        <v>0.80108546603983377</v>
      </c>
      <c r="G206" s="28">
        <f t="shared" si="76"/>
        <v>0.84559021415315783</v>
      </c>
      <c r="H206" s="16">
        <v>35</v>
      </c>
      <c r="I206" s="16">
        <v>35</v>
      </c>
      <c r="J206" s="5">
        <v>1356.54</v>
      </c>
      <c r="K206" s="30">
        <f t="shared" si="90"/>
        <v>27.999917437252311</v>
      </c>
      <c r="L206" s="5">
        <v>1695.68</v>
      </c>
      <c r="M206">
        <f t="shared" si="91"/>
        <v>47478.9</v>
      </c>
      <c r="N206" s="28"/>
      <c r="O206" s="28">
        <f t="shared" si="87"/>
        <v>0.43954637667484431</v>
      </c>
      <c r="P206">
        <f t="shared" si="78"/>
        <v>1637.2081093931051</v>
      </c>
      <c r="Q206" s="28">
        <f t="shared" si="88"/>
        <v>0.45524450784469028</v>
      </c>
      <c r="R206" s="28">
        <f t="shared" si="79"/>
        <v>1.5698131169845975E-2</v>
      </c>
      <c r="S206" s="44">
        <v>287828</v>
      </c>
      <c r="T206" s="59">
        <f t="shared" si="89"/>
        <v>1.4304399924439562E-2</v>
      </c>
      <c r="U206" s="28">
        <v>0.98960000000000004</v>
      </c>
      <c r="V206" s="59">
        <f t="shared" si="80"/>
        <v>0.79999764106435178</v>
      </c>
      <c r="W206" s="59">
        <f t="shared" si="81"/>
        <v>0.98071319171903526</v>
      </c>
      <c r="X206" s="62">
        <f t="shared" si="82"/>
        <v>0.56126122730079053</v>
      </c>
      <c r="Y206" s="28">
        <v>0.153789253681931</v>
      </c>
      <c r="Z206" s="28">
        <v>0.89439724645184204</v>
      </c>
      <c r="AA206" s="62">
        <f t="shared" si="77"/>
        <v>1.6495615436997095</v>
      </c>
      <c r="AB206" s="59">
        <f t="shared" si="83"/>
        <v>0.94108691400978706</v>
      </c>
      <c r="AC206" s="62">
        <f t="shared" si="84"/>
        <v>0.75869293490750944</v>
      </c>
      <c r="AD206" s="28">
        <v>7.6642910197268099E-2</v>
      </c>
      <c r="AE206" s="28">
        <v>0.88293847953236904</v>
      </c>
      <c r="AF206">
        <v>83.391900000000007</v>
      </c>
      <c r="AG206" s="59">
        <f t="shared" si="85"/>
        <v>0.76350513906849315</v>
      </c>
      <c r="AH206" s="62">
        <f t="shared" si="86"/>
        <v>0.10608470720204272</v>
      </c>
      <c r="AI206">
        <v>6.5787674558349635E-2</v>
      </c>
      <c r="AJ206" s="28">
        <v>0.75652607287546736</v>
      </c>
      <c r="AK206" s="62">
        <f t="shared" si="73"/>
        <v>0.47534628980344756</v>
      </c>
    </row>
    <row r="207" spans="1:37" x14ac:dyDescent="0.25">
      <c r="A207" s="4" t="s">
        <v>418</v>
      </c>
      <c r="B207" s="18">
        <v>37292</v>
      </c>
      <c r="C207" s="4">
        <v>30018</v>
      </c>
      <c r="D207" s="9">
        <v>0.82983995904154573</v>
      </c>
      <c r="E207" s="28">
        <f t="shared" si="74"/>
        <v>0.82983995904154573</v>
      </c>
      <c r="F207" s="28">
        <f t="shared" si="75"/>
        <v>0.84731027396873604</v>
      </c>
      <c r="G207" s="28">
        <f t="shared" si="76"/>
        <v>0.8943830669669991</v>
      </c>
      <c r="H207" s="16">
        <v>34</v>
      </c>
      <c r="I207" s="16">
        <v>35</v>
      </c>
      <c r="J207" s="5">
        <v>1065.49</v>
      </c>
      <c r="K207" s="30">
        <f t="shared" si="90"/>
        <v>26.00006274794152</v>
      </c>
      <c r="L207" s="5">
        <v>1434.31</v>
      </c>
      <c r="M207">
        <f t="shared" si="91"/>
        <v>37292.15</v>
      </c>
      <c r="N207" s="28"/>
      <c r="O207" s="28">
        <f t="shared" si="87"/>
        <v>0.51964359169217256</v>
      </c>
      <c r="P207">
        <f t="shared" si="78"/>
        <v>1381.1875308639105</v>
      </c>
      <c r="Q207" s="28">
        <f t="shared" si="88"/>
        <v>0.53962983544588483</v>
      </c>
      <c r="R207" s="28">
        <f t="shared" si="79"/>
        <v>1.9986243753712274E-2</v>
      </c>
      <c r="S207" s="44">
        <v>271575</v>
      </c>
      <c r="T207" s="59">
        <f t="shared" si="89"/>
        <v>1.3496662623093215E-2</v>
      </c>
      <c r="U207" s="28">
        <v>0.98960000000000004</v>
      </c>
      <c r="V207" s="59">
        <f t="shared" si="80"/>
        <v>0.74285893565547201</v>
      </c>
      <c r="W207" s="59">
        <f t="shared" si="81"/>
        <v>1.1170895565916896</v>
      </c>
      <c r="X207" s="62">
        <f t="shared" si="82"/>
        <v>1.4480355734115389</v>
      </c>
      <c r="Y207" s="28">
        <v>0.153789253681931</v>
      </c>
      <c r="Z207" s="28">
        <v>0.89439724645184204</v>
      </c>
      <c r="AA207" s="62">
        <f t="shared" si="77"/>
        <v>1.3731749976986101</v>
      </c>
      <c r="AB207" s="59">
        <f t="shared" si="83"/>
        <v>0.94718570447268147</v>
      </c>
      <c r="AC207" s="62">
        <f t="shared" si="84"/>
        <v>0.83826703311433615</v>
      </c>
      <c r="AD207" s="28">
        <v>7.6642910197268099E-2</v>
      </c>
      <c r="AE207" s="28">
        <v>0.88293847953236904</v>
      </c>
      <c r="AF207">
        <v>62.994900000000001</v>
      </c>
      <c r="AG207" s="59">
        <f t="shared" si="85"/>
        <v>0.81880615605479456</v>
      </c>
      <c r="AH207" s="62">
        <f t="shared" si="86"/>
        <v>0.94668315299834149</v>
      </c>
      <c r="AI207">
        <v>6.5787674558349635E-2</v>
      </c>
      <c r="AJ207" s="28">
        <v>0.75652607287546736</v>
      </c>
      <c r="AK207" s="62">
        <f t="shared" si="73"/>
        <v>1.0776619198414055</v>
      </c>
    </row>
    <row r="208" spans="1:37" x14ac:dyDescent="0.25">
      <c r="A208" s="4" t="s">
        <v>420</v>
      </c>
      <c r="B208" s="18">
        <v>25874</v>
      </c>
      <c r="C208" s="4">
        <v>20457</v>
      </c>
      <c r="D208" s="9">
        <v>0.81509201212218774</v>
      </c>
      <c r="E208" s="28">
        <f t="shared" si="74"/>
        <v>0.81509201212218774</v>
      </c>
      <c r="F208" s="28">
        <f t="shared" si="75"/>
        <v>0.832251843956339</v>
      </c>
      <c r="G208" s="28">
        <f t="shared" si="76"/>
        <v>0.8784880575094689</v>
      </c>
      <c r="H208" s="16">
        <v>31</v>
      </c>
      <c r="I208" s="16">
        <v>31</v>
      </c>
      <c r="J208" s="5">
        <v>834.65</v>
      </c>
      <c r="K208" s="30">
        <f t="shared" si="90"/>
        <v>27.000052175727852</v>
      </c>
      <c r="L208" s="5">
        <v>958.3</v>
      </c>
      <c r="M208">
        <f t="shared" si="91"/>
        <v>25874.149999999998</v>
      </c>
      <c r="N208" s="28"/>
      <c r="O208" s="28">
        <f t="shared" si="87"/>
        <v>0.77776270478973186</v>
      </c>
      <c r="P208">
        <f t="shared" si="78"/>
        <v>924.0750637753913</v>
      </c>
      <c r="Q208" s="28">
        <f t="shared" si="88"/>
        <v>0.80656867522740816</v>
      </c>
      <c r="R208" s="28">
        <f t="shared" si="79"/>
        <v>2.8805970437676298E-2</v>
      </c>
      <c r="S208" s="44">
        <v>367760</v>
      </c>
      <c r="T208" s="59">
        <f t="shared" si="89"/>
        <v>1.827683934923598E-2</v>
      </c>
      <c r="U208" s="28">
        <v>0.98960000000000004</v>
      </c>
      <c r="V208" s="59">
        <f t="shared" si="80"/>
        <v>0.87096942502347907</v>
      </c>
      <c r="W208" s="59">
        <f t="shared" si="81"/>
        <v>0.93584457583021929</v>
      </c>
      <c r="X208" s="62">
        <f t="shared" si="82"/>
        <v>0.26950731852889526</v>
      </c>
      <c r="Y208" s="28">
        <v>0.153789253681931</v>
      </c>
      <c r="Z208" s="28">
        <v>0.89439724645184204</v>
      </c>
      <c r="AA208" s="62">
        <f t="shared" si="77"/>
        <v>0.70355666739177725</v>
      </c>
      <c r="AB208" s="59">
        <f t="shared" si="83"/>
        <v>0.9739423960067658</v>
      </c>
      <c r="AC208" s="62">
        <f t="shared" si="84"/>
        <v>1.1873755346732717</v>
      </c>
      <c r="AD208" s="28">
        <v>7.6642910197268099E-2</v>
      </c>
      <c r="AE208" s="28">
        <v>0.88293847953236904</v>
      </c>
      <c r="AF208">
        <v>81.537199999999999</v>
      </c>
      <c r="AG208" s="59">
        <f t="shared" si="85"/>
        <v>0.76853366268493162</v>
      </c>
      <c r="AH208" s="62">
        <f t="shared" si="86"/>
        <v>0.18252035643567646</v>
      </c>
      <c r="AI208">
        <v>6.5787674558349635E-2</v>
      </c>
      <c r="AJ208" s="28">
        <v>0.75652607287546736</v>
      </c>
      <c r="AK208" s="62">
        <f t="shared" si="73"/>
        <v>0.54646773654594782</v>
      </c>
    </row>
    <row r="209" spans="1:37" x14ac:dyDescent="0.25">
      <c r="A209" s="4" t="s">
        <v>422</v>
      </c>
      <c r="B209" s="18">
        <v>3595</v>
      </c>
      <c r="C209" s="4">
        <v>2525</v>
      </c>
      <c r="D209" s="9">
        <v>0.72408700514746993</v>
      </c>
      <c r="E209" s="28">
        <f t="shared" si="74"/>
        <v>0.72408700514746993</v>
      </c>
      <c r="F209" s="28">
        <f t="shared" si="75"/>
        <v>0.73933094209794303</v>
      </c>
      <c r="G209" s="28">
        <f t="shared" si="76"/>
        <v>0.78040488332560654</v>
      </c>
      <c r="H209" s="16">
        <v>4</v>
      </c>
      <c r="I209" s="16">
        <v>4</v>
      </c>
      <c r="J209" s="5">
        <v>898.75</v>
      </c>
      <c r="K209" s="30">
        <f t="shared" si="90"/>
        <v>4</v>
      </c>
      <c r="L209" s="5">
        <v>898.75</v>
      </c>
      <c r="M209">
        <f t="shared" si="91"/>
        <v>3595</v>
      </c>
      <c r="N209" s="28"/>
      <c r="O209" s="28">
        <f t="shared" si="87"/>
        <v>0.82929624478442288</v>
      </c>
      <c r="P209">
        <f t="shared" si="78"/>
        <v>719</v>
      </c>
      <c r="Q209" s="28">
        <f t="shared" si="88"/>
        <v>1.0366203059805286</v>
      </c>
      <c r="R209" s="28">
        <f t="shared" si="79"/>
        <v>0.20732406119610569</v>
      </c>
      <c r="S209" s="46">
        <v>44210</v>
      </c>
      <c r="T209" s="59">
        <f t="shared" si="89"/>
        <v>2.1971369034960915E-3</v>
      </c>
      <c r="U209" s="28">
        <v>0.98960000000000004</v>
      </c>
      <c r="V209" s="59">
        <f t="shared" si="80"/>
        <v>1</v>
      </c>
      <c r="W209" s="59">
        <f t="shared" si="81"/>
        <v>0.72408700514746993</v>
      </c>
      <c r="X209" s="62">
        <f t="shared" si="82"/>
        <v>-1.1074261512225687</v>
      </c>
      <c r="Y209" s="28">
        <v>0.153789253681931</v>
      </c>
      <c r="Z209" s="28">
        <v>0.89439724645184204</v>
      </c>
      <c r="AA209" s="62">
        <f t="shared" si="77"/>
        <v>0.81316444243383845</v>
      </c>
      <c r="AB209" s="59">
        <f t="shared" si="83"/>
        <v>0.79670888939154039</v>
      </c>
      <c r="AC209" s="62">
        <f t="shared" si="84"/>
        <v>-1.1250824103480124</v>
      </c>
      <c r="AD209" s="28">
        <v>7.6642910197268099E-2</v>
      </c>
      <c r="AE209" s="28">
        <v>0.88293847953236904</v>
      </c>
      <c r="AF209">
        <v>110.4636</v>
      </c>
      <c r="AG209" s="59">
        <f t="shared" si="85"/>
        <v>0.69010745600000001</v>
      </c>
      <c r="AH209" s="62">
        <f t="shared" si="86"/>
        <v>-1.0095905854911791</v>
      </c>
      <c r="AI209">
        <v>6.5787674558349635E-2</v>
      </c>
      <c r="AJ209" s="28">
        <v>0.75652607287546736</v>
      </c>
      <c r="AK209" s="62">
        <f t="shared" si="73"/>
        <v>-1.0806997156872535</v>
      </c>
    </row>
    <row r="210" spans="1:37" x14ac:dyDescent="0.25">
      <c r="A210" s="4" t="s">
        <v>424</v>
      </c>
      <c r="B210" s="18">
        <v>7848</v>
      </c>
      <c r="C210" s="4">
        <v>5983</v>
      </c>
      <c r="D210" s="9">
        <v>0.78593797618672301</v>
      </c>
      <c r="E210" s="28">
        <f t="shared" si="74"/>
        <v>0.78593797618672301</v>
      </c>
      <c r="F210" s="28">
        <f t="shared" si="75"/>
        <v>0.80248403884328567</v>
      </c>
      <c r="G210" s="28">
        <f t="shared" si="76"/>
        <v>0.84706648544569041</v>
      </c>
      <c r="H210" s="16">
        <v>10</v>
      </c>
      <c r="I210" s="16">
        <v>10</v>
      </c>
      <c r="J210" s="5">
        <v>784.9</v>
      </c>
      <c r="K210" s="30">
        <f t="shared" si="90"/>
        <v>10</v>
      </c>
      <c r="L210" s="5">
        <v>784.9</v>
      </c>
      <c r="M210">
        <f t="shared" si="91"/>
        <v>7849</v>
      </c>
      <c r="N210" s="28"/>
      <c r="O210" s="28">
        <f t="shared" si="87"/>
        <v>0.9495859345139509</v>
      </c>
      <c r="P210">
        <f t="shared" si="78"/>
        <v>713.5454545454545</v>
      </c>
      <c r="Q210" s="28">
        <f t="shared" si="88"/>
        <v>1.044544527965346</v>
      </c>
      <c r="R210" s="28">
        <f t="shared" si="79"/>
        <v>9.4958593451395124E-2</v>
      </c>
      <c r="S210" s="46">
        <v>113954</v>
      </c>
      <c r="T210" s="59">
        <f t="shared" si="89"/>
        <v>5.6632557950914639E-3</v>
      </c>
      <c r="U210" s="28">
        <v>0.98960000000000004</v>
      </c>
      <c r="V210" s="59">
        <f t="shared" si="80"/>
        <v>1</v>
      </c>
      <c r="W210" s="59">
        <f t="shared" si="81"/>
        <v>0.78593797618672301</v>
      </c>
      <c r="X210" s="62">
        <f t="shared" si="82"/>
        <v>-0.70524609274348882</v>
      </c>
      <c r="Y210" s="28">
        <v>0.153789253681931</v>
      </c>
      <c r="Z210" s="28">
        <v>0.89439724645184204</v>
      </c>
      <c r="AA210" s="62">
        <f t="shared" si="77"/>
        <v>0.68869894869859771</v>
      </c>
      <c r="AB210" s="59">
        <f t="shared" si="83"/>
        <v>0.93113010513014027</v>
      </c>
      <c r="AC210" s="62">
        <f t="shared" si="84"/>
        <v>0.62878125939806762</v>
      </c>
      <c r="AD210" s="28">
        <v>7.6642910197268099E-2</v>
      </c>
      <c r="AE210" s="28">
        <v>0.88293847953236904</v>
      </c>
      <c r="AF210">
        <v>84.031300000000002</v>
      </c>
      <c r="AG210" s="59">
        <f t="shared" si="85"/>
        <v>0.76177157676712326</v>
      </c>
      <c r="AH210" s="62">
        <f t="shared" si="86"/>
        <v>7.9733839611604754E-2</v>
      </c>
      <c r="AI210">
        <v>6.5787674558349635E-2</v>
      </c>
      <c r="AJ210" s="28">
        <v>0.75652607287546736</v>
      </c>
      <c r="AK210" s="62">
        <f t="shared" si="73"/>
        <v>1.0896687553945174E-3</v>
      </c>
    </row>
    <row r="211" spans="1:37" x14ac:dyDescent="0.25">
      <c r="A211" s="4" t="s">
        <v>426</v>
      </c>
      <c r="B211" s="18">
        <v>25432</v>
      </c>
      <c r="C211" s="4">
        <v>21004</v>
      </c>
      <c r="D211" s="9">
        <v>0.85143159198736551</v>
      </c>
      <c r="E211" s="28">
        <f t="shared" si="74"/>
        <v>0.85143159198736551</v>
      </c>
      <c r="F211" s="28">
        <f t="shared" si="75"/>
        <v>0.86935646760815222</v>
      </c>
      <c r="G211" s="28">
        <f t="shared" si="76"/>
        <v>0.91765404914193849</v>
      </c>
      <c r="H211" s="16">
        <v>23</v>
      </c>
      <c r="I211" s="16">
        <v>24</v>
      </c>
      <c r="J211" s="5">
        <v>1059.67</v>
      </c>
      <c r="K211" s="30">
        <f t="shared" si="90"/>
        <v>20.000062912865683</v>
      </c>
      <c r="L211" s="5">
        <v>1271.5999999999999</v>
      </c>
      <c r="M211">
        <f t="shared" si="91"/>
        <v>25432.080000000002</v>
      </c>
      <c r="N211" s="28"/>
      <c r="O211" s="28">
        <f t="shared" si="87"/>
        <v>0.58613557722554266</v>
      </c>
      <c r="P211">
        <f t="shared" si="78"/>
        <v>1211.0478004529712</v>
      </c>
      <c r="Q211" s="28">
        <f t="shared" si="88"/>
        <v>0.6154422638984377</v>
      </c>
      <c r="R211" s="28">
        <f t="shared" si="79"/>
        <v>2.9306686672895044E-2</v>
      </c>
      <c r="S211" s="46">
        <v>208616</v>
      </c>
      <c r="T211" s="59">
        <f t="shared" si="89"/>
        <v>1.0367742869480674E-2</v>
      </c>
      <c r="U211" s="28">
        <v>0.98960000000000004</v>
      </c>
      <c r="V211" s="59">
        <f t="shared" si="80"/>
        <v>0.8333359547027368</v>
      </c>
      <c r="W211" s="59">
        <f t="shared" si="81"/>
        <v>1.0217146964348653</v>
      </c>
      <c r="X211" s="62">
        <f t="shared" si="82"/>
        <v>0.82786961334985709</v>
      </c>
      <c r="Y211" s="28">
        <v>0.153789253681931</v>
      </c>
      <c r="Z211" s="28">
        <v>0.89439724645184204</v>
      </c>
      <c r="AA211" s="62">
        <f t="shared" si="77"/>
        <v>1.2190819496107681</v>
      </c>
      <c r="AB211" s="59">
        <f t="shared" si="83"/>
        <v>0.93904609425870578</v>
      </c>
      <c r="AC211" s="62">
        <f t="shared" si="84"/>
        <v>0.73206529582349644</v>
      </c>
      <c r="AD211" s="28">
        <v>7.6642910197268099E-2</v>
      </c>
      <c r="AE211" s="28">
        <v>0.88293847953236904</v>
      </c>
      <c r="AF211">
        <v>50.101300000000002</v>
      </c>
      <c r="AG211" s="59">
        <f t="shared" si="85"/>
        <v>0.85376370827397263</v>
      </c>
      <c r="AH211" s="62">
        <f t="shared" si="86"/>
        <v>1.4780524779343196</v>
      </c>
      <c r="AI211">
        <v>6.5787674558349635E-2</v>
      </c>
      <c r="AJ211" s="28">
        <v>0.75652607287546736</v>
      </c>
      <c r="AK211" s="62">
        <f t="shared" si="73"/>
        <v>1.0126624623692244</v>
      </c>
    </row>
    <row r="212" spans="1:37" x14ac:dyDescent="0.25">
      <c r="A212" s="4" t="s">
        <v>428</v>
      </c>
      <c r="B212" s="18">
        <v>4483</v>
      </c>
      <c r="C212" s="4">
        <v>3295</v>
      </c>
      <c r="D212" s="9">
        <v>0.75773080894375311</v>
      </c>
      <c r="E212" s="28">
        <f t="shared" si="74"/>
        <v>0.75773080894375311</v>
      </c>
      <c r="F212" s="28">
        <f t="shared" si="75"/>
        <v>0.77368303650046388</v>
      </c>
      <c r="G212" s="28">
        <f t="shared" si="76"/>
        <v>0.81666542741715609</v>
      </c>
      <c r="H212" s="16">
        <v>7</v>
      </c>
      <c r="I212" s="16">
        <v>7</v>
      </c>
      <c r="J212" s="5">
        <v>640.42999999999995</v>
      </c>
      <c r="K212" s="30">
        <f t="shared" si="90"/>
        <v>6.9999999999999991</v>
      </c>
      <c r="L212" s="5">
        <v>640.42999999999995</v>
      </c>
      <c r="M212">
        <f t="shared" si="91"/>
        <v>4483.0099999999993</v>
      </c>
      <c r="N212" s="28"/>
      <c r="O212" s="28">
        <f t="shared" si="87"/>
        <v>1.1637961994285091</v>
      </c>
      <c r="P212">
        <f t="shared" si="78"/>
        <v>560.37625000000003</v>
      </c>
      <c r="Q212" s="28">
        <f t="shared" si="88"/>
        <v>1.3300527993468674</v>
      </c>
      <c r="R212" s="28">
        <f t="shared" si="79"/>
        <v>0.16625659991835828</v>
      </c>
      <c r="S212" s="46">
        <v>81977</v>
      </c>
      <c r="T212" s="59">
        <f t="shared" si="89"/>
        <v>4.0740712946821783E-3</v>
      </c>
      <c r="U212" s="28">
        <v>0.98960000000000004</v>
      </c>
      <c r="V212" s="59">
        <f t="shared" si="80"/>
        <v>0.99999999999999989</v>
      </c>
      <c r="W212" s="59">
        <f t="shared" si="81"/>
        <v>0.75773080894375322</v>
      </c>
      <c r="X212" s="62">
        <f t="shared" si="82"/>
        <v>-0.88866051584296124</v>
      </c>
      <c r="Y212" s="28">
        <v>0.153789253681931</v>
      </c>
      <c r="Z212" s="28">
        <v>0.89439724645184204</v>
      </c>
      <c r="AA212" s="62">
        <f t="shared" si="77"/>
        <v>0.54686070483184313</v>
      </c>
      <c r="AB212" s="59">
        <f t="shared" si="83"/>
        <v>0.9218770421668796</v>
      </c>
      <c r="AC212" s="62">
        <f t="shared" si="84"/>
        <v>0.50805172369222629</v>
      </c>
      <c r="AD212" s="28">
        <v>7.6642910197268099E-2</v>
      </c>
      <c r="AE212" s="28">
        <v>0.88293847953236904</v>
      </c>
      <c r="AF212">
        <v>126.7709</v>
      </c>
      <c r="AG212" s="59">
        <f t="shared" si="85"/>
        <v>0.64589456810958912</v>
      </c>
      <c r="AH212" s="62">
        <f t="shared" si="86"/>
        <v>-1.6816448599008447</v>
      </c>
      <c r="AI212">
        <v>6.5787674558349635E-2</v>
      </c>
      <c r="AJ212" s="28">
        <v>0.75652607287546736</v>
      </c>
      <c r="AK212" s="62">
        <f t="shared" si="73"/>
        <v>-0.68741788401719317</v>
      </c>
    </row>
    <row r="213" spans="1:37" x14ac:dyDescent="0.25">
      <c r="A213" s="4" t="s">
        <v>430</v>
      </c>
      <c r="B213" s="18">
        <v>4216</v>
      </c>
      <c r="C213" s="4">
        <v>3365</v>
      </c>
      <c r="D213" s="9">
        <v>0.82283495373540172</v>
      </c>
      <c r="E213" s="28">
        <f t="shared" si="74"/>
        <v>0.82283495373540172</v>
      </c>
      <c r="F213" s="28">
        <f t="shared" si="75"/>
        <v>0.84015779486667341</v>
      </c>
      <c r="G213" s="28">
        <f t="shared" si="76"/>
        <v>0.88683322791482178</v>
      </c>
      <c r="H213" s="16">
        <v>5</v>
      </c>
      <c r="I213" s="16">
        <v>6</v>
      </c>
      <c r="J213" s="5">
        <v>702.67</v>
      </c>
      <c r="K213" s="30">
        <f t="shared" si="90"/>
        <v>6</v>
      </c>
      <c r="L213" s="5">
        <v>702.67</v>
      </c>
      <c r="M213">
        <f t="shared" si="91"/>
        <v>4216.0199999999995</v>
      </c>
      <c r="N213" s="28"/>
      <c r="O213" s="28">
        <f t="shared" si="87"/>
        <v>1.0607112869483541</v>
      </c>
      <c r="P213">
        <f t="shared" si="78"/>
        <v>602.28857142857134</v>
      </c>
      <c r="Q213" s="28">
        <f t="shared" si="88"/>
        <v>1.2374965014397468</v>
      </c>
      <c r="R213" s="28">
        <f t="shared" si="79"/>
        <v>0.17678521449139262</v>
      </c>
      <c r="S213" s="46">
        <v>85236</v>
      </c>
      <c r="T213" s="59">
        <f t="shared" si="89"/>
        <v>4.2360362159328856E-3</v>
      </c>
      <c r="U213" s="28">
        <v>0.98960000000000004</v>
      </c>
      <c r="V213" s="59">
        <f t="shared" si="80"/>
        <v>1</v>
      </c>
      <c r="W213" s="59">
        <f t="shared" si="81"/>
        <v>0.82283495373540172</v>
      </c>
      <c r="X213" s="62">
        <f t="shared" si="82"/>
        <v>-0.46532700434613211</v>
      </c>
      <c r="Y213" s="28">
        <v>0.153789253681931</v>
      </c>
      <c r="Z213" s="28">
        <v>0.89439724645184204</v>
      </c>
      <c r="AA213" s="62">
        <f t="shared" si="77"/>
        <v>0.4946266835609367</v>
      </c>
      <c r="AB213" s="59">
        <f t="shared" si="83"/>
        <v>0.9175622194065105</v>
      </c>
      <c r="AC213" s="62">
        <f t="shared" si="84"/>
        <v>0.45175398200596534</v>
      </c>
      <c r="AD213" s="28">
        <v>7.6642910197268099E-2</v>
      </c>
      <c r="AE213" s="28">
        <v>0.88293847953236904</v>
      </c>
      <c r="AF213">
        <v>69.789900000000003</v>
      </c>
      <c r="AG213" s="59">
        <f t="shared" si="85"/>
        <v>0.80038332865753425</v>
      </c>
      <c r="AH213" s="62">
        <f t="shared" si="86"/>
        <v>0.66664851853318208</v>
      </c>
      <c r="AI213">
        <v>6.5787674558349635E-2</v>
      </c>
      <c r="AJ213" s="28">
        <v>0.75652607287546736</v>
      </c>
      <c r="AK213" s="62">
        <f t="shared" ref="AK213:AK245" si="92">(X213+AC213+AH213)/3</f>
        <v>0.21769183206433843</v>
      </c>
    </row>
    <row r="214" spans="1:37" x14ac:dyDescent="0.25">
      <c r="A214" s="4" t="s">
        <v>432</v>
      </c>
      <c r="B214" s="18">
        <v>2741</v>
      </c>
      <c r="C214" s="4">
        <v>1921</v>
      </c>
      <c r="D214" s="9">
        <v>0.7225145461999346</v>
      </c>
      <c r="E214" s="28">
        <f t="shared" si="74"/>
        <v>0.7225145461999346</v>
      </c>
      <c r="F214" s="28">
        <f t="shared" si="75"/>
        <v>0.73772537875151223</v>
      </c>
      <c r="G214" s="28">
        <f t="shared" si="76"/>
        <v>0.77871012201548495</v>
      </c>
      <c r="H214" s="16">
        <v>3</v>
      </c>
      <c r="I214" s="16">
        <v>4</v>
      </c>
      <c r="J214" s="5">
        <v>685.25</v>
      </c>
      <c r="K214" s="30">
        <f t="shared" si="90"/>
        <v>2.9999890551293138</v>
      </c>
      <c r="L214" s="5">
        <v>913.67</v>
      </c>
      <c r="M214">
        <f t="shared" si="91"/>
        <v>2741</v>
      </c>
      <c r="N214" s="28"/>
      <c r="O214" s="28">
        <f t="shared" si="87"/>
        <v>0.81575404686593633</v>
      </c>
      <c r="P214">
        <f t="shared" si="78"/>
        <v>685.25187499828985</v>
      </c>
      <c r="Q214" s="28">
        <f t="shared" si="88"/>
        <v>1.0876730545273738</v>
      </c>
      <c r="R214" s="28">
        <f t="shared" si="79"/>
        <v>0.27191900766143751</v>
      </c>
      <c r="S214" s="46">
        <v>74363</v>
      </c>
      <c r="T214" s="59">
        <f t="shared" si="89"/>
        <v>3.6956727336503021E-3</v>
      </c>
      <c r="U214" s="28">
        <v>0.98960000000000004</v>
      </c>
      <c r="V214" s="59">
        <f t="shared" si="80"/>
        <v>0.74999726378232845</v>
      </c>
      <c r="W214" s="59">
        <f t="shared" si="81"/>
        <v>0.96335624286974708</v>
      </c>
      <c r="X214" s="62">
        <f t="shared" si="82"/>
        <v>0.44839931768267088</v>
      </c>
      <c r="Y214" s="28">
        <v>0.153789253681931</v>
      </c>
      <c r="Z214" s="28">
        <v>0.89439724645184204</v>
      </c>
      <c r="AA214" s="62">
        <f t="shared" si="77"/>
        <v>0.36859728628484595</v>
      </c>
      <c r="AB214" s="59">
        <f t="shared" si="83"/>
        <v>0.87713378965345667</v>
      </c>
      <c r="AC214" s="62">
        <f t="shared" si="84"/>
        <v>-7.5736814585614043E-2</v>
      </c>
      <c r="AD214" s="28">
        <v>7.6642910197268099E-2</v>
      </c>
      <c r="AE214" s="28">
        <v>0.88293847953236904</v>
      </c>
      <c r="AF214">
        <v>136.44040000000001</v>
      </c>
      <c r="AG214" s="59">
        <f t="shared" si="85"/>
        <v>0.61967830180821926</v>
      </c>
      <c r="AH214" s="62">
        <f t="shared" si="86"/>
        <v>-2.0801430052961138</v>
      </c>
      <c r="AI214">
        <v>6.5787674558349635E-2</v>
      </c>
      <c r="AJ214" s="28">
        <v>0.75652607287546736</v>
      </c>
      <c r="AK214" s="62">
        <f t="shared" si="92"/>
        <v>-0.56916016739968567</v>
      </c>
    </row>
    <row r="215" spans="1:37" x14ac:dyDescent="0.25">
      <c r="A215" s="4" t="s">
        <v>434</v>
      </c>
      <c r="B215" s="18">
        <v>2818</v>
      </c>
      <c r="C215" s="4">
        <v>2224</v>
      </c>
      <c r="D215" s="9">
        <v>0.81362083220533676</v>
      </c>
      <c r="E215" s="28">
        <f t="shared" si="74"/>
        <v>0.81362083220533676</v>
      </c>
      <c r="F215" s="28">
        <f t="shared" si="75"/>
        <v>0.83074969183071234</v>
      </c>
      <c r="G215" s="28">
        <f t="shared" si="76"/>
        <v>0.87690245248797405</v>
      </c>
      <c r="H215" s="16">
        <v>4</v>
      </c>
      <c r="I215" s="16">
        <v>5</v>
      </c>
      <c r="J215" s="5">
        <v>563.6</v>
      </c>
      <c r="K215" s="30">
        <f t="shared" si="90"/>
        <v>4</v>
      </c>
      <c r="L215" s="5">
        <v>704.5</v>
      </c>
      <c r="M215">
        <f t="shared" si="91"/>
        <v>2818</v>
      </c>
      <c r="N215" s="28"/>
      <c r="O215" s="28">
        <f t="shared" si="87"/>
        <v>1.0579559971611072</v>
      </c>
      <c r="P215">
        <f t="shared" si="78"/>
        <v>563.6</v>
      </c>
      <c r="Q215" s="28">
        <f t="shared" si="88"/>
        <v>1.322444996451384</v>
      </c>
      <c r="R215" s="28">
        <f t="shared" si="79"/>
        <v>0.2644889992902768</v>
      </c>
      <c r="S215" s="46">
        <v>38031</v>
      </c>
      <c r="T215" s="59">
        <f t="shared" si="89"/>
        <v>1.8900545934598476E-3</v>
      </c>
      <c r="U215" s="28">
        <v>0.98960000000000004</v>
      </c>
      <c r="V215" s="59">
        <f t="shared" si="80"/>
        <v>0.8</v>
      </c>
      <c r="W215" s="59">
        <f t="shared" si="81"/>
        <v>1.0170260402566709</v>
      </c>
      <c r="X215" s="62">
        <f t="shared" si="82"/>
        <v>0.79738207234200742</v>
      </c>
      <c r="Y215" s="28">
        <v>0.153789253681931</v>
      </c>
      <c r="Z215" s="28">
        <v>0.89439724645184204</v>
      </c>
      <c r="AA215" s="62">
        <f t="shared" si="77"/>
        <v>0.74097446819699719</v>
      </c>
      <c r="AB215" s="59">
        <f t="shared" si="83"/>
        <v>0.8147563829507507</v>
      </c>
      <c r="AC215" s="62">
        <f t="shared" si="84"/>
        <v>-0.88960735449798534</v>
      </c>
      <c r="AD215" s="28">
        <v>7.6642910197268099E-2</v>
      </c>
      <c r="AE215" s="28">
        <v>0.88293847953236904</v>
      </c>
      <c r="AF215">
        <v>98.386300000000006</v>
      </c>
      <c r="AG215" s="59">
        <f t="shared" si="85"/>
        <v>0.7228518288219179</v>
      </c>
      <c r="AH215" s="62">
        <f t="shared" si="86"/>
        <v>-0.51186250737108019</v>
      </c>
      <c r="AI215">
        <v>6.5787674558349635E-2</v>
      </c>
      <c r="AJ215" s="28">
        <v>0.75652607287546736</v>
      </c>
      <c r="AK215" s="62">
        <f t="shared" si="92"/>
        <v>-0.20136259650901936</v>
      </c>
    </row>
    <row r="216" spans="1:37" x14ac:dyDescent="0.25">
      <c r="A216" s="4" t="s">
        <v>436</v>
      </c>
      <c r="B216" s="18">
        <v>18633</v>
      </c>
      <c r="C216" s="4">
        <v>13636</v>
      </c>
      <c r="D216" s="9">
        <v>0.7544534942716089</v>
      </c>
      <c r="E216" s="28">
        <f t="shared" ref="E216:E245" si="93">C216/(B216*0.97)</f>
        <v>0.7544534942716089</v>
      </c>
      <c r="F216" s="28">
        <f t="shared" ref="F216:F245" si="94">C216/(B216*0.95)</f>
        <v>0.77033672572995848</v>
      </c>
      <c r="G216" s="28">
        <f t="shared" ref="G216:G245" si="95">C216/(B216*0.9)</f>
        <v>0.8131332104927339</v>
      </c>
      <c r="H216" s="16">
        <v>18</v>
      </c>
      <c r="I216" s="16">
        <v>22</v>
      </c>
      <c r="J216" s="5">
        <v>846.95</v>
      </c>
      <c r="K216" s="30">
        <f t="shared" si="90"/>
        <v>19.999892663553911</v>
      </c>
      <c r="L216" s="5">
        <v>931.65</v>
      </c>
      <c r="M216">
        <f t="shared" si="91"/>
        <v>18632.900000000001</v>
      </c>
      <c r="N216" s="28"/>
      <c r="O216" s="28">
        <f t="shared" si="87"/>
        <v>0.80001073364460906</v>
      </c>
      <c r="P216">
        <f t="shared" si="78"/>
        <v>887.28548752718564</v>
      </c>
      <c r="Q216" s="28">
        <f t="shared" si="88"/>
        <v>0.8400114850037641</v>
      </c>
      <c r="R216" s="28">
        <f t="shared" si="79"/>
        <v>4.000075135915504E-2</v>
      </c>
      <c r="S216" s="46">
        <v>202647</v>
      </c>
      <c r="T216" s="59">
        <f t="shared" si="89"/>
        <v>1.0071097083980378E-2</v>
      </c>
      <c r="U216" s="28">
        <v>0.98960000000000004</v>
      </c>
      <c r="V216" s="59">
        <f t="shared" si="80"/>
        <v>0.90908603016154144</v>
      </c>
      <c r="W216" s="59">
        <f t="shared" si="81"/>
        <v>0.82990329764229809</v>
      </c>
      <c r="X216" s="62">
        <f t="shared" si="82"/>
        <v>-0.41936577013977328</v>
      </c>
      <c r="Y216" s="28">
        <v>0.153789253681931</v>
      </c>
      <c r="Z216" s="28">
        <v>0.89439724645184204</v>
      </c>
      <c r="AA216" s="62">
        <f t="shared" si="77"/>
        <v>0.91948067328901983</v>
      </c>
      <c r="AB216" s="59">
        <f t="shared" si="83"/>
        <v>0.95402571959975557</v>
      </c>
      <c r="AC216" s="62">
        <f t="shared" si="84"/>
        <v>0.92751227588328722</v>
      </c>
      <c r="AD216" s="28">
        <v>7.6642910197268099E-2</v>
      </c>
      <c r="AE216" s="28">
        <v>0.88293847953236904</v>
      </c>
      <c r="AF216">
        <v>96.038200000000003</v>
      </c>
      <c r="AG216" s="59">
        <f t="shared" si="85"/>
        <v>0.72921807473972611</v>
      </c>
      <c r="AH216" s="62">
        <f t="shared" si="86"/>
        <v>-0.41509292309033863</v>
      </c>
      <c r="AI216">
        <v>6.5787674558349635E-2</v>
      </c>
      <c r="AJ216" s="28">
        <v>0.75652607287546736</v>
      </c>
      <c r="AK216" s="62">
        <f t="shared" si="92"/>
        <v>3.1017860884391773E-2</v>
      </c>
    </row>
    <row r="217" spans="1:37" x14ac:dyDescent="0.25">
      <c r="A217" s="4" t="s">
        <v>438</v>
      </c>
      <c r="B217" s="18">
        <v>8513</v>
      </c>
      <c r="C217" s="4">
        <v>6342</v>
      </c>
      <c r="D217" s="9">
        <v>0.76801883353658018</v>
      </c>
      <c r="E217" s="28">
        <f t="shared" si="93"/>
        <v>0.76801883353658018</v>
      </c>
      <c r="F217" s="28">
        <f t="shared" si="94"/>
        <v>0.78418765108471877</v>
      </c>
      <c r="G217" s="28">
        <f t="shared" si="95"/>
        <v>0.82775363170053651</v>
      </c>
      <c r="H217" s="16">
        <v>10</v>
      </c>
      <c r="I217" s="16">
        <v>12</v>
      </c>
      <c r="J217" s="5">
        <v>709.42</v>
      </c>
      <c r="K217" s="30">
        <f t="shared" si="90"/>
        <v>7.9999999999999982</v>
      </c>
      <c r="L217" s="5">
        <v>1064.1300000000001</v>
      </c>
      <c r="M217">
        <f t="shared" si="91"/>
        <v>8513.0399999999991</v>
      </c>
      <c r="N217" s="28"/>
      <c r="O217" s="28">
        <f t="shared" si="87"/>
        <v>0.70041254358020166</v>
      </c>
      <c r="P217">
        <f t="shared" si="78"/>
        <v>945.89333333333343</v>
      </c>
      <c r="Q217" s="28">
        <f t="shared" si="88"/>
        <v>0.78796411152772683</v>
      </c>
      <c r="R217" s="28">
        <f t="shared" si="79"/>
        <v>8.7551567947525166E-2</v>
      </c>
      <c r="S217" s="46">
        <v>108160</v>
      </c>
      <c r="T217" s="59">
        <f t="shared" si="89"/>
        <v>5.3753071133711208E-3</v>
      </c>
      <c r="U217" s="28">
        <v>0.98960000000000004</v>
      </c>
      <c r="V217" s="59">
        <f t="shared" si="80"/>
        <v>0.66666666666666652</v>
      </c>
      <c r="W217" s="59">
        <f t="shared" si="81"/>
        <v>1.1520282503048704</v>
      </c>
      <c r="X217" s="62">
        <f t="shared" si="82"/>
        <v>1.6752211073594538</v>
      </c>
      <c r="Y217" s="28">
        <v>0.153789253681931</v>
      </c>
      <c r="Z217" s="28">
        <v>0.89439724645184204</v>
      </c>
      <c r="AA217" s="62">
        <f t="shared" si="77"/>
        <v>0.78707470414201186</v>
      </c>
      <c r="AB217" s="59">
        <f t="shared" si="83"/>
        <v>0.90161566198224852</v>
      </c>
      <c r="AC217" s="62">
        <f t="shared" si="84"/>
        <v>0.24369093503635278</v>
      </c>
      <c r="AD217" s="28">
        <v>7.6642910197268099E-2</v>
      </c>
      <c r="AE217" s="28">
        <v>0.88293847953236904</v>
      </c>
      <c r="AF217">
        <v>88.348399999999998</v>
      </c>
      <c r="AG217" s="59">
        <f t="shared" si="85"/>
        <v>0.75006691331506847</v>
      </c>
      <c r="AH217" s="62">
        <f t="shared" si="86"/>
        <v>-9.8181910270593434E-2</v>
      </c>
      <c r="AI217">
        <v>6.5787674558349635E-2</v>
      </c>
      <c r="AJ217" s="28">
        <v>0.75652607287546736</v>
      </c>
      <c r="AK217" s="62">
        <f t="shared" si="92"/>
        <v>0.60691004404173776</v>
      </c>
    </row>
    <row r="218" spans="1:37" x14ac:dyDescent="0.25">
      <c r="A218" s="4" t="s">
        <v>440</v>
      </c>
      <c r="B218" s="18">
        <v>3415</v>
      </c>
      <c r="C218" s="4">
        <v>2679</v>
      </c>
      <c r="D218" s="9">
        <v>0.80874250954702576</v>
      </c>
      <c r="E218" s="28">
        <f t="shared" si="93"/>
        <v>0.80874250954702576</v>
      </c>
      <c r="F218" s="28">
        <f t="shared" si="94"/>
        <v>0.82576866764275259</v>
      </c>
      <c r="G218" s="28">
        <f t="shared" si="95"/>
        <v>0.87164470473401656</v>
      </c>
      <c r="H218" s="16">
        <v>6</v>
      </c>
      <c r="I218" s="16">
        <v>7</v>
      </c>
      <c r="J218" s="5">
        <v>487.86</v>
      </c>
      <c r="K218" s="30">
        <f t="shared" si="90"/>
        <v>6</v>
      </c>
      <c r="L218" s="5">
        <v>569.16999999999996</v>
      </c>
      <c r="M218">
        <f t="shared" si="91"/>
        <v>3415.02</v>
      </c>
      <c r="N218" s="28"/>
      <c r="O218" s="28">
        <f t="shared" si="87"/>
        <v>1.3095033118400479</v>
      </c>
      <c r="P218">
        <f t="shared" si="78"/>
        <v>487.86</v>
      </c>
      <c r="Q218" s="28">
        <f t="shared" si="88"/>
        <v>1.5277538638133892</v>
      </c>
      <c r="R218" s="28">
        <f t="shared" si="79"/>
        <v>0.21825055197334131</v>
      </c>
      <c r="S218" s="46">
        <v>39516</v>
      </c>
      <c r="T218" s="59">
        <f t="shared" si="89"/>
        <v>1.9638557312497526E-3</v>
      </c>
      <c r="U218" s="28">
        <v>0.98960000000000004</v>
      </c>
      <c r="V218" s="59">
        <f t="shared" si="80"/>
        <v>0.8571428571428571</v>
      </c>
      <c r="W218" s="59">
        <f t="shared" si="81"/>
        <v>0.94353292780486342</v>
      </c>
      <c r="X218" s="62">
        <f t="shared" si="82"/>
        <v>0.31950009624628556</v>
      </c>
      <c r="Y218" s="28">
        <v>0.153789253681931</v>
      </c>
      <c r="Z218" s="28">
        <v>0.89439724645184204</v>
      </c>
      <c r="AA218" s="62">
        <f t="shared" si="77"/>
        <v>0.86420690353274621</v>
      </c>
      <c r="AB218" s="59">
        <f t="shared" si="83"/>
        <v>0.85596551607787563</v>
      </c>
      <c r="AC218" s="62">
        <f t="shared" si="84"/>
        <v>-0.35193031403777308</v>
      </c>
      <c r="AD218" s="28">
        <v>7.6642910197268099E-2</v>
      </c>
      <c r="AE218" s="28">
        <v>0.88293847953236904</v>
      </c>
      <c r="AF218">
        <v>74.448800000000006</v>
      </c>
      <c r="AG218" s="59">
        <f t="shared" si="85"/>
        <v>0.78775196580821927</v>
      </c>
      <c r="AH218" s="62">
        <f t="shared" si="86"/>
        <v>0.47464655260092004</v>
      </c>
      <c r="AI218">
        <v>6.5787674558349635E-2</v>
      </c>
      <c r="AJ218" s="28">
        <v>0.75652607287546736</v>
      </c>
      <c r="AK218" s="62">
        <f t="shared" si="92"/>
        <v>0.1474054449364775</v>
      </c>
    </row>
    <row r="219" spans="1:37" x14ac:dyDescent="0.25">
      <c r="A219" s="4" t="s">
        <v>442</v>
      </c>
      <c r="B219" s="18">
        <v>17656</v>
      </c>
      <c r="C219" s="4">
        <v>13024</v>
      </c>
      <c r="D219" s="9">
        <v>0.76046693043222369</v>
      </c>
      <c r="E219" s="28">
        <f t="shared" si="93"/>
        <v>0.76046693043222369</v>
      </c>
      <c r="F219" s="28">
        <f t="shared" si="94"/>
        <v>0.77647676054658621</v>
      </c>
      <c r="G219" s="28">
        <f t="shared" si="95"/>
        <v>0.81961435835472995</v>
      </c>
      <c r="H219" s="16">
        <v>21</v>
      </c>
      <c r="I219" s="16">
        <v>21</v>
      </c>
      <c r="J219" s="5">
        <v>840.76</v>
      </c>
      <c r="K219" s="30">
        <f t="shared" si="90"/>
        <v>21</v>
      </c>
      <c r="L219" s="5">
        <v>840.76</v>
      </c>
      <c r="M219">
        <f t="shared" si="91"/>
        <v>17655.96</v>
      </c>
      <c r="N219" s="28"/>
      <c r="O219" s="28">
        <f t="shared" si="87"/>
        <v>0.88649555164375093</v>
      </c>
      <c r="P219">
        <f t="shared" si="78"/>
        <v>802.54363636363632</v>
      </c>
      <c r="Q219" s="28">
        <f t="shared" si="88"/>
        <v>0.92870962553154868</v>
      </c>
      <c r="R219" s="28">
        <f t="shared" si="79"/>
        <v>4.2214073887797743E-2</v>
      </c>
      <c r="S219" s="46">
        <v>212402</v>
      </c>
      <c r="T219" s="59">
        <f t="shared" si="89"/>
        <v>1.0555898497543018E-2</v>
      </c>
      <c r="U219" s="28">
        <v>0.98960000000000004</v>
      </c>
      <c r="V219" s="59">
        <f t="shared" si="80"/>
        <v>1</v>
      </c>
      <c r="W219" s="59">
        <f t="shared" si="81"/>
        <v>0.76046693043222369</v>
      </c>
      <c r="X219" s="62">
        <f t="shared" si="82"/>
        <v>-0.87086914601077936</v>
      </c>
      <c r="Y219" s="28">
        <v>0.153789253681931</v>
      </c>
      <c r="Z219" s="28">
        <v>0.89439724645184204</v>
      </c>
      <c r="AA219" s="62">
        <f t="shared" si="77"/>
        <v>0.83125394299488709</v>
      </c>
      <c r="AB219" s="59">
        <f t="shared" si="83"/>
        <v>0.96041647890500537</v>
      </c>
      <c r="AC219" s="62">
        <f t="shared" si="84"/>
        <v>1.010895843767138</v>
      </c>
      <c r="AD219" s="28">
        <v>7.6642910197268099E-2</v>
      </c>
      <c r="AE219" s="28">
        <v>0.88293847953236904</v>
      </c>
      <c r="AF219">
        <v>76.649600000000007</v>
      </c>
      <c r="AG219" s="59">
        <f t="shared" si="85"/>
        <v>0.78178508449315065</v>
      </c>
      <c r="AH219" s="62">
        <f t="shared" si="86"/>
        <v>0.38394747629026005</v>
      </c>
      <c r="AI219">
        <v>6.5787674558349635E-2</v>
      </c>
      <c r="AJ219" s="28">
        <v>0.75652607287546736</v>
      </c>
      <c r="AK219" s="62">
        <f t="shared" si="92"/>
        <v>0.17465805801553957</v>
      </c>
    </row>
    <row r="220" spans="1:37" x14ac:dyDescent="0.25">
      <c r="A220" s="4" t="s">
        <v>444</v>
      </c>
      <c r="B220" s="18">
        <v>17432</v>
      </c>
      <c r="C220" s="4">
        <v>13468</v>
      </c>
      <c r="D220" s="9">
        <v>0.79649702171146319</v>
      </c>
      <c r="E220" s="28">
        <f t="shared" si="93"/>
        <v>0.79649702171146319</v>
      </c>
      <c r="F220" s="28">
        <f t="shared" si="94"/>
        <v>0.81326538006328364</v>
      </c>
      <c r="G220" s="28">
        <f t="shared" si="95"/>
        <v>0.85844679006679914</v>
      </c>
      <c r="H220" s="16">
        <v>22</v>
      </c>
      <c r="I220" s="16">
        <v>22</v>
      </c>
      <c r="J220" s="5">
        <v>792.36</v>
      </c>
      <c r="K220" s="30">
        <f t="shared" si="90"/>
        <v>22.000000000000004</v>
      </c>
      <c r="L220" s="5">
        <v>792.36</v>
      </c>
      <c r="M220">
        <f t="shared" si="91"/>
        <v>17431.920000000002</v>
      </c>
      <c r="N220" s="28"/>
      <c r="O220" s="28">
        <f t="shared" si="87"/>
        <v>0.94064566611136358</v>
      </c>
      <c r="P220">
        <f t="shared" si="78"/>
        <v>757.90956521739122</v>
      </c>
      <c r="Q220" s="28">
        <f t="shared" si="88"/>
        <v>0.98340228729824386</v>
      </c>
      <c r="R220" s="28">
        <f t="shared" si="79"/>
        <v>4.2756621186880284E-2</v>
      </c>
      <c r="S220" s="46">
        <v>224294</v>
      </c>
      <c r="T220" s="59">
        <f t="shared" si="89"/>
        <v>1.1146903972692883E-2</v>
      </c>
      <c r="U220" s="28">
        <v>0.98960000000000004</v>
      </c>
      <c r="V220" s="59">
        <f t="shared" si="80"/>
        <v>1.0000000000000002</v>
      </c>
      <c r="W220" s="59">
        <f t="shared" si="81"/>
        <v>0.79649702171146297</v>
      </c>
      <c r="X220" s="62">
        <f t="shared" si="82"/>
        <v>-0.63658690315812072</v>
      </c>
      <c r="Y220" s="28">
        <v>0.153789253681931</v>
      </c>
      <c r="Z220" s="28">
        <v>0.89439724645184204</v>
      </c>
      <c r="AA220" s="62">
        <f t="shared" si="77"/>
        <v>0.77719421830276336</v>
      </c>
      <c r="AB220" s="59">
        <f t="shared" si="83"/>
        <v>0.96467299007714713</v>
      </c>
      <c r="AC220" s="62">
        <f t="shared" si="84"/>
        <v>1.0664327637664714</v>
      </c>
      <c r="AD220" s="28">
        <v>7.6642910197268099E-2</v>
      </c>
      <c r="AE220" s="28">
        <v>0.88293847953236904</v>
      </c>
      <c r="AF220">
        <v>77.604200000000006</v>
      </c>
      <c r="AG220" s="59">
        <f t="shared" si="85"/>
        <v>0.77919694158904118</v>
      </c>
      <c r="AH220" s="62">
        <f t="shared" si="86"/>
        <v>0.34460662830491373</v>
      </c>
      <c r="AI220">
        <v>6.5787674558349635E-2</v>
      </c>
      <c r="AJ220" s="28">
        <v>0.75652607287546736</v>
      </c>
      <c r="AK220" s="62">
        <f t="shared" si="92"/>
        <v>0.25815082963775482</v>
      </c>
    </row>
    <row r="221" spans="1:37" x14ac:dyDescent="0.25">
      <c r="A221" s="4" t="s">
        <v>446</v>
      </c>
      <c r="B221" s="18">
        <v>3379</v>
      </c>
      <c r="C221" s="4">
        <v>2825</v>
      </c>
      <c r="D221" s="9">
        <v>0.86190326546925677</v>
      </c>
      <c r="E221" s="28">
        <f t="shared" si="93"/>
        <v>0.86190326546925677</v>
      </c>
      <c r="F221" s="28">
        <f t="shared" si="94"/>
        <v>0.88004859737387275</v>
      </c>
      <c r="G221" s="28">
        <f t="shared" si="95"/>
        <v>0.92894018611686568</v>
      </c>
      <c r="H221" s="16">
        <v>3</v>
      </c>
      <c r="I221" s="16">
        <v>4</v>
      </c>
      <c r="J221" s="5">
        <v>844.75</v>
      </c>
      <c r="K221" s="30">
        <f t="shared" si="90"/>
        <v>2</v>
      </c>
      <c r="L221" s="5">
        <v>1689.5</v>
      </c>
      <c r="M221">
        <f t="shared" si="91"/>
        <v>3379</v>
      </c>
      <c r="N221" s="28"/>
      <c r="O221" s="28">
        <f t="shared" si="87"/>
        <v>0.44115418762947622</v>
      </c>
      <c r="P221">
        <f t="shared" si="78"/>
        <v>1126.3333333333333</v>
      </c>
      <c r="Q221" s="28">
        <f t="shared" si="88"/>
        <v>0.66173128144421434</v>
      </c>
      <c r="R221" s="28">
        <f t="shared" si="79"/>
        <v>0.22057709381473811</v>
      </c>
      <c r="S221" s="46">
        <v>58454</v>
      </c>
      <c r="T221" s="59">
        <f t="shared" si="89"/>
        <v>2.9050314534485532E-3</v>
      </c>
      <c r="U221" s="28">
        <v>0.98960000000000004</v>
      </c>
      <c r="V221" s="59">
        <f t="shared" si="80"/>
        <v>0.5</v>
      </c>
      <c r="W221" s="59">
        <f t="shared" si="81"/>
        <v>1.7238065309385135</v>
      </c>
      <c r="X221" s="62">
        <f t="shared" si="82"/>
        <v>5.3931550133019499</v>
      </c>
      <c r="Y221" s="28">
        <v>0.153789253681931</v>
      </c>
      <c r="Z221" s="28">
        <v>0.89439724645184204</v>
      </c>
      <c r="AA221" s="62">
        <f t="shared" ref="AA221:AA245" si="96">B221*10/S221</f>
        <v>0.57806138159920617</v>
      </c>
      <c r="AB221" s="59">
        <f t="shared" si="83"/>
        <v>0.71096930920039692</v>
      </c>
      <c r="AC221" s="62">
        <f t="shared" si="84"/>
        <v>-2.2437714054613478</v>
      </c>
      <c r="AD221" s="28">
        <v>7.6642910197268099E-2</v>
      </c>
      <c r="AE221" s="28">
        <v>0.88293847953236904</v>
      </c>
      <c r="AF221">
        <v>60.939300000000003</v>
      </c>
      <c r="AG221" s="59">
        <f t="shared" si="85"/>
        <v>0.82437936635616438</v>
      </c>
      <c r="AH221" s="62">
        <f t="shared" si="86"/>
        <v>1.0313982662590591</v>
      </c>
      <c r="AI221">
        <v>6.5787674558349635E-2</v>
      </c>
      <c r="AJ221" s="28">
        <v>0.75652607287546736</v>
      </c>
      <c r="AK221" s="62">
        <f t="shared" si="92"/>
        <v>1.3935939580332206</v>
      </c>
    </row>
    <row r="222" spans="1:37" x14ac:dyDescent="0.25">
      <c r="A222" s="4" t="s">
        <v>448</v>
      </c>
      <c r="B222" s="18">
        <v>26444</v>
      </c>
      <c r="C222" s="4">
        <v>21964</v>
      </c>
      <c r="D222" s="9">
        <v>0.85627359586568463</v>
      </c>
      <c r="E222" s="28">
        <f t="shared" si="93"/>
        <v>0.85627359586568463</v>
      </c>
      <c r="F222" s="28">
        <f t="shared" si="94"/>
        <v>0.87430040841022538</v>
      </c>
      <c r="G222" s="28">
        <f t="shared" si="95"/>
        <v>0.92287265332190449</v>
      </c>
      <c r="H222" s="16">
        <v>36</v>
      </c>
      <c r="I222" s="16">
        <v>36</v>
      </c>
      <c r="J222" s="5">
        <v>734.56</v>
      </c>
      <c r="K222" s="30">
        <f t="shared" si="90"/>
        <v>35.000344124731974</v>
      </c>
      <c r="L222" s="5">
        <v>755.54</v>
      </c>
      <c r="M222">
        <f t="shared" si="91"/>
        <v>26444.159999999996</v>
      </c>
      <c r="N222" s="28"/>
      <c r="O222" s="28">
        <f t="shared" si="87"/>
        <v>0.98648648648648662</v>
      </c>
      <c r="P222">
        <f t="shared" si="78"/>
        <v>734.55297839314403</v>
      </c>
      <c r="Q222" s="28">
        <f t="shared" si="88"/>
        <v>1.0146715375525821</v>
      </c>
      <c r="R222" s="28">
        <f t="shared" si="79"/>
        <v>2.8185051066095479E-2</v>
      </c>
      <c r="S222" s="46">
        <v>73407</v>
      </c>
      <c r="T222" s="59">
        <f t="shared" si="89"/>
        <v>3.6481616981438045E-3</v>
      </c>
      <c r="U222" s="28">
        <v>0.98960000000000004</v>
      </c>
      <c r="V222" s="59">
        <f t="shared" si="80"/>
        <v>0.97223178124255483</v>
      </c>
      <c r="W222" s="59">
        <f t="shared" si="81"/>
        <v>0.88072989629214693</v>
      </c>
      <c r="X222" s="62">
        <f t="shared" si="82"/>
        <v>-8.887064494091447E-2</v>
      </c>
      <c r="Y222" s="28">
        <v>0.153789253681931</v>
      </c>
      <c r="Z222" s="28">
        <v>0.89439724645184204</v>
      </c>
      <c r="AA222" s="62">
        <f t="shared" si="96"/>
        <v>3.6023812442955032</v>
      </c>
      <c r="AB222" s="59">
        <f t="shared" si="83"/>
        <v>0.89707583355587683</v>
      </c>
      <c r="AC222" s="62">
        <f t="shared" si="84"/>
        <v>0.1844574271399694</v>
      </c>
      <c r="AD222" s="28">
        <v>7.6642910197268099E-2</v>
      </c>
      <c r="AE222" s="28">
        <v>0.88293847953236904</v>
      </c>
      <c r="AF222">
        <v>89.626199999999997</v>
      </c>
      <c r="AG222" s="59">
        <f t="shared" si="85"/>
        <v>0.74660249994520556</v>
      </c>
      <c r="AH222" s="62">
        <f t="shared" si="86"/>
        <v>-0.15084243358473179</v>
      </c>
      <c r="AI222">
        <v>6.5787674558349635E-2</v>
      </c>
      <c r="AJ222" s="28">
        <v>0.75652607287546736</v>
      </c>
      <c r="AK222" s="62">
        <f t="shared" si="92"/>
        <v>-1.8418550461892284E-2</v>
      </c>
    </row>
    <row r="223" spans="1:37" x14ac:dyDescent="0.25">
      <c r="A223" s="4" t="s">
        <v>450</v>
      </c>
      <c r="B223" s="18">
        <v>1076</v>
      </c>
      <c r="C223" s="4">
        <v>758</v>
      </c>
      <c r="D223" s="9">
        <v>0.72624841911623805</v>
      </c>
      <c r="E223" s="28">
        <f t="shared" si="93"/>
        <v>0.72624841911623805</v>
      </c>
      <c r="F223" s="28">
        <f t="shared" si="94"/>
        <v>0.74153785951868523</v>
      </c>
      <c r="G223" s="28">
        <f t="shared" si="95"/>
        <v>0.78273440726972332</v>
      </c>
      <c r="H223" s="16">
        <v>3</v>
      </c>
      <c r="I223" s="16">
        <v>3</v>
      </c>
      <c r="J223" s="5">
        <v>358.67</v>
      </c>
      <c r="K223" s="30">
        <f t="shared" si="90"/>
        <v>2.0000185873605947</v>
      </c>
      <c r="L223" s="5">
        <v>538</v>
      </c>
      <c r="M223">
        <f t="shared" si="91"/>
        <v>1076.01</v>
      </c>
      <c r="N223" s="28"/>
      <c r="O223" s="28">
        <f t="shared" si="87"/>
        <v>1.385371747211896</v>
      </c>
      <c r="P223">
        <f t="shared" si="78"/>
        <v>358.66777777089362</v>
      </c>
      <c r="Q223" s="28">
        <f t="shared" si="88"/>
        <v>2.0780511832766164</v>
      </c>
      <c r="R223" s="28">
        <f t="shared" si="79"/>
        <v>0.69267943606472038</v>
      </c>
      <c r="S223" s="46">
        <v>190812</v>
      </c>
      <c r="T223" s="59">
        <f t="shared" si="89"/>
        <v>9.4829243797759834E-3</v>
      </c>
      <c r="U223" s="28">
        <v>0.98960000000000004</v>
      </c>
      <c r="V223" s="59">
        <f t="shared" si="80"/>
        <v>0.66667286245353152</v>
      </c>
      <c r="W223" s="59">
        <f t="shared" si="81"/>
        <v>1.0893625044875126</v>
      </c>
      <c r="X223" s="62">
        <f t="shared" si="82"/>
        <v>1.2677430533533918</v>
      </c>
      <c r="Y223" s="28">
        <v>0.153789253681931</v>
      </c>
      <c r="Z223" s="28">
        <v>0.89439724645184204</v>
      </c>
      <c r="AA223" s="62">
        <f t="shared" si="96"/>
        <v>5.6390583401463218E-2</v>
      </c>
      <c r="AB223" s="59">
        <f t="shared" si="83"/>
        <v>0.97180497033486013</v>
      </c>
      <c r="AC223" s="62">
        <f t="shared" si="84"/>
        <v>1.1594874277837468</v>
      </c>
      <c r="AD223" s="28">
        <v>7.6642910197268099E-2</v>
      </c>
      <c r="AE223" s="28">
        <v>0.88293847953236904</v>
      </c>
      <c r="AF223">
        <v>59.782400000000003</v>
      </c>
      <c r="AG223" s="59">
        <f t="shared" si="85"/>
        <v>0.82751599167123291</v>
      </c>
      <c r="AH223" s="62">
        <f t="shared" si="86"/>
        <v>1.079076274884923</v>
      </c>
      <c r="AI223">
        <v>6.5787674558349635E-2</v>
      </c>
      <c r="AJ223" s="28">
        <v>0.75652607287546736</v>
      </c>
      <c r="AK223" s="62">
        <f t="shared" si="92"/>
        <v>1.1687689186740207</v>
      </c>
    </row>
    <row r="224" spans="1:37" x14ac:dyDescent="0.25">
      <c r="A224" s="4" t="s">
        <v>452</v>
      </c>
      <c r="B224" s="18">
        <v>23215</v>
      </c>
      <c r="C224" s="4">
        <v>17212</v>
      </c>
      <c r="D224" s="9">
        <v>0.76434761563244524</v>
      </c>
      <c r="E224" s="28">
        <f t="shared" si="93"/>
        <v>0.76434761563244524</v>
      </c>
      <c r="F224" s="28">
        <f t="shared" si="94"/>
        <v>0.78043914438260198</v>
      </c>
      <c r="G224" s="28">
        <f t="shared" si="95"/>
        <v>0.82379687462607987</v>
      </c>
      <c r="H224" s="16">
        <v>27</v>
      </c>
      <c r="I224" s="16">
        <v>29</v>
      </c>
      <c r="J224" s="5">
        <v>800.52</v>
      </c>
      <c r="K224" s="30">
        <f t="shared" si="90"/>
        <v>25.000086151195344</v>
      </c>
      <c r="L224" s="5">
        <v>928.6</v>
      </c>
      <c r="M224">
        <f t="shared" si="91"/>
        <v>23215.079999999998</v>
      </c>
      <c r="N224" s="28"/>
      <c r="O224" s="28">
        <f t="shared" si="87"/>
        <v>0.80263838035752744</v>
      </c>
      <c r="P224">
        <f t="shared" si="78"/>
        <v>892.88473372741862</v>
      </c>
      <c r="Q224" s="28">
        <f t="shared" si="88"/>
        <v>0.83474380493500033</v>
      </c>
      <c r="R224" s="28">
        <f t="shared" si="79"/>
        <v>3.2105424577472896E-2</v>
      </c>
      <c r="S224" s="46">
        <v>40418</v>
      </c>
      <c r="T224" s="59">
        <f t="shared" si="89"/>
        <v>2.0086830890184352E-3</v>
      </c>
      <c r="U224" s="28">
        <v>0.98960000000000004</v>
      </c>
      <c r="V224" s="59">
        <f t="shared" si="80"/>
        <v>0.86207193624811529</v>
      </c>
      <c r="W224" s="59">
        <f t="shared" si="81"/>
        <v>0.88664017872918699</v>
      </c>
      <c r="X224" s="62">
        <f t="shared" si="82"/>
        <v>-5.043959533543433E-2</v>
      </c>
      <c r="Y224" s="28">
        <v>0.153789253681931</v>
      </c>
      <c r="Z224" s="28">
        <v>0.89439724645184204</v>
      </c>
      <c r="AA224" s="62">
        <f t="shared" si="96"/>
        <v>5.7437280419615027</v>
      </c>
      <c r="AB224" s="59">
        <f t="shared" si="83"/>
        <v>0.77025167004527006</v>
      </c>
      <c r="AC224" s="62">
        <f t="shared" si="84"/>
        <v>-1.4702835421705533</v>
      </c>
      <c r="AD224" s="28">
        <v>7.6642910197268099E-2</v>
      </c>
      <c r="AE224" s="28">
        <v>0.88293847953236904</v>
      </c>
      <c r="AF224">
        <v>90.499300000000005</v>
      </c>
      <c r="AG224" s="59">
        <f t="shared" si="85"/>
        <v>0.74423532252054803</v>
      </c>
      <c r="AH224" s="62">
        <f t="shared" si="86"/>
        <v>-0.18682451443116735</v>
      </c>
      <c r="AI224">
        <v>6.5787674558349635E-2</v>
      </c>
      <c r="AJ224" s="28">
        <v>0.75652607287546736</v>
      </c>
      <c r="AK224" s="62">
        <f t="shared" si="92"/>
        <v>-0.56918255064571832</v>
      </c>
    </row>
    <row r="225" spans="1:37" x14ac:dyDescent="0.25">
      <c r="A225" s="4" t="s">
        <v>454</v>
      </c>
      <c r="B225" s="18">
        <v>5124</v>
      </c>
      <c r="C225" s="4">
        <v>3842</v>
      </c>
      <c r="D225" s="9">
        <v>0.77299468038017982</v>
      </c>
      <c r="E225" s="28">
        <f t="shared" si="93"/>
        <v>0.77299468038017982</v>
      </c>
      <c r="F225" s="28">
        <f t="shared" si="94"/>
        <v>0.78926825259870981</v>
      </c>
      <c r="G225" s="28">
        <f t="shared" si="95"/>
        <v>0.83311648885419376</v>
      </c>
      <c r="H225" s="16">
        <v>8</v>
      </c>
      <c r="I225" s="16">
        <v>8</v>
      </c>
      <c r="J225" s="5">
        <v>640.5</v>
      </c>
      <c r="K225" s="30">
        <f t="shared" si="90"/>
        <v>7</v>
      </c>
      <c r="L225" s="5">
        <v>732</v>
      </c>
      <c r="M225">
        <f t="shared" si="91"/>
        <v>5124</v>
      </c>
      <c r="N225" s="28"/>
      <c r="O225" s="28">
        <f t="shared" si="87"/>
        <v>1.0182103825136612</v>
      </c>
      <c r="P225">
        <f t="shared" si="78"/>
        <v>640.5</v>
      </c>
      <c r="Q225" s="28">
        <f t="shared" si="88"/>
        <v>1.1636690085870414</v>
      </c>
      <c r="R225" s="28">
        <f t="shared" si="79"/>
        <v>0.14545862607338012</v>
      </c>
      <c r="S225" s="46">
        <v>265563</v>
      </c>
      <c r="T225" s="59">
        <f t="shared" si="89"/>
        <v>1.3197879834949843E-2</v>
      </c>
      <c r="U225" s="28">
        <v>0.98960000000000004</v>
      </c>
      <c r="V225" s="59">
        <f t="shared" si="80"/>
        <v>0.875</v>
      </c>
      <c r="W225" s="59">
        <f t="shared" si="81"/>
        <v>0.88342249186306265</v>
      </c>
      <c r="X225" s="62">
        <f t="shared" si="82"/>
        <v>-7.1362298249249098E-2</v>
      </c>
      <c r="Y225" s="28">
        <v>0.153789253681931</v>
      </c>
      <c r="Z225" s="28">
        <v>0.89439724645184204</v>
      </c>
      <c r="AA225" s="62">
        <f t="shared" si="96"/>
        <v>0.19294856587702353</v>
      </c>
      <c r="AB225" s="59">
        <f t="shared" si="83"/>
        <v>0.97243591916042527</v>
      </c>
      <c r="AC225" s="62">
        <f t="shared" si="84"/>
        <v>1.1677197459974102</v>
      </c>
      <c r="AD225" s="28">
        <v>7.6642910197268099E-2</v>
      </c>
      <c r="AE225" s="28">
        <v>0.88293847953236904</v>
      </c>
      <c r="AF225">
        <v>87.426500000000004</v>
      </c>
      <c r="AG225" s="59">
        <f t="shared" si="85"/>
        <v>0.75256639890410959</v>
      </c>
      <c r="AH225" s="62">
        <f t="shared" si="86"/>
        <v>-6.0188690327483467E-2</v>
      </c>
      <c r="AI225">
        <v>6.5787674558349635E-2</v>
      </c>
      <c r="AJ225" s="28">
        <v>0.75652607287546736</v>
      </c>
      <c r="AK225" s="62">
        <f t="shared" si="92"/>
        <v>0.34538958580689255</v>
      </c>
    </row>
    <row r="226" spans="1:37" x14ac:dyDescent="0.25">
      <c r="A226" s="4" t="s">
        <v>456</v>
      </c>
      <c r="B226" s="18">
        <v>3063</v>
      </c>
      <c r="C226" s="4">
        <v>2404</v>
      </c>
      <c r="D226" s="9">
        <v>0.80912520909693675</v>
      </c>
      <c r="E226" s="28">
        <f t="shared" si="93"/>
        <v>0.80912520909693675</v>
      </c>
      <c r="F226" s="28">
        <f t="shared" si="94"/>
        <v>0.82615942402529341</v>
      </c>
      <c r="G226" s="28">
        <f t="shared" si="95"/>
        <v>0.87205716980447623</v>
      </c>
      <c r="H226" s="16">
        <v>4</v>
      </c>
      <c r="I226" s="16">
        <v>4</v>
      </c>
      <c r="J226" s="5">
        <v>765.75</v>
      </c>
      <c r="K226" s="30">
        <f t="shared" si="90"/>
        <v>3</v>
      </c>
      <c r="L226" s="5">
        <v>1021</v>
      </c>
      <c r="M226">
        <f t="shared" si="91"/>
        <v>3063</v>
      </c>
      <c r="N226" s="28"/>
      <c r="O226" s="28">
        <f t="shared" si="87"/>
        <v>0.73000000000000009</v>
      </c>
      <c r="P226">
        <f t="shared" si="78"/>
        <v>765.75</v>
      </c>
      <c r="Q226" s="28">
        <f t="shared" si="88"/>
        <v>0.97333333333333338</v>
      </c>
      <c r="R226" s="28">
        <f t="shared" si="79"/>
        <v>0.24333333333333329</v>
      </c>
      <c r="S226" s="46">
        <v>89261</v>
      </c>
      <c r="T226" s="59">
        <f t="shared" si="89"/>
        <v>4.4360696028718531E-3</v>
      </c>
      <c r="U226" s="28">
        <v>0.98960000000000004</v>
      </c>
      <c r="V226" s="59">
        <f t="shared" si="80"/>
        <v>0.75</v>
      </c>
      <c r="W226" s="59">
        <f t="shared" si="81"/>
        <v>1.078833612129249</v>
      </c>
      <c r="X226" s="62">
        <f t="shared" si="82"/>
        <v>1.1992799318661154</v>
      </c>
      <c r="Y226" s="28">
        <v>0.153789253681931</v>
      </c>
      <c r="Z226" s="28">
        <v>0.89439724645184204</v>
      </c>
      <c r="AA226" s="62">
        <f t="shared" si="96"/>
        <v>0.34315098419242446</v>
      </c>
      <c r="AB226" s="59">
        <f t="shared" si="83"/>
        <v>0.8856163386025252</v>
      </c>
      <c r="AC226" s="62">
        <f t="shared" si="84"/>
        <v>3.4939423141210707E-2</v>
      </c>
      <c r="AD226" s="28">
        <v>7.6642910197268099E-2</v>
      </c>
      <c r="AE226" s="28">
        <v>0.88293847953236904</v>
      </c>
      <c r="AF226">
        <v>89.768900000000002</v>
      </c>
      <c r="AG226" s="59">
        <f t="shared" si="85"/>
        <v>0.74621560701369871</v>
      </c>
      <c r="AH226" s="62">
        <f t="shared" si="86"/>
        <v>-0.1567233669678337</v>
      </c>
      <c r="AI226">
        <v>6.5787674558349635E-2</v>
      </c>
      <c r="AJ226" s="28">
        <v>0.75652607287546736</v>
      </c>
      <c r="AK226" s="62">
        <f t="shared" si="92"/>
        <v>0.35916532934649753</v>
      </c>
    </row>
    <row r="227" spans="1:37" x14ac:dyDescent="0.25">
      <c r="A227" s="4" t="s">
        <v>458</v>
      </c>
      <c r="B227" s="18">
        <v>6127</v>
      </c>
      <c r="C227" s="4">
        <v>5063</v>
      </c>
      <c r="D227" s="9">
        <v>0.8518994008268288</v>
      </c>
      <c r="E227" s="28">
        <f t="shared" si="93"/>
        <v>0.8518994008268288</v>
      </c>
      <c r="F227" s="28">
        <f t="shared" si="94"/>
        <v>0.86983412505476199</v>
      </c>
      <c r="G227" s="28">
        <f t="shared" si="95"/>
        <v>0.91815824311335981</v>
      </c>
      <c r="H227" s="16">
        <v>10</v>
      </c>
      <c r="I227" s="16">
        <v>10</v>
      </c>
      <c r="J227" s="5">
        <v>612.70000000000005</v>
      </c>
      <c r="K227" s="30">
        <f t="shared" si="90"/>
        <v>10</v>
      </c>
      <c r="L227" s="5">
        <v>612.70000000000005</v>
      </c>
      <c r="M227">
        <f t="shared" si="91"/>
        <v>6127</v>
      </c>
      <c r="N227" s="28"/>
      <c r="O227" s="28">
        <f t="shared" si="87"/>
        <v>1.2164680920515749</v>
      </c>
      <c r="P227">
        <f t="shared" si="78"/>
        <v>557</v>
      </c>
      <c r="Q227" s="28">
        <f t="shared" si="88"/>
        <v>1.3381149012567326</v>
      </c>
      <c r="R227" s="28">
        <f t="shared" si="79"/>
        <v>0.12164680920515769</v>
      </c>
      <c r="S227" s="46">
        <v>77237</v>
      </c>
      <c r="T227" s="59">
        <f t="shared" si="89"/>
        <v>3.8385040265851082E-3</v>
      </c>
      <c r="U227" s="28">
        <v>0.98960000000000004</v>
      </c>
      <c r="V227" s="59">
        <f t="shared" si="80"/>
        <v>1</v>
      </c>
      <c r="W227" s="59">
        <f t="shared" si="81"/>
        <v>0.8518994008268288</v>
      </c>
      <c r="X227" s="62">
        <f t="shared" si="82"/>
        <v>-0.27633820054103297</v>
      </c>
      <c r="Y227" s="28">
        <v>0.153789253681931</v>
      </c>
      <c r="Z227" s="28">
        <v>0.89439724645184204</v>
      </c>
      <c r="AA227" s="62">
        <f t="shared" si="96"/>
        <v>0.79327265429781069</v>
      </c>
      <c r="AB227" s="59">
        <f t="shared" si="83"/>
        <v>0.92067273457021892</v>
      </c>
      <c r="AC227" s="62">
        <f t="shared" si="84"/>
        <v>0.49233849472478541</v>
      </c>
      <c r="AD227" s="28">
        <v>7.6642910197268099E-2</v>
      </c>
      <c r="AE227" s="28">
        <v>0.88293847953236904</v>
      </c>
      <c r="AF227">
        <v>110.4423</v>
      </c>
      <c r="AG227" s="59">
        <f t="shared" si="85"/>
        <v>0.69016520526027403</v>
      </c>
      <c r="AH227" s="62">
        <f t="shared" si="86"/>
        <v>-1.0087127727297203</v>
      </c>
      <c r="AI227">
        <v>6.5787674558349635E-2</v>
      </c>
      <c r="AJ227" s="28">
        <v>0.75652607287546736</v>
      </c>
      <c r="AK227" s="62">
        <f t="shared" si="92"/>
        <v>-0.26423749284865594</v>
      </c>
    </row>
    <row r="228" spans="1:37" x14ac:dyDescent="0.25">
      <c r="A228" s="4" t="s">
        <v>460</v>
      </c>
      <c r="B228" s="18">
        <v>2448</v>
      </c>
      <c r="C228" s="4">
        <v>1847</v>
      </c>
      <c r="D228" s="9">
        <v>0.77782831345596659</v>
      </c>
      <c r="E228" s="28">
        <f t="shared" si="93"/>
        <v>0.77782831345596659</v>
      </c>
      <c r="F228" s="28">
        <f t="shared" si="94"/>
        <v>0.79420364637082907</v>
      </c>
      <c r="G228" s="28">
        <f t="shared" si="95"/>
        <v>0.83832607116920832</v>
      </c>
      <c r="H228" s="16">
        <v>4</v>
      </c>
      <c r="I228" s="16">
        <v>4</v>
      </c>
      <c r="J228" s="5">
        <v>612</v>
      </c>
      <c r="K228" s="30">
        <f t="shared" si="90"/>
        <v>4</v>
      </c>
      <c r="L228" s="5">
        <v>612</v>
      </c>
      <c r="M228">
        <f t="shared" si="91"/>
        <v>2448</v>
      </c>
      <c r="N228" s="28"/>
      <c r="O228" s="28">
        <f t="shared" si="87"/>
        <v>1.2178594771241831</v>
      </c>
      <c r="P228">
        <f t="shared" si="78"/>
        <v>489.6</v>
      </c>
      <c r="Q228" s="28">
        <f t="shared" si="88"/>
        <v>1.5223243464052287</v>
      </c>
      <c r="R228" s="28">
        <f t="shared" si="79"/>
        <v>0.30446486928104566</v>
      </c>
      <c r="S228" s="46">
        <v>47960</v>
      </c>
      <c r="T228" s="59">
        <f t="shared" si="89"/>
        <v>2.3835034130665587E-3</v>
      </c>
      <c r="U228" s="28">
        <v>0.98960000000000004</v>
      </c>
      <c r="V228" s="59">
        <f t="shared" si="80"/>
        <v>1</v>
      </c>
      <c r="W228" s="59">
        <f t="shared" si="81"/>
        <v>0.77782831345596659</v>
      </c>
      <c r="X228" s="62">
        <f t="shared" si="82"/>
        <v>-0.7579784035948629</v>
      </c>
      <c r="Y228" s="28">
        <v>0.153789253681931</v>
      </c>
      <c r="Z228" s="28">
        <v>0.89439724645184204</v>
      </c>
      <c r="AA228" s="62">
        <f t="shared" si="96"/>
        <v>0.51042535446205173</v>
      </c>
      <c r="AB228" s="59">
        <f t="shared" si="83"/>
        <v>0.87239366138448704</v>
      </c>
      <c r="AC228" s="62">
        <f t="shared" si="84"/>
        <v>-0.13758373893607528</v>
      </c>
      <c r="AD228" s="28">
        <v>7.6642910197268099E-2</v>
      </c>
      <c r="AE228" s="28">
        <v>0.88293847953236904</v>
      </c>
      <c r="AF228">
        <v>84.746899999999997</v>
      </c>
      <c r="AG228" s="59">
        <f t="shared" si="85"/>
        <v>0.75983141852054803</v>
      </c>
      <c r="AH228" s="62">
        <f t="shared" si="86"/>
        <v>5.0242627775952647E-2</v>
      </c>
      <c r="AI228">
        <v>6.5787674558349635E-2</v>
      </c>
      <c r="AJ228" s="28">
        <v>0.75652607287546736</v>
      </c>
      <c r="AK228" s="62">
        <f t="shared" si="92"/>
        <v>-0.28177317158499515</v>
      </c>
    </row>
    <row r="229" spans="1:37" x14ac:dyDescent="0.25">
      <c r="A229" s="4" t="s">
        <v>462</v>
      </c>
      <c r="B229" s="18">
        <v>6512</v>
      </c>
      <c r="C229" s="4">
        <v>5447</v>
      </c>
      <c r="D229" s="9">
        <v>0.86232554016059182</v>
      </c>
      <c r="E229" s="28">
        <f t="shared" si="93"/>
        <v>0.86232554016059182</v>
      </c>
      <c r="F229" s="28">
        <f t="shared" si="94"/>
        <v>0.88047976205870948</v>
      </c>
      <c r="G229" s="28">
        <f t="shared" si="95"/>
        <v>0.92939530439530438</v>
      </c>
      <c r="H229" s="16">
        <v>8</v>
      </c>
      <c r="I229" s="16">
        <v>9</v>
      </c>
      <c r="J229" s="5">
        <v>723.56</v>
      </c>
      <c r="K229" s="30">
        <f t="shared" si="90"/>
        <v>8.0000491400491391</v>
      </c>
      <c r="L229" s="5">
        <v>814</v>
      </c>
      <c r="M229">
        <f t="shared" si="91"/>
        <v>6512.0399999999991</v>
      </c>
      <c r="N229" s="28"/>
      <c r="O229" s="28">
        <f t="shared" si="87"/>
        <v>0.91563882063882074</v>
      </c>
      <c r="P229">
        <f t="shared" si="78"/>
        <v>723.55604938001977</v>
      </c>
      <c r="Q229" s="28">
        <f t="shared" si="88"/>
        <v>1.0300929701833565</v>
      </c>
      <c r="R229" s="28">
        <f t="shared" si="79"/>
        <v>0.11445414954453581</v>
      </c>
      <c r="S229" s="46">
        <v>118842</v>
      </c>
      <c r="T229" s="59">
        <f t="shared" si="89"/>
        <v>5.906178328099582E-3</v>
      </c>
      <c r="U229" s="28">
        <v>0.98960000000000004</v>
      </c>
      <c r="V229" s="59">
        <f t="shared" si="80"/>
        <v>0.88889434889434882</v>
      </c>
      <c r="W229" s="59">
        <f t="shared" si="81"/>
        <v>0.97011027377235037</v>
      </c>
      <c r="X229" s="62">
        <f t="shared" si="82"/>
        <v>0.49231676146305403</v>
      </c>
      <c r="Y229" s="28">
        <v>0.153789253681931</v>
      </c>
      <c r="Z229" s="28">
        <v>0.89439724645184204</v>
      </c>
      <c r="AA229" s="62">
        <f t="shared" si="96"/>
        <v>0.54795442688611773</v>
      </c>
      <c r="AB229" s="59">
        <f t="shared" si="83"/>
        <v>0.93150611736333011</v>
      </c>
      <c r="AC229" s="62">
        <f t="shared" si="84"/>
        <v>0.63368728700351784</v>
      </c>
      <c r="AD229" s="28">
        <v>7.6642910197268099E-2</v>
      </c>
      <c r="AE229" s="28">
        <v>0.88293847953236904</v>
      </c>
      <c r="AF229">
        <v>68.438800000000001</v>
      </c>
      <c r="AG229" s="59">
        <f t="shared" si="85"/>
        <v>0.80404647539726026</v>
      </c>
      <c r="AH229" s="62">
        <f t="shared" si="86"/>
        <v>0.72232987167900609</v>
      </c>
      <c r="AI229">
        <v>6.5787674558349635E-2</v>
      </c>
      <c r="AJ229" s="28">
        <v>0.75652607287546736</v>
      </c>
      <c r="AK229" s="62">
        <f t="shared" si="92"/>
        <v>0.61611130671519265</v>
      </c>
    </row>
    <row r="230" spans="1:37" x14ac:dyDescent="0.25">
      <c r="A230" s="4" t="s">
        <v>464</v>
      </c>
      <c r="B230" s="18">
        <v>46256</v>
      </c>
      <c r="C230" s="4">
        <v>37142</v>
      </c>
      <c r="D230" s="9">
        <v>0.82780010484011879</v>
      </c>
      <c r="E230" s="28">
        <f t="shared" si="93"/>
        <v>0.82780010484011879</v>
      </c>
      <c r="F230" s="28">
        <f t="shared" si="94"/>
        <v>0.84522747546833188</v>
      </c>
      <c r="G230" s="28">
        <f t="shared" si="95"/>
        <v>0.89218455743879466</v>
      </c>
      <c r="H230" s="16">
        <v>52</v>
      </c>
      <c r="I230" s="16">
        <v>53</v>
      </c>
      <c r="J230" s="5">
        <v>872.75</v>
      </c>
      <c r="K230" s="30">
        <f t="shared" si="90"/>
        <v>46.999756139691314</v>
      </c>
      <c r="L230" s="5">
        <v>984.17</v>
      </c>
      <c r="M230">
        <f t="shared" si="91"/>
        <v>46255.75</v>
      </c>
      <c r="N230" s="28"/>
      <c r="O230" s="28">
        <f t="shared" si="87"/>
        <v>0.75731834947214416</v>
      </c>
      <c r="P230">
        <f t="shared" si="78"/>
        <v>963.66635416613747</v>
      </c>
      <c r="Q230" s="28">
        <f t="shared" si="88"/>
        <v>0.77343158944771473</v>
      </c>
      <c r="R230" s="28">
        <f t="shared" si="79"/>
        <v>1.611323997557057E-2</v>
      </c>
      <c r="S230" s="46">
        <v>460432</v>
      </c>
      <c r="T230" s="59">
        <f t="shared" si="89"/>
        <v>2.288242792921313E-2</v>
      </c>
      <c r="U230" s="28">
        <v>0.98960000000000004</v>
      </c>
      <c r="V230" s="59">
        <f t="shared" si="80"/>
        <v>0.88678785169228891</v>
      </c>
      <c r="W230" s="59">
        <f t="shared" si="81"/>
        <v>0.93348155735376648</v>
      </c>
      <c r="X230" s="62">
        <f t="shared" si="82"/>
        <v>0.25414201555824656</v>
      </c>
      <c r="Y230" s="28">
        <v>0.153789253681931</v>
      </c>
      <c r="Z230" s="28">
        <v>0.89439724645184204</v>
      </c>
      <c r="AA230" s="62">
        <f t="shared" si="96"/>
        <v>1.0046217465336902</v>
      </c>
      <c r="AB230" s="59">
        <f t="shared" si="83"/>
        <v>0.97862495831791585</v>
      </c>
      <c r="AC230" s="62">
        <f t="shared" si="84"/>
        <v>1.2484713659654003</v>
      </c>
      <c r="AD230" s="28">
        <v>7.6642910197268099E-2</v>
      </c>
      <c r="AE230" s="28">
        <v>0.88293847953236904</v>
      </c>
      <c r="AF230">
        <v>63.325699999999998</v>
      </c>
      <c r="AG230" s="59">
        <f t="shared" si="85"/>
        <v>0.81790928021917808</v>
      </c>
      <c r="AH230" s="62">
        <f t="shared" si="86"/>
        <v>0.93305026748236219</v>
      </c>
      <c r="AI230">
        <v>6.5787674558349635E-2</v>
      </c>
      <c r="AJ230" s="28">
        <v>0.75652607287546736</v>
      </c>
      <c r="AK230" s="62">
        <f t="shared" si="92"/>
        <v>0.81188788300200299</v>
      </c>
    </row>
    <row r="231" spans="1:37" x14ac:dyDescent="0.25">
      <c r="A231" s="4" t="s">
        <v>466</v>
      </c>
      <c r="B231" s="18">
        <v>2528</v>
      </c>
      <c r="C231" s="4">
        <v>1954</v>
      </c>
      <c r="D231" s="9">
        <v>0.79684849275740577</v>
      </c>
      <c r="E231" s="28">
        <f t="shared" si="93"/>
        <v>0.79684849275740577</v>
      </c>
      <c r="F231" s="28">
        <f t="shared" si="94"/>
        <v>0.81362425049966691</v>
      </c>
      <c r="G231" s="28">
        <f t="shared" si="95"/>
        <v>0.85882559774964828</v>
      </c>
      <c r="H231" s="16">
        <v>2</v>
      </c>
      <c r="I231" s="16">
        <v>3</v>
      </c>
      <c r="J231" s="5">
        <v>842.67</v>
      </c>
      <c r="K231" s="30">
        <f t="shared" si="90"/>
        <v>2.0000079113924047</v>
      </c>
      <c r="L231" s="5">
        <v>1264</v>
      </c>
      <c r="M231">
        <f t="shared" si="91"/>
        <v>2528.0099999999998</v>
      </c>
      <c r="N231" s="28"/>
      <c r="O231" s="28">
        <f t="shared" si="87"/>
        <v>0.58965981012658231</v>
      </c>
      <c r="P231">
        <f t="shared" si="78"/>
        <v>842.66777777484765</v>
      </c>
      <c r="Q231" s="28">
        <f t="shared" si="88"/>
        <v>0.88448854893695095</v>
      </c>
      <c r="R231" s="28">
        <f t="shared" si="79"/>
        <v>0.29482873881036864</v>
      </c>
      <c r="S231" s="46">
        <v>32085</v>
      </c>
      <c r="T231" s="59">
        <f t="shared" si="89"/>
        <v>1.5945518558849151E-3</v>
      </c>
      <c r="U231" s="28">
        <v>0.98960000000000004</v>
      </c>
      <c r="V231" s="59">
        <f t="shared" si="80"/>
        <v>0.66666930379746825</v>
      </c>
      <c r="W231" s="59">
        <f t="shared" si="81"/>
        <v>1.1952680110189766</v>
      </c>
      <c r="X231" s="62">
        <f t="shared" si="82"/>
        <v>1.9563835402270664</v>
      </c>
      <c r="Y231" s="28">
        <v>0.153789253681931</v>
      </c>
      <c r="Z231" s="28">
        <v>0.89439724645184204</v>
      </c>
      <c r="AA231" s="62">
        <f t="shared" si="96"/>
        <v>0.78790712170796318</v>
      </c>
      <c r="AB231" s="59">
        <f t="shared" si="83"/>
        <v>0.60604799750045868</v>
      </c>
      <c r="AC231" s="62">
        <f t="shared" si="84"/>
        <v>-3.6127344501824514</v>
      </c>
      <c r="AD231" s="28">
        <v>7.6642910197268099E-2</v>
      </c>
      <c r="AE231" s="28">
        <v>0.88293847953236904</v>
      </c>
      <c r="AF231">
        <v>78.926400000000001</v>
      </c>
      <c r="AG231" s="59">
        <f t="shared" si="85"/>
        <v>0.77561214947945201</v>
      </c>
      <c r="AH231" s="62">
        <f t="shared" si="86"/>
        <v>0.29011629810773243</v>
      </c>
      <c r="AI231">
        <v>6.5787674558349635E-2</v>
      </c>
      <c r="AJ231" s="28">
        <v>0.75652607287546736</v>
      </c>
      <c r="AK231" s="62">
        <f t="shared" si="92"/>
        <v>-0.45541153728255085</v>
      </c>
    </row>
    <row r="232" spans="1:37" x14ac:dyDescent="0.25">
      <c r="A232" s="4" t="s">
        <v>468</v>
      </c>
      <c r="B232" s="18">
        <v>2948</v>
      </c>
      <c r="C232" s="4">
        <v>2143</v>
      </c>
      <c r="D232" s="9">
        <v>0.7494159940690176</v>
      </c>
      <c r="E232" s="28">
        <f t="shared" si="93"/>
        <v>0.7494159940690176</v>
      </c>
      <c r="F232" s="28">
        <f t="shared" si="94"/>
        <v>0.76519317289152322</v>
      </c>
      <c r="G232" s="28">
        <f t="shared" si="95"/>
        <v>0.80770390471883002</v>
      </c>
      <c r="H232" s="16">
        <v>4</v>
      </c>
      <c r="I232" s="16">
        <v>4</v>
      </c>
      <c r="J232" s="5">
        <v>737</v>
      </c>
      <c r="K232" s="30">
        <f t="shared" si="90"/>
        <v>4</v>
      </c>
      <c r="L232" s="5">
        <v>737</v>
      </c>
      <c r="M232">
        <f t="shared" si="91"/>
        <v>2948</v>
      </c>
      <c r="N232" s="28"/>
      <c r="O232" s="28">
        <f t="shared" si="87"/>
        <v>1.0113025780189959</v>
      </c>
      <c r="P232">
        <f t="shared" si="78"/>
        <v>589.6</v>
      </c>
      <c r="Q232" s="28">
        <f t="shared" si="88"/>
        <v>1.2641282225237449</v>
      </c>
      <c r="R232" s="28">
        <f t="shared" si="79"/>
        <v>0.25282564450474898</v>
      </c>
      <c r="S232" s="46">
        <v>48992</v>
      </c>
      <c r="T232" s="59">
        <f t="shared" si="89"/>
        <v>2.4347914765003508E-3</v>
      </c>
      <c r="U232" s="28">
        <v>0.98960000000000004</v>
      </c>
      <c r="V232" s="59">
        <f t="shared" si="80"/>
        <v>1</v>
      </c>
      <c r="W232" s="59">
        <f t="shared" si="81"/>
        <v>0.7494159940690176</v>
      </c>
      <c r="X232" s="62">
        <f t="shared" si="82"/>
        <v>-0.94272680900498174</v>
      </c>
      <c r="Y232" s="28">
        <v>0.153789253681931</v>
      </c>
      <c r="Z232" s="28">
        <v>0.89439724645184204</v>
      </c>
      <c r="AA232" s="62">
        <f t="shared" si="96"/>
        <v>0.60173089483997388</v>
      </c>
      <c r="AB232" s="59">
        <f t="shared" si="83"/>
        <v>0.8495672762900065</v>
      </c>
      <c r="AC232" s="62">
        <f t="shared" si="84"/>
        <v>-0.43541148367761268</v>
      </c>
      <c r="AD232" s="28">
        <v>7.6642910197268099E-2</v>
      </c>
      <c r="AE232" s="28">
        <v>0.88293847953236904</v>
      </c>
      <c r="AF232">
        <v>105.8323</v>
      </c>
      <c r="AG232" s="59">
        <f t="shared" si="85"/>
        <v>0.70266398882191783</v>
      </c>
      <c r="AH232" s="62">
        <f t="shared" si="86"/>
        <v>-0.81872606708080498</v>
      </c>
      <c r="AI232">
        <v>6.5787674558349635E-2</v>
      </c>
      <c r="AJ232" s="28">
        <v>0.75652607287546736</v>
      </c>
      <c r="AK232" s="62">
        <f t="shared" si="92"/>
        <v>-0.73228811992113307</v>
      </c>
    </row>
    <row r="233" spans="1:37" x14ac:dyDescent="0.25">
      <c r="A233" s="4" t="s">
        <v>470</v>
      </c>
      <c r="B233" s="18">
        <v>13127</v>
      </c>
      <c r="C233" s="4">
        <v>10310</v>
      </c>
      <c r="D233" s="9">
        <v>0.80969497824190162</v>
      </c>
      <c r="E233" s="28">
        <f t="shared" si="93"/>
        <v>0.80969497824190162</v>
      </c>
      <c r="F233" s="28">
        <f t="shared" si="94"/>
        <v>0.82674118831015231</v>
      </c>
      <c r="G233" s="28">
        <f t="shared" si="95"/>
        <v>0.87267125432738279</v>
      </c>
      <c r="H233" s="16">
        <v>11</v>
      </c>
      <c r="I233" s="16">
        <v>14</v>
      </c>
      <c r="J233" s="5">
        <v>937.64</v>
      </c>
      <c r="K233" s="30">
        <f t="shared" si="90"/>
        <v>14</v>
      </c>
      <c r="L233" s="5">
        <v>937.64</v>
      </c>
      <c r="M233">
        <f t="shared" si="91"/>
        <v>13126.96</v>
      </c>
      <c r="N233" s="28"/>
      <c r="O233" s="28">
        <f t="shared" si="87"/>
        <v>0.79489996160573362</v>
      </c>
      <c r="P233">
        <f t="shared" si="78"/>
        <v>875.13066666666657</v>
      </c>
      <c r="Q233" s="28">
        <f t="shared" si="88"/>
        <v>0.85167853029185747</v>
      </c>
      <c r="R233" s="28">
        <f t="shared" si="79"/>
        <v>5.6778568686123854E-2</v>
      </c>
      <c r="S233" s="46">
        <v>125350</v>
      </c>
      <c r="T233" s="59">
        <f t="shared" si="89"/>
        <v>6.2296111932421414E-3</v>
      </c>
      <c r="U233" s="28">
        <v>0.98960000000000004</v>
      </c>
      <c r="V233" s="59">
        <f t="shared" si="80"/>
        <v>1</v>
      </c>
      <c r="W233" s="59">
        <f t="shared" si="81"/>
        <v>0.80969497824190162</v>
      </c>
      <c r="X233" s="62">
        <f t="shared" si="82"/>
        <v>-0.55076844566215788</v>
      </c>
      <c r="Y233" s="28">
        <v>0.153789253681931</v>
      </c>
      <c r="Z233" s="28">
        <v>0.89439724645184204</v>
      </c>
      <c r="AA233" s="62">
        <f t="shared" si="96"/>
        <v>1.0472277622656561</v>
      </c>
      <c r="AB233" s="59">
        <f t="shared" si="83"/>
        <v>0.92519801698102455</v>
      </c>
      <c r="AC233" s="62">
        <f t="shared" si="84"/>
        <v>0.5513822131738656</v>
      </c>
      <c r="AD233" s="28">
        <v>7.6642910197268099E-2</v>
      </c>
      <c r="AE233" s="28">
        <v>0.88293847953236904</v>
      </c>
      <c r="AF233">
        <v>72.105199999999996</v>
      </c>
      <c r="AG233" s="59">
        <f t="shared" si="85"/>
        <v>0.79410601117808222</v>
      </c>
      <c r="AH233" s="62">
        <f t="shared" si="86"/>
        <v>0.57123068348135264</v>
      </c>
      <c r="AI233">
        <v>6.5787674558349635E-2</v>
      </c>
      <c r="AJ233" s="28">
        <v>0.75652607287546736</v>
      </c>
      <c r="AK233" s="62">
        <f t="shared" si="92"/>
        <v>0.19061481699768679</v>
      </c>
    </row>
    <row r="234" spans="1:37" x14ac:dyDescent="0.25">
      <c r="A234" s="4" t="s">
        <v>472</v>
      </c>
      <c r="B234" s="18">
        <v>9139</v>
      </c>
      <c r="C234" s="4">
        <v>7133</v>
      </c>
      <c r="D234" s="9">
        <v>0.80464035971360981</v>
      </c>
      <c r="E234" s="28">
        <f t="shared" si="93"/>
        <v>0.80464035971360981</v>
      </c>
      <c r="F234" s="28">
        <f t="shared" si="94"/>
        <v>0.82158015676021223</v>
      </c>
      <c r="G234" s="28">
        <f t="shared" si="95"/>
        <v>0.86722349880244609</v>
      </c>
      <c r="H234" s="16">
        <v>12</v>
      </c>
      <c r="I234" s="16">
        <v>13</v>
      </c>
      <c r="J234" s="5">
        <v>703</v>
      </c>
      <c r="K234" s="30">
        <f t="shared" si="90"/>
        <v>12.000052522387668</v>
      </c>
      <c r="L234" s="5">
        <v>761.58</v>
      </c>
      <c r="M234">
        <f t="shared" si="91"/>
        <v>9139</v>
      </c>
      <c r="N234" s="28"/>
      <c r="O234" s="28">
        <f t="shared" si="87"/>
        <v>0.97866278000997931</v>
      </c>
      <c r="P234">
        <f t="shared" si="78"/>
        <v>702.99715976235734</v>
      </c>
      <c r="Q234" s="28">
        <f t="shared" si="88"/>
        <v>1.0602176547227489</v>
      </c>
      <c r="R234" s="28">
        <f t="shared" si="79"/>
        <v>8.1554874712769565E-2</v>
      </c>
      <c r="S234" s="46">
        <v>120405</v>
      </c>
      <c r="T234" s="59">
        <f t="shared" si="89"/>
        <v>5.9838558892885522E-3</v>
      </c>
      <c r="U234" s="28">
        <v>0.98960000000000004</v>
      </c>
      <c r="V234" s="59">
        <f t="shared" si="80"/>
        <v>0.92308096326058986</v>
      </c>
      <c r="W234" s="59">
        <f t="shared" si="81"/>
        <v>0.87168990775347222</v>
      </c>
      <c r="X234" s="62">
        <f t="shared" si="82"/>
        <v>-0.14765231090420303</v>
      </c>
      <c r="Y234" s="28">
        <v>0.153789253681931</v>
      </c>
      <c r="Z234" s="28">
        <v>0.89439724645184204</v>
      </c>
      <c r="AA234" s="62">
        <f t="shared" si="96"/>
        <v>0.75902163531414812</v>
      </c>
      <c r="AB234" s="59">
        <f t="shared" si="83"/>
        <v>0.93674847390058558</v>
      </c>
      <c r="AC234" s="62">
        <f t="shared" si="84"/>
        <v>0.70208704536032318</v>
      </c>
      <c r="AD234" s="28">
        <v>7.6642910197268099E-2</v>
      </c>
      <c r="AE234" s="28">
        <v>0.88293847953236904</v>
      </c>
      <c r="AF234">
        <v>64.147099999999995</v>
      </c>
      <c r="AG234" s="59">
        <f t="shared" si="85"/>
        <v>0.8156822735342466</v>
      </c>
      <c r="AH234" s="62">
        <f t="shared" si="86"/>
        <v>0.89919884014613283</v>
      </c>
      <c r="AI234">
        <v>6.5787674558349635E-2</v>
      </c>
      <c r="AJ234" s="28">
        <v>0.75652607287546736</v>
      </c>
      <c r="AK234" s="62">
        <f t="shared" si="92"/>
        <v>0.48454452486741761</v>
      </c>
    </row>
    <row r="235" spans="1:37" x14ac:dyDescent="0.25">
      <c r="A235" s="4" t="s">
        <v>474</v>
      </c>
      <c r="B235" s="18">
        <v>2504</v>
      </c>
      <c r="C235" s="4">
        <v>2109</v>
      </c>
      <c r="D235" s="9">
        <v>0.86830143934653004</v>
      </c>
      <c r="E235" s="28">
        <f t="shared" si="93"/>
        <v>0.86830143934653004</v>
      </c>
      <c r="F235" s="28">
        <f t="shared" si="94"/>
        <v>0.88658146964856244</v>
      </c>
      <c r="G235" s="28">
        <f t="shared" si="95"/>
        <v>0.93583599574014908</v>
      </c>
      <c r="H235" s="16">
        <v>8</v>
      </c>
      <c r="I235" s="16">
        <v>8</v>
      </c>
      <c r="J235" s="5">
        <v>313</v>
      </c>
      <c r="K235" s="30">
        <f t="shared" si="90"/>
        <v>8</v>
      </c>
      <c r="L235" s="5">
        <v>313</v>
      </c>
      <c r="M235">
        <f t="shared" si="91"/>
        <v>2504</v>
      </c>
      <c r="N235" s="28"/>
      <c r="O235" s="28">
        <f t="shared" si="87"/>
        <v>2.3812460063897767</v>
      </c>
      <c r="P235">
        <f t="shared" si="78"/>
        <v>278.22222222222223</v>
      </c>
      <c r="Q235" s="28">
        <f t="shared" si="88"/>
        <v>2.6789017571884983</v>
      </c>
      <c r="R235" s="28">
        <f t="shared" si="79"/>
        <v>0.29765575079872164</v>
      </c>
      <c r="S235" s="46">
        <v>63585</v>
      </c>
      <c r="T235" s="59">
        <f t="shared" si="89"/>
        <v>3.1600305362768375E-3</v>
      </c>
      <c r="U235" s="28">
        <v>0.98960000000000004</v>
      </c>
      <c r="V235" s="59">
        <f t="shared" si="80"/>
        <v>1</v>
      </c>
      <c r="W235" s="59">
        <f t="shared" si="81"/>
        <v>0.86830143934653004</v>
      </c>
      <c r="X235" s="62">
        <f t="shared" si="82"/>
        <v>-0.16968550454951623</v>
      </c>
      <c r="Y235" s="28">
        <v>0.153789253681931</v>
      </c>
      <c r="Z235" s="28">
        <v>0.89439724645184204</v>
      </c>
      <c r="AA235" s="62">
        <f t="shared" si="96"/>
        <v>0.39380357002437683</v>
      </c>
      <c r="AB235" s="59">
        <f t="shared" si="83"/>
        <v>0.95077455374695286</v>
      </c>
      <c r="AC235" s="62">
        <f t="shared" si="84"/>
        <v>0.8850926203086924</v>
      </c>
      <c r="AD235" s="28">
        <v>7.6642910197268099E-2</v>
      </c>
      <c r="AE235" s="28">
        <v>0.88293847953236904</v>
      </c>
      <c r="AF235">
        <v>66.548299999999998</v>
      </c>
      <c r="AG235" s="59">
        <f t="shared" si="85"/>
        <v>0.80917206115068496</v>
      </c>
      <c r="AH235" s="62">
        <f t="shared" si="86"/>
        <v>0.80024090574175621</v>
      </c>
      <c r="AI235">
        <v>6.5787674558349635E-2</v>
      </c>
      <c r="AJ235" s="28">
        <v>0.75652607287546736</v>
      </c>
      <c r="AK235" s="62">
        <f t="shared" si="92"/>
        <v>0.50521600716697745</v>
      </c>
    </row>
    <row r="236" spans="1:37" x14ac:dyDescent="0.25">
      <c r="A236" s="4" t="s">
        <v>476</v>
      </c>
      <c r="B236" s="18">
        <v>3954</v>
      </c>
      <c r="C236" s="4">
        <v>3207</v>
      </c>
      <c r="D236" s="9">
        <v>0.83616225771631492</v>
      </c>
      <c r="E236" s="28">
        <f t="shared" si="93"/>
        <v>0.83616225771631492</v>
      </c>
      <c r="F236" s="28">
        <f t="shared" si="94"/>
        <v>0.85376567366823741</v>
      </c>
      <c r="G236" s="28">
        <f t="shared" si="95"/>
        <v>0.90119709998313946</v>
      </c>
      <c r="H236" s="16">
        <v>8</v>
      </c>
      <c r="I236" s="16">
        <v>8</v>
      </c>
      <c r="J236" s="5">
        <v>494.25</v>
      </c>
      <c r="K236" s="30">
        <f t="shared" si="90"/>
        <v>6</v>
      </c>
      <c r="L236" s="5">
        <v>659</v>
      </c>
      <c r="M236">
        <f t="shared" si="91"/>
        <v>3954</v>
      </c>
      <c r="N236" s="28"/>
      <c r="O236" s="28">
        <f t="shared" si="87"/>
        <v>1.1310015174506829</v>
      </c>
      <c r="P236">
        <f t="shared" si="78"/>
        <v>564.85714285714289</v>
      </c>
      <c r="Q236" s="28">
        <f t="shared" si="88"/>
        <v>1.3195017703591301</v>
      </c>
      <c r="R236" s="28">
        <f t="shared" si="79"/>
        <v>0.18850025290844719</v>
      </c>
      <c r="S236" s="46">
        <v>90434</v>
      </c>
      <c r="T236" s="59">
        <f t="shared" si="89"/>
        <v>4.4943650470654949E-3</v>
      </c>
      <c r="U236" s="28">
        <v>0.98960000000000004</v>
      </c>
      <c r="V236" s="59">
        <f t="shared" si="80"/>
        <v>0.75</v>
      </c>
      <c r="W236" s="59">
        <f t="shared" si="81"/>
        <v>1.11488301028842</v>
      </c>
      <c r="X236" s="62">
        <f t="shared" si="82"/>
        <v>1.4336877158698587</v>
      </c>
      <c r="Y236" s="28">
        <v>0.153789253681931</v>
      </c>
      <c r="Z236" s="28">
        <v>0.89439724645184204</v>
      </c>
      <c r="AA236" s="62">
        <f t="shared" si="96"/>
        <v>0.43722493752349778</v>
      </c>
      <c r="AB236" s="59">
        <f t="shared" si="83"/>
        <v>0.927129177079417</v>
      </c>
      <c r="AC236" s="62">
        <f t="shared" si="84"/>
        <v>0.5765790656083819</v>
      </c>
      <c r="AD236" s="28">
        <v>7.6642910197268099E-2</v>
      </c>
      <c r="AE236" s="28">
        <v>0.88293847953236904</v>
      </c>
      <c r="AF236">
        <v>74.369399999999999</v>
      </c>
      <c r="AG236" s="59">
        <f t="shared" si="85"/>
        <v>0.7879672376986302</v>
      </c>
      <c r="AH236" s="62">
        <f t="shared" si="86"/>
        <v>0.47791877481968831</v>
      </c>
      <c r="AI236">
        <v>6.5787674558349635E-2</v>
      </c>
      <c r="AJ236" s="28">
        <v>0.75652607287546736</v>
      </c>
      <c r="AK236" s="62">
        <f t="shared" si="92"/>
        <v>0.8293951854326429</v>
      </c>
    </row>
    <row r="237" spans="1:37" x14ac:dyDescent="0.25">
      <c r="A237" s="4" t="s">
        <v>478</v>
      </c>
      <c r="B237" s="18">
        <v>5144</v>
      </c>
      <c r="C237" s="4">
        <v>3546</v>
      </c>
      <c r="D237" s="9">
        <v>0.71066681630886142</v>
      </c>
      <c r="E237" s="28">
        <f t="shared" si="93"/>
        <v>0.71066681630886142</v>
      </c>
      <c r="F237" s="28">
        <f t="shared" si="94"/>
        <v>0.72562822296799534</v>
      </c>
      <c r="G237" s="28">
        <f t="shared" si="95"/>
        <v>0.7659409020217729</v>
      </c>
      <c r="H237" s="16">
        <v>7</v>
      </c>
      <c r="I237" s="16">
        <v>7</v>
      </c>
      <c r="J237" s="5">
        <v>734.86</v>
      </c>
      <c r="K237" s="30">
        <f t="shared" si="90"/>
        <v>7.0000000000000009</v>
      </c>
      <c r="L237" s="5">
        <v>734.86</v>
      </c>
      <c r="M237">
        <f t="shared" si="91"/>
        <v>5144.0200000000004</v>
      </c>
      <c r="N237" s="28"/>
      <c r="O237" s="28">
        <f t="shared" si="87"/>
        <v>1.0142476117900008</v>
      </c>
      <c r="P237">
        <f t="shared" si="78"/>
        <v>643.00250000000005</v>
      </c>
      <c r="Q237" s="28">
        <f t="shared" si="88"/>
        <v>1.1591401277600009</v>
      </c>
      <c r="R237" s="28">
        <f t="shared" si="79"/>
        <v>0.14489251597000008</v>
      </c>
      <c r="S237" s="46">
        <v>104363</v>
      </c>
      <c r="T237" s="59">
        <f t="shared" si="89"/>
        <v>5.1866048102140374E-3</v>
      </c>
      <c r="U237" s="28">
        <v>0.98960000000000004</v>
      </c>
      <c r="V237" s="59">
        <f t="shared" si="80"/>
        <v>1.0000000000000002</v>
      </c>
      <c r="W237" s="59">
        <f t="shared" si="81"/>
        <v>0.7106668163088613</v>
      </c>
      <c r="X237" s="62">
        <f t="shared" si="82"/>
        <v>-1.1946896531728706</v>
      </c>
      <c r="Y237" s="28">
        <v>0.153789253681931</v>
      </c>
      <c r="Z237" s="28">
        <v>0.89439724645184204</v>
      </c>
      <c r="AA237" s="62">
        <f t="shared" si="96"/>
        <v>0.49289499151998312</v>
      </c>
      <c r="AB237" s="59">
        <f t="shared" si="83"/>
        <v>0.92958642978285955</v>
      </c>
      <c r="AC237" s="62">
        <f t="shared" si="84"/>
        <v>0.60864012249045907</v>
      </c>
      <c r="AD237" s="28">
        <v>7.6642910197268099E-2</v>
      </c>
      <c r="AE237" s="28">
        <v>0.88293847953236904</v>
      </c>
      <c r="AF237">
        <v>134.37280000000001</v>
      </c>
      <c r="AG237" s="59">
        <f t="shared" si="85"/>
        <v>0.62528404690410955</v>
      </c>
      <c r="AH237" s="62">
        <f t="shared" si="86"/>
        <v>-1.994933349634576</v>
      </c>
      <c r="AI237">
        <v>6.5787674558349635E-2</v>
      </c>
      <c r="AJ237" s="28">
        <v>0.75652607287546736</v>
      </c>
      <c r="AK237" s="62">
        <f t="shared" si="92"/>
        <v>-0.8603276267723291</v>
      </c>
    </row>
    <row r="238" spans="1:37" x14ac:dyDescent="0.25">
      <c r="A238" s="4" t="s">
        <v>480</v>
      </c>
      <c r="B238" s="18">
        <v>5214</v>
      </c>
      <c r="C238" s="4">
        <v>3637</v>
      </c>
      <c r="D238" s="9">
        <v>0.71911862985854891</v>
      </c>
      <c r="E238" s="28">
        <f t="shared" si="93"/>
        <v>0.71911862985854891</v>
      </c>
      <c r="F238" s="28">
        <f t="shared" si="94"/>
        <v>0.73425796943451838</v>
      </c>
      <c r="G238" s="28">
        <f t="shared" si="95"/>
        <v>0.77505007884754717</v>
      </c>
      <c r="H238" s="16">
        <v>5</v>
      </c>
      <c r="I238" s="16">
        <v>6</v>
      </c>
      <c r="J238" s="5">
        <v>869</v>
      </c>
      <c r="K238" s="30">
        <f t="shared" si="90"/>
        <v>5</v>
      </c>
      <c r="L238" s="5">
        <v>1042.8</v>
      </c>
      <c r="M238">
        <f t="shared" si="91"/>
        <v>5214</v>
      </c>
      <c r="N238" s="28"/>
      <c r="O238" s="28">
        <f t="shared" si="87"/>
        <v>0.71473916378979674</v>
      </c>
      <c r="P238">
        <f t="shared" si="78"/>
        <v>869</v>
      </c>
      <c r="Q238" s="28">
        <f t="shared" si="88"/>
        <v>0.85768699654775604</v>
      </c>
      <c r="R238" s="28">
        <f t="shared" si="79"/>
        <v>0.1429478327579593</v>
      </c>
      <c r="S238" s="46">
        <v>55806</v>
      </c>
      <c r="T238" s="59">
        <f t="shared" si="89"/>
        <v>2.7734318488238608E-3</v>
      </c>
      <c r="U238" s="28">
        <v>0.98960000000000004</v>
      </c>
      <c r="V238" s="59">
        <f t="shared" si="80"/>
        <v>0.83333333333333337</v>
      </c>
      <c r="W238" s="59">
        <f t="shared" si="81"/>
        <v>0.86294235583025869</v>
      </c>
      <c r="X238" s="62">
        <f t="shared" si="82"/>
        <v>-0.20453243557991888</v>
      </c>
      <c r="Y238" s="28">
        <v>0.153789253681931</v>
      </c>
      <c r="Z238" s="28">
        <v>0.89439724645184204</v>
      </c>
      <c r="AA238" s="62">
        <f t="shared" si="96"/>
        <v>0.93430813890979469</v>
      </c>
      <c r="AB238" s="59">
        <f t="shared" si="83"/>
        <v>0.81313837221804108</v>
      </c>
      <c r="AC238" s="62">
        <f t="shared" si="84"/>
        <v>-0.91071838392712734</v>
      </c>
      <c r="AD238" s="28">
        <v>7.6642910197268099E-2</v>
      </c>
      <c r="AE238" s="28">
        <v>0.88293847953236904</v>
      </c>
      <c r="AF238">
        <v>111.74460000000001</v>
      </c>
      <c r="AG238" s="59">
        <f t="shared" si="85"/>
        <v>0.6866343666849315</v>
      </c>
      <c r="AH238" s="62">
        <f t="shared" si="86"/>
        <v>-1.0623829867788714</v>
      </c>
      <c r="AI238">
        <v>6.5787674558349635E-2</v>
      </c>
      <c r="AJ238" s="28">
        <v>0.75652607287546736</v>
      </c>
      <c r="AK238" s="62">
        <f t="shared" si="92"/>
        <v>-0.72587793542863921</v>
      </c>
    </row>
    <row r="239" spans="1:37" x14ac:dyDescent="0.25">
      <c r="A239" s="4" t="s">
        <v>482</v>
      </c>
      <c r="B239" s="18">
        <v>11407</v>
      </c>
      <c r="C239" s="4">
        <v>9084</v>
      </c>
      <c r="D239" s="9">
        <v>0.82098259433753384</v>
      </c>
      <c r="E239" s="28">
        <f t="shared" si="93"/>
        <v>0.82098259433753384</v>
      </c>
      <c r="F239" s="28">
        <f t="shared" si="94"/>
        <v>0.83826643842885029</v>
      </c>
      <c r="G239" s="28">
        <f t="shared" si="95"/>
        <v>0.88483679611934185</v>
      </c>
      <c r="H239" s="16">
        <v>17</v>
      </c>
      <c r="I239" s="16">
        <v>18</v>
      </c>
      <c r="J239" s="5">
        <v>633.72</v>
      </c>
      <c r="K239" s="30">
        <f t="shared" si="90"/>
        <v>14.99988165213618</v>
      </c>
      <c r="L239" s="5">
        <v>760.47</v>
      </c>
      <c r="M239">
        <f t="shared" si="91"/>
        <v>11406.960000000001</v>
      </c>
      <c r="N239" s="28"/>
      <c r="O239" s="28">
        <f t="shared" si="87"/>
        <v>0.98009125935276875</v>
      </c>
      <c r="P239">
        <f t="shared" si="78"/>
        <v>712.94027343489961</v>
      </c>
      <c r="Q239" s="28">
        <f t="shared" si="88"/>
        <v>1.045431192165718</v>
      </c>
      <c r="R239" s="28">
        <f t="shared" si="79"/>
        <v>6.5339932812949253E-2</v>
      </c>
      <c r="S239" s="46">
        <v>166491</v>
      </c>
      <c r="T239" s="59">
        <f t="shared" si="89"/>
        <v>8.2742257453057629E-3</v>
      </c>
      <c r="U239" s="28">
        <v>0.98960000000000004</v>
      </c>
      <c r="V239" s="59">
        <f t="shared" si="80"/>
        <v>0.83332675845200999</v>
      </c>
      <c r="W239" s="59">
        <f t="shared" si="81"/>
        <v>0.98518688618927019</v>
      </c>
      <c r="X239" s="62">
        <f t="shared" si="82"/>
        <v>0.59035100024089138</v>
      </c>
      <c r="Y239" s="28">
        <v>0.153789253681931</v>
      </c>
      <c r="Z239" s="28">
        <v>0.89439724645184204</v>
      </c>
      <c r="AA239" s="62">
        <f t="shared" si="96"/>
        <v>0.68514213981536543</v>
      </c>
      <c r="AB239" s="59">
        <f t="shared" si="83"/>
        <v>0.95432349696453822</v>
      </c>
      <c r="AC239" s="62">
        <f t="shared" si="84"/>
        <v>0.9313975323801531</v>
      </c>
      <c r="AD239" s="28">
        <v>7.6642910197268099E-2</v>
      </c>
      <c r="AE239" s="28">
        <v>0.88293847953236904</v>
      </c>
      <c r="AF239">
        <v>72.247699999999995</v>
      </c>
      <c r="AG239" s="59">
        <f t="shared" si="85"/>
        <v>0.79371966049315068</v>
      </c>
      <c r="AH239" s="62">
        <f t="shared" si="86"/>
        <v>0.56535799247159724</v>
      </c>
      <c r="AI239">
        <v>6.5787674558349635E-2</v>
      </c>
      <c r="AJ239" s="28">
        <v>0.75652607287546736</v>
      </c>
      <c r="AK239" s="62">
        <f t="shared" si="92"/>
        <v>0.69570217503088061</v>
      </c>
    </row>
    <row r="240" spans="1:37" x14ac:dyDescent="0.25">
      <c r="A240" s="4" t="s">
        <v>484</v>
      </c>
      <c r="B240" s="18">
        <v>3313</v>
      </c>
      <c r="C240" s="4">
        <v>2658</v>
      </c>
      <c r="D240" s="9">
        <v>0.82710720964896167</v>
      </c>
      <c r="E240" s="28">
        <f t="shared" si="93"/>
        <v>0.82710720964896167</v>
      </c>
      <c r="F240" s="28">
        <f t="shared" si="94"/>
        <v>0.84451999300999259</v>
      </c>
      <c r="G240" s="28">
        <f t="shared" si="95"/>
        <v>0.8914377703994365</v>
      </c>
      <c r="H240" s="16">
        <v>3</v>
      </c>
      <c r="I240" s="16">
        <v>5</v>
      </c>
      <c r="J240" s="5">
        <v>662.6</v>
      </c>
      <c r="K240" s="30">
        <f t="shared" si="90"/>
        <v>4</v>
      </c>
      <c r="L240" s="5">
        <v>828.25</v>
      </c>
      <c r="M240">
        <f t="shared" si="91"/>
        <v>3313</v>
      </c>
      <c r="N240" s="28"/>
      <c r="O240" s="28">
        <f t="shared" si="87"/>
        <v>0.89988530033202541</v>
      </c>
      <c r="P240">
        <f t="shared" si="78"/>
        <v>662.6</v>
      </c>
      <c r="Q240" s="28">
        <f t="shared" si="88"/>
        <v>1.1248566254150316</v>
      </c>
      <c r="R240" s="28">
        <f t="shared" si="79"/>
        <v>0.22497132508300621</v>
      </c>
      <c r="S240" s="46">
        <v>42496</v>
      </c>
      <c r="T240" s="59">
        <f t="shared" si="89"/>
        <v>2.111954984188417E-3</v>
      </c>
      <c r="U240" s="28">
        <v>0.98960000000000004</v>
      </c>
      <c r="V240" s="59">
        <f t="shared" si="80"/>
        <v>0.8</v>
      </c>
      <c r="W240" s="59">
        <f t="shared" si="81"/>
        <v>1.0338840120612021</v>
      </c>
      <c r="X240" s="62">
        <f t="shared" si="82"/>
        <v>0.90699943116863302</v>
      </c>
      <c r="Y240" s="28">
        <v>0.153789253681931</v>
      </c>
      <c r="Z240" s="28">
        <v>0.89439724645184204</v>
      </c>
      <c r="AA240" s="62">
        <f t="shared" si="96"/>
        <v>0.77960278614457834</v>
      </c>
      <c r="AB240" s="59">
        <f t="shared" si="83"/>
        <v>0.80509930346385539</v>
      </c>
      <c r="AC240" s="62">
        <f t="shared" si="84"/>
        <v>-1.0156083043841437</v>
      </c>
      <c r="AD240" s="28">
        <v>7.6642910197268099E-2</v>
      </c>
      <c r="AE240" s="28">
        <v>0.88293847953236904</v>
      </c>
      <c r="AF240">
        <v>65.4589</v>
      </c>
      <c r="AG240" s="59">
        <f t="shared" si="85"/>
        <v>0.81212567824657533</v>
      </c>
      <c r="AH240" s="62">
        <f t="shared" si="86"/>
        <v>0.84513711336299835</v>
      </c>
      <c r="AI240">
        <v>6.5787674558349635E-2</v>
      </c>
      <c r="AJ240" s="28">
        <v>0.75652607287546736</v>
      </c>
      <c r="AK240" s="62">
        <f t="shared" si="92"/>
        <v>0.24550941338249588</v>
      </c>
    </row>
    <row r="241" spans="1:37" x14ac:dyDescent="0.25">
      <c r="A241" s="4" t="s">
        <v>486</v>
      </c>
      <c r="B241" s="18">
        <v>4550</v>
      </c>
      <c r="C241" s="4">
        <v>3347</v>
      </c>
      <c r="D241" s="9">
        <v>0.7583550470148408</v>
      </c>
      <c r="E241" s="28">
        <f t="shared" si="93"/>
        <v>0.7583550470148408</v>
      </c>
      <c r="F241" s="28">
        <f t="shared" si="94"/>
        <v>0.77432041642567961</v>
      </c>
      <c r="G241" s="28">
        <f t="shared" si="95"/>
        <v>0.81733821733821732</v>
      </c>
      <c r="H241" s="16">
        <v>2</v>
      </c>
      <c r="I241" s="16">
        <v>3</v>
      </c>
      <c r="J241" s="5">
        <v>1516.67</v>
      </c>
      <c r="K241" s="30">
        <f t="shared" si="90"/>
        <v>2.0000043956043956</v>
      </c>
      <c r="L241" s="5">
        <v>2275</v>
      </c>
      <c r="M241">
        <f t="shared" si="91"/>
        <v>4550.01</v>
      </c>
      <c r="N241" s="28"/>
      <c r="O241" s="28">
        <f t="shared" si="87"/>
        <v>0.32761758241758243</v>
      </c>
      <c r="P241">
        <f t="shared" si="78"/>
        <v>1516.6677777761499</v>
      </c>
      <c r="Q241" s="28">
        <f t="shared" si="88"/>
        <v>0.49142601360784349</v>
      </c>
      <c r="R241" s="28">
        <f t="shared" si="79"/>
        <v>0.16380843119026106</v>
      </c>
      <c r="S241" s="46">
        <v>62470</v>
      </c>
      <c r="T241" s="59">
        <f t="shared" si="89"/>
        <v>3.104617560764552E-3</v>
      </c>
      <c r="U241" s="28">
        <v>0.98960000000000004</v>
      </c>
      <c r="V241" s="59">
        <f t="shared" si="80"/>
        <v>0.6666681318681319</v>
      </c>
      <c r="W241" s="59">
        <f t="shared" si="81"/>
        <v>1.1375300704561722</v>
      </c>
      <c r="X241" s="62">
        <f t="shared" si="82"/>
        <v>1.5809480713599189</v>
      </c>
      <c r="Y241" s="28">
        <v>0.153789253681931</v>
      </c>
      <c r="Z241" s="28">
        <v>0.89439724645184204</v>
      </c>
      <c r="AA241" s="62">
        <f t="shared" si="96"/>
        <v>0.72834960781174962</v>
      </c>
      <c r="AB241" s="59">
        <f t="shared" si="83"/>
        <v>0.63582599647655047</v>
      </c>
      <c r="AC241" s="62">
        <f t="shared" si="84"/>
        <v>-3.2242053755498805</v>
      </c>
      <c r="AD241" s="28">
        <v>7.6642910197268099E-2</v>
      </c>
      <c r="AE241" s="28">
        <v>0.88293847953236904</v>
      </c>
      <c r="AF241">
        <v>69.985699999999994</v>
      </c>
      <c r="AG241" s="59">
        <f t="shared" si="85"/>
        <v>0.79985246926027398</v>
      </c>
      <c r="AH241" s="62">
        <f t="shared" si="86"/>
        <v>0.658579235026445</v>
      </c>
      <c r="AI241">
        <v>6.5787674558349635E-2</v>
      </c>
      <c r="AJ241" s="28">
        <v>0.75652607287546736</v>
      </c>
      <c r="AK241" s="62">
        <f t="shared" si="92"/>
        <v>-0.32822602305450554</v>
      </c>
    </row>
    <row r="242" spans="1:37" x14ac:dyDescent="0.25">
      <c r="A242" s="4" t="s">
        <v>488</v>
      </c>
      <c r="B242" s="18">
        <v>3621</v>
      </c>
      <c r="C242" s="4">
        <v>2786</v>
      </c>
      <c r="D242" s="9">
        <v>0.79319661652957973</v>
      </c>
      <c r="E242" s="28">
        <f t="shared" si="93"/>
        <v>0.79319661652957973</v>
      </c>
      <c r="F242" s="28">
        <f t="shared" si="94"/>
        <v>0.80989549266704464</v>
      </c>
      <c r="G242" s="28">
        <f t="shared" si="95"/>
        <v>0.85488968670410259</v>
      </c>
      <c r="H242" s="16">
        <v>5</v>
      </c>
      <c r="I242" s="16">
        <v>5</v>
      </c>
      <c r="J242" s="5">
        <v>724.2</v>
      </c>
      <c r="K242" s="30">
        <f t="shared" si="90"/>
        <v>5</v>
      </c>
      <c r="L242" s="5">
        <v>724.2</v>
      </c>
      <c r="M242">
        <f t="shared" si="91"/>
        <v>3621</v>
      </c>
      <c r="N242" s="28"/>
      <c r="O242" s="28">
        <f t="shared" si="87"/>
        <v>1.0291770229218449</v>
      </c>
      <c r="P242">
        <f t="shared" si="78"/>
        <v>603.5</v>
      </c>
      <c r="Q242" s="28">
        <f t="shared" si="88"/>
        <v>1.2350124275062138</v>
      </c>
      <c r="R242" s="28">
        <f t="shared" si="79"/>
        <v>0.20583540458436889</v>
      </c>
      <c r="S242" s="46">
        <v>86422</v>
      </c>
      <c r="T242" s="59">
        <f t="shared" si="89"/>
        <v>4.2949777306930384E-3</v>
      </c>
      <c r="U242" s="28">
        <v>0.98960000000000004</v>
      </c>
      <c r="V242" s="59">
        <f t="shared" si="80"/>
        <v>1</v>
      </c>
      <c r="W242" s="59">
        <f t="shared" si="81"/>
        <v>0.79319661652957973</v>
      </c>
      <c r="X242" s="62">
        <f t="shared" si="82"/>
        <v>-0.65804747405541619</v>
      </c>
      <c r="Y242" s="28">
        <v>0.153789253681931</v>
      </c>
      <c r="Z242" s="28">
        <v>0.89439724645184204</v>
      </c>
      <c r="AA242" s="62">
        <f t="shared" si="96"/>
        <v>0.4189905348175233</v>
      </c>
      <c r="AB242" s="59">
        <f t="shared" si="83"/>
        <v>0.91620189303649535</v>
      </c>
      <c r="AC242" s="62">
        <f t="shared" si="84"/>
        <v>0.4340050947766852</v>
      </c>
      <c r="AD242" s="28">
        <v>7.6642910197268099E-2</v>
      </c>
      <c r="AE242" s="28">
        <v>0.88293847953236904</v>
      </c>
      <c r="AF242">
        <v>81.378799999999998</v>
      </c>
      <c r="AG242" s="59">
        <f t="shared" si="85"/>
        <v>0.76896312197260275</v>
      </c>
      <c r="AH242" s="62">
        <f t="shared" si="86"/>
        <v>0.18904831612651832</v>
      </c>
      <c r="AI242">
        <v>6.5787674558349635E-2</v>
      </c>
      <c r="AJ242" s="28">
        <v>0.75652607287546736</v>
      </c>
      <c r="AK242" s="62">
        <f t="shared" si="92"/>
        <v>-1.1664687717404226E-2</v>
      </c>
    </row>
    <row r="243" spans="1:37" x14ac:dyDescent="0.25">
      <c r="A243" s="4" t="s">
        <v>490</v>
      </c>
      <c r="B243" s="18">
        <v>8939</v>
      </c>
      <c r="C243" s="4">
        <v>7299</v>
      </c>
      <c r="D243" s="9">
        <v>0.84178792572337369</v>
      </c>
      <c r="E243" s="28">
        <f t="shared" si="93"/>
        <v>0.84178792572337369</v>
      </c>
      <c r="F243" s="28">
        <f t="shared" si="94"/>
        <v>0.85950977679123419</v>
      </c>
      <c r="G243" s="28">
        <f t="shared" si="95"/>
        <v>0.90726031994630263</v>
      </c>
      <c r="H243" s="16">
        <v>12</v>
      </c>
      <c r="I243" s="16">
        <v>12</v>
      </c>
      <c r="J243" s="5">
        <v>744.92</v>
      </c>
      <c r="K243" s="30">
        <f t="shared" si="90"/>
        <v>10.999999999999998</v>
      </c>
      <c r="L243" s="5">
        <v>812.64</v>
      </c>
      <c r="M243">
        <f t="shared" si="91"/>
        <v>8939.0399999999991</v>
      </c>
      <c r="N243" s="28"/>
      <c r="O243" s="28">
        <f t="shared" si="87"/>
        <v>0.91717119511714906</v>
      </c>
      <c r="P243">
        <f t="shared" si="78"/>
        <v>744.92000000000007</v>
      </c>
      <c r="Q243" s="28">
        <f t="shared" si="88"/>
        <v>1.0005503946732535</v>
      </c>
      <c r="R243" s="28">
        <f t="shared" si="79"/>
        <v>8.33791995561044E-2</v>
      </c>
      <c r="S243" s="46">
        <v>101645</v>
      </c>
      <c r="T243" s="59">
        <f t="shared" si="89"/>
        <v>5.0515263640773635E-3</v>
      </c>
      <c r="U243" s="28">
        <v>0.98960000000000004</v>
      </c>
      <c r="V243" s="59">
        <f t="shared" si="80"/>
        <v>0.91666666666666652</v>
      </c>
      <c r="W243" s="59">
        <f t="shared" si="81"/>
        <v>0.91831410078913511</v>
      </c>
      <c r="X243" s="62">
        <f t="shared" si="82"/>
        <v>0.15551707134724921</v>
      </c>
      <c r="Y243" s="28">
        <v>0.153789253681931</v>
      </c>
      <c r="Z243" s="28">
        <v>0.89439724645184204</v>
      </c>
      <c r="AA243" s="62">
        <f t="shared" si="96"/>
        <v>0.8794333218554774</v>
      </c>
      <c r="AB243" s="59">
        <f t="shared" si="83"/>
        <v>0.92005151619495662</v>
      </c>
      <c r="AC243" s="62">
        <f t="shared" si="84"/>
        <v>0.48423313476828889</v>
      </c>
      <c r="AD243" s="28">
        <v>7.6642910197268099E-2</v>
      </c>
      <c r="AE243" s="28">
        <v>0.88293847953236904</v>
      </c>
      <c r="AF243">
        <v>82.446899999999999</v>
      </c>
      <c r="AG243" s="59">
        <f t="shared" si="85"/>
        <v>0.76606725413698629</v>
      </c>
      <c r="AH243" s="62">
        <f t="shared" si="86"/>
        <v>0.14502992126673339</v>
      </c>
      <c r="AI243">
        <v>6.5787674558349635E-2</v>
      </c>
      <c r="AJ243" s="28">
        <v>0.75652607287546736</v>
      </c>
      <c r="AK243" s="62">
        <f t="shared" si="92"/>
        <v>0.26159337579409053</v>
      </c>
    </row>
    <row r="244" spans="1:37" x14ac:dyDescent="0.25">
      <c r="A244" s="4" t="s">
        <v>492</v>
      </c>
      <c r="B244" s="18">
        <v>4066</v>
      </c>
      <c r="C244" s="4">
        <v>2737</v>
      </c>
      <c r="D244" s="9">
        <v>0.69396199816430948</v>
      </c>
      <c r="E244" s="28">
        <f t="shared" si="93"/>
        <v>0.69396199816430948</v>
      </c>
      <c r="F244" s="28">
        <f t="shared" si="94"/>
        <v>0.70857172444145289</v>
      </c>
      <c r="G244" s="28">
        <f t="shared" si="95"/>
        <v>0.74793682024375574</v>
      </c>
      <c r="H244" s="16">
        <v>7</v>
      </c>
      <c r="I244" s="16">
        <v>7</v>
      </c>
      <c r="J244" s="5">
        <v>580.86</v>
      </c>
      <c r="K244" s="30">
        <f t="shared" si="90"/>
        <v>5.0000245941957697</v>
      </c>
      <c r="L244" s="5">
        <v>813.2</v>
      </c>
      <c r="M244">
        <f t="shared" si="91"/>
        <v>4066.02</v>
      </c>
      <c r="N244" s="28"/>
      <c r="O244" s="28">
        <f t="shared" si="87"/>
        <v>0.91653959665518936</v>
      </c>
      <c r="P244">
        <f t="shared" si="78"/>
        <v>677.66722221994496</v>
      </c>
      <c r="Q244" s="28">
        <f t="shared" si="88"/>
        <v>1.0998466143284917</v>
      </c>
      <c r="R244" s="28">
        <f t="shared" si="79"/>
        <v>0.18330701767330237</v>
      </c>
      <c r="S244" s="46">
        <v>55293</v>
      </c>
      <c r="T244" s="59">
        <f t="shared" si="89"/>
        <v>2.7479369103146209E-3</v>
      </c>
      <c r="U244" s="28">
        <v>0.98960000000000004</v>
      </c>
      <c r="V244" s="59">
        <f t="shared" si="80"/>
        <v>0.71428922774225279</v>
      </c>
      <c r="W244" s="59">
        <f t="shared" si="81"/>
        <v>0.97154201857111266</v>
      </c>
      <c r="X244" s="62">
        <f t="shared" si="82"/>
        <v>0.50162654588871647</v>
      </c>
      <c r="Y244" s="28">
        <v>0.153789253681931</v>
      </c>
      <c r="Z244" s="28">
        <v>0.89439724645184204</v>
      </c>
      <c r="AA244" s="62">
        <f t="shared" si="96"/>
        <v>0.73535528909626902</v>
      </c>
      <c r="AB244" s="59">
        <f t="shared" si="83"/>
        <v>0.85292966559606542</v>
      </c>
      <c r="AC244" s="62">
        <f t="shared" si="84"/>
        <v>-0.39154063773237652</v>
      </c>
      <c r="AD244" s="28">
        <v>7.6642910197268099E-2</v>
      </c>
      <c r="AE244" s="28">
        <v>0.88293847953236904</v>
      </c>
      <c r="AF244">
        <v>119.1484</v>
      </c>
      <c r="AG244" s="59">
        <f t="shared" si="85"/>
        <v>0.66656094071232885</v>
      </c>
      <c r="AH244" s="62">
        <f t="shared" si="86"/>
        <v>-1.3675074057123717</v>
      </c>
      <c r="AI244">
        <v>6.5787674558349635E-2</v>
      </c>
      <c r="AJ244" s="28">
        <v>0.75652607287546736</v>
      </c>
      <c r="AK244" s="62">
        <f t="shared" si="92"/>
        <v>-0.41914049918534396</v>
      </c>
    </row>
    <row r="245" spans="1:37" x14ac:dyDescent="0.25">
      <c r="A245" s="4" t="s">
        <v>494</v>
      </c>
      <c r="B245" s="18">
        <v>4472</v>
      </c>
      <c r="C245" s="4">
        <v>3488</v>
      </c>
      <c r="D245" s="9">
        <v>0.8040868266233886</v>
      </c>
      <c r="E245" s="28">
        <f t="shared" si="93"/>
        <v>0.8040868266233886</v>
      </c>
      <c r="F245" s="28">
        <f t="shared" si="94"/>
        <v>0.82101497034177584</v>
      </c>
      <c r="G245" s="28">
        <f t="shared" si="95"/>
        <v>0.86662691313854101</v>
      </c>
      <c r="H245" s="16">
        <v>5</v>
      </c>
      <c r="I245">
        <v>6</v>
      </c>
      <c r="J245" s="5">
        <v>745.33</v>
      </c>
      <c r="K245" s="30">
        <f t="shared" si="90"/>
        <v>3.9999821109123439</v>
      </c>
      <c r="L245" s="5">
        <v>1118</v>
      </c>
      <c r="M245">
        <f t="shared" si="91"/>
        <v>4471.9800000000005</v>
      </c>
      <c r="N245" s="28"/>
      <c r="O245" s="28">
        <f t="shared" si="87"/>
        <v>0.66666368515205732</v>
      </c>
      <c r="P245">
        <f t="shared" si="78"/>
        <v>894.39919999713788</v>
      </c>
      <c r="Q245" s="28">
        <f t="shared" si="88"/>
        <v>0.83333035181872384</v>
      </c>
      <c r="R245" s="28">
        <f t="shared" si="79"/>
        <v>0.16666666666666652</v>
      </c>
      <c r="S245" s="46">
        <v>48768</v>
      </c>
      <c r="T245" s="59">
        <f t="shared" si="89"/>
        <v>2.4236591836620087E-3</v>
      </c>
      <c r="U245" s="28">
        <v>0.98960000000000004</v>
      </c>
      <c r="V245" s="59">
        <f t="shared" si="80"/>
        <v>0.66666368515205732</v>
      </c>
      <c r="W245" s="59">
        <f t="shared" si="81"/>
        <v>1.2061356341016038</v>
      </c>
      <c r="X245" s="62">
        <f t="shared" si="82"/>
        <v>2.0270492260434745</v>
      </c>
      <c r="Y245" s="28">
        <v>0.153789253681931</v>
      </c>
      <c r="Z245" s="28">
        <v>0.89439724645184204</v>
      </c>
      <c r="AA245" s="62">
        <f t="shared" si="96"/>
        <v>0.91699475065616798</v>
      </c>
      <c r="AB245" s="59">
        <f t="shared" si="83"/>
        <v>0.77075028706890558</v>
      </c>
      <c r="AC245" s="62">
        <f t="shared" si="84"/>
        <v>-1.4637778259555487</v>
      </c>
      <c r="AD245" s="28">
        <v>7.6642910197268099E-2</v>
      </c>
      <c r="AE245" s="28">
        <v>0.88293847953236904</v>
      </c>
      <c r="AF245">
        <v>82.070499999999996</v>
      </c>
      <c r="AG245" s="59">
        <f t="shared" si="85"/>
        <v>0.76708776219178088</v>
      </c>
      <c r="AH245" s="62">
        <f t="shared" si="86"/>
        <v>0.16054206790583464</v>
      </c>
      <c r="AI245">
        <v>6.5787674558349635E-2</v>
      </c>
      <c r="AJ245" s="28">
        <v>0.75652607287546736</v>
      </c>
      <c r="AK245" s="62">
        <f t="shared" si="92"/>
        <v>0.24127115599792015</v>
      </c>
    </row>
    <row r="246" spans="1:37" x14ac:dyDescent="0.25">
      <c r="A246" t="s">
        <v>503</v>
      </c>
      <c r="B246" s="30">
        <f>SUM(B70:B245)/176</f>
        <v>10880.068181818182</v>
      </c>
      <c r="C246" s="30">
        <f>SUM(C70:C245)/176</f>
        <v>8327.982954545454</v>
      </c>
      <c r="D246" s="29">
        <v>0.79591568000489266</v>
      </c>
      <c r="E246" s="29">
        <f t="shared" ref="E246:G246" si="97">SUM(E70:E245)/176</f>
        <v>0.79591568000489266</v>
      </c>
      <c r="F246" s="29">
        <f t="shared" si="97"/>
        <v>0.81267179958394242</v>
      </c>
      <c r="G246" s="29">
        <f t="shared" si="97"/>
        <v>0.85782023289416176</v>
      </c>
      <c r="N246" s="28"/>
      <c r="O246" s="28"/>
    </row>
    <row r="247" spans="1:37" x14ac:dyDescent="0.25">
      <c r="A247" s="32" t="s">
        <v>524</v>
      </c>
      <c r="B247" s="18"/>
      <c r="C247" s="4"/>
      <c r="D247" s="28"/>
      <c r="E247" s="28"/>
      <c r="F247" s="28"/>
      <c r="G247" s="28"/>
      <c r="H247" s="16"/>
      <c r="I247" s="16"/>
      <c r="J247" s="38"/>
      <c r="K247" s="30"/>
      <c r="L247" s="5"/>
      <c r="N247" s="28"/>
      <c r="O247" s="28"/>
      <c r="P247" s="56"/>
      <c r="W247" s="28">
        <f>SUM(W70:W245)/176</f>
        <v>0.92205901696066273</v>
      </c>
      <c r="X247" s="28"/>
      <c r="Y247" s="28"/>
      <c r="Z247" s="28"/>
      <c r="AB247" s="28">
        <f>SUM(AB70:AB245)/176</f>
        <v>0.88293847953236915</v>
      </c>
      <c r="AC247" s="28"/>
      <c r="AD247" s="28"/>
      <c r="AE247" s="28"/>
      <c r="AG247" s="28">
        <f>SUM(AG70:AG245)/176</f>
        <v>0.75652607287546736</v>
      </c>
      <c r="AH247" s="28"/>
      <c r="AI247" s="28"/>
    </row>
    <row r="248" spans="1:37" x14ac:dyDescent="0.25">
      <c r="A248" s="32" t="s">
        <v>525</v>
      </c>
      <c r="B248" s="18"/>
      <c r="C248" s="4"/>
      <c r="D248" s="28"/>
      <c r="E248" s="28"/>
      <c r="F248" s="28"/>
      <c r="G248" s="28"/>
      <c r="H248" s="16"/>
      <c r="I248" s="16"/>
      <c r="J248" s="38"/>
      <c r="K248" s="30"/>
      <c r="L248" s="5"/>
      <c r="N248" s="28"/>
      <c r="O248" s="28"/>
      <c r="P248" s="56"/>
      <c r="W248">
        <f>STDEV(W70:W245)</f>
        <v>0.1585456223525028</v>
      </c>
      <c r="AB248">
        <f>STDEV(AB70:AB245)</f>
        <v>7.6642910197268058E-2</v>
      </c>
      <c r="AG248">
        <f>STDEV(AG70:AG245)</f>
        <v>6.5787674558349635E-2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8"/>
  <sheetViews>
    <sheetView topLeftCell="J1" workbookViewId="0">
      <selection activeCell="AK3" sqref="AK3:AK17"/>
    </sheetView>
  </sheetViews>
  <sheetFormatPr defaultRowHeight="15" x14ac:dyDescent="0.25"/>
  <sheetData>
    <row r="1" spans="1:38" ht="113.25" x14ac:dyDescent="0.25">
      <c r="B1" t="s">
        <v>500</v>
      </c>
      <c r="C1" t="s">
        <v>501</v>
      </c>
      <c r="D1">
        <v>-5</v>
      </c>
      <c r="E1">
        <v>-3</v>
      </c>
      <c r="F1">
        <v>-5</v>
      </c>
      <c r="G1">
        <v>-10</v>
      </c>
      <c r="H1" s="23" t="s">
        <v>505</v>
      </c>
      <c r="I1" s="23" t="s">
        <v>504</v>
      </c>
      <c r="J1" s="21" t="s">
        <v>8</v>
      </c>
      <c r="K1" s="21" t="s">
        <v>506</v>
      </c>
      <c r="L1" s="21" t="s">
        <v>9</v>
      </c>
      <c r="M1" s="31" t="s">
        <v>507</v>
      </c>
      <c r="N1" s="41" t="s">
        <v>510</v>
      </c>
      <c r="O1" s="42" t="s">
        <v>511</v>
      </c>
      <c r="P1" s="43" t="s">
        <v>512</v>
      </c>
      <c r="R1" t="s">
        <v>513</v>
      </c>
      <c r="S1" t="s">
        <v>514</v>
      </c>
      <c r="T1" t="s">
        <v>519</v>
      </c>
      <c r="U1" t="s">
        <v>515</v>
      </c>
      <c r="V1" t="s">
        <v>518</v>
      </c>
      <c r="W1" t="s">
        <v>517</v>
      </c>
      <c r="X1" t="s">
        <v>526</v>
      </c>
      <c r="Y1" t="s">
        <v>527</v>
      </c>
      <c r="Z1" t="s">
        <v>528</v>
      </c>
      <c r="AA1" t="s">
        <v>520</v>
      </c>
      <c r="AB1" t="s">
        <v>521</v>
      </c>
      <c r="AC1" t="s">
        <v>529</v>
      </c>
      <c r="AD1" t="s">
        <v>530</v>
      </c>
      <c r="AE1" t="s">
        <v>531</v>
      </c>
      <c r="AF1" t="s">
        <v>522</v>
      </c>
      <c r="AG1" t="s">
        <v>523</v>
      </c>
      <c r="AH1" t="s">
        <v>532</v>
      </c>
      <c r="AI1" t="s">
        <v>533</v>
      </c>
      <c r="AJ1" t="s">
        <v>534</v>
      </c>
      <c r="AK1" t="s">
        <v>516</v>
      </c>
      <c r="AL1" t="s">
        <v>537</v>
      </c>
    </row>
    <row r="2" spans="1:38" x14ac:dyDescent="0.25">
      <c r="A2" t="s">
        <v>499</v>
      </c>
      <c r="B2">
        <v>48937</v>
      </c>
      <c r="C2">
        <v>27918</v>
      </c>
      <c r="D2" s="28">
        <v>0.60051430249203319</v>
      </c>
      <c r="E2" s="28">
        <f>C2/(B2*0.97)</f>
        <v>0.58813256429632121</v>
      </c>
      <c r="F2" s="28">
        <f>C2/(B2*0.95)</f>
        <v>0.60051430249203319</v>
      </c>
      <c r="G2" s="28">
        <f>C2/(B2*0.9)</f>
        <v>0.63387620818603507</v>
      </c>
      <c r="H2">
        <v>111</v>
      </c>
      <c r="I2">
        <v>121</v>
      </c>
      <c r="J2">
        <v>990</v>
      </c>
      <c r="K2" s="30">
        <f>M2/L2</f>
        <v>111.0194624652456</v>
      </c>
      <c r="L2">
        <v>1079</v>
      </c>
      <c r="M2">
        <f>J2*I2</f>
        <v>119790</v>
      </c>
      <c r="N2" s="28"/>
      <c r="O2" s="28"/>
      <c r="S2">
        <v>20121641</v>
      </c>
      <c r="T2" s="28">
        <f>S2/S2</f>
        <v>1</v>
      </c>
    </row>
    <row r="3" spans="1:38" x14ac:dyDescent="0.25">
      <c r="A3" s="57" t="s">
        <v>22</v>
      </c>
      <c r="B3" s="58">
        <v>65952</v>
      </c>
      <c r="C3" s="58">
        <v>39723</v>
      </c>
      <c r="D3" s="59">
        <v>0.63400176204703906</v>
      </c>
      <c r="E3" s="59">
        <f t="shared" ref="E3:E17" si="0">C3/(B3*0.97)</f>
        <v>0.62092956076771866</v>
      </c>
      <c r="F3" s="59">
        <f t="shared" ref="F3:F17" si="1">C3/(B3*0.95)</f>
        <v>0.63400176204703906</v>
      </c>
      <c r="G3" s="59">
        <f t="shared" ref="G3:G17" si="2">C3/(B3*0.9)</f>
        <v>0.66922408216076334</v>
      </c>
      <c r="H3" s="58">
        <v>187</v>
      </c>
      <c r="I3" s="58">
        <v>190</v>
      </c>
      <c r="J3" s="58">
        <v>883.77</v>
      </c>
      <c r="K3" s="60">
        <f t="shared" ref="K3:K72" si="3">M3/L3</f>
        <v>169.99878511769171</v>
      </c>
      <c r="L3" s="58">
        <v>987.75</v>
      </c>
      <c r="M3" s="61">
        <f t="shared" ref="M3:M72" si="4">J3*I3</f>
        <v>167916.3</v>
      </c>
      <c r="N3" s="59">
        <f>$L$18/L3</f>
        <v>1.3714300177170338</v>
      </c>
      <c r="O3" s="59">
        <f>$J$18/L3</f>
        <v>1.2675069602632245</v>
      </c>
      <c r="P3" s="61">
        <f t="shared" ref="P3:P11" si="5">M3/(K3+1)</f>
        <v>981.97364317196661</v>
      </c>
      <c r="Q3" s="59">
        <f>$J$18/P3</f>
        <v>1.2749629368420319</v>
      </c>
      <c r="R3" s="59">
        <f>Q3-O3</f>
        <v>7.4559765788073662E-3</v>
      </c>
      <c r="S3" s="61">
        <v>3514547</v>
      </c>
      <c r="T3" s="59">
        <f>S3/20121641</f>
        <v>0.17466502856302824</v>
      </c>
      <c r="U3" s="59">
        <v>0.9516</v>
      </c>
      <c r="V3" s="59">
        <f t="shared" ref="V3:V17" si="6">K3/I3</f>
        <v>0.89473044798785106</v>
      </c>
      <c r="W3" s="59">
        <f t="shared" ref="W3:W17" si="7">D3/V3</f>
        <v>0.70859526852231114</v>
      </c>
      <c r="X3" s="62">
        <f>(W3-Z3)/Y3</f>
        <v>-1.4965447994893244</v>
      </c>
      <c r="Y3" s="59">
        <v>7.7433546191333483E-2</v>
      </c>
      <c r="Z3" s="61">
        <v>0.82447803938096764</v>
      </c>
      <c r="AA3" s="62">
        <f>B3*1000/S3</f>
        <v>18.765434065898109</v>
      </c>
      <c r="AB3" s="59">
        <f>(1-AA3/K3)</f>
        <v>0.88961430487337523</v>
      </c>
      <c r="AC3" s="62">
        <f>(AB3-AE3)/AD3</f>
        <v>2.0542708108448626</v>
      </c>
      <c r="AD3" s="59">
        <v>0.1522319277686362</v>
      </c>
      <c r="AE3" s="59">
        <v>0.57688869917962238</v>
      </c>
      <c r="AF3" s="61">
        <v>100.8062</v>
      </c>
      <c r="AG3" s="59">
        <f>(1-AF3/365)*U3</f>
        <v>0.68878580843835613</v>
      </c>
      <c r="AH3" s="62">
        <f>(AG3-AJ3)/AI3</f>
        <v>8.9847796017589562E-2</v>
      </c>
      <c r="AI3" s="59">
        <v>9.5510201066408645E-2</v>
      </c>
      <c r="AJ3" s="59">
        <v>0.68020442737534248</v>
      </c>
      <c r="AK3" s="62">
        <f>(X3+AC3+AH3)/3</f>
        <v>0.21585793579104259</v>
      </c>
      <c r="AL3" s="59"/>
    </row>
    <row r="4" spans="1:38" x14ac:dyDescent="0.25">
      <c r="A4" s="57" t="s">
        <v>24</v>
      </c>
      <c r="B4" s="58">
        <v>27974</v>
      </c>
      <c r="C4" s="58">
        <v>21381</v>
      </c>
      <c r="D4" s="59">
        <v>0.80454406911681153</v>
      </c>
      <c r="E4" s="59">
        <f t="shared" si="0"/>
        <v>0.78795553160924836</v>
      </c>
      <c r="F4" s="59">
        <f t="shared" si="1"/>
        <v>0.80454406911681153</v>
      </c>
      <c r="G4" s="59">
        <f t="shared" si="2"/>
        <v>0.84924096184552311</v>
      </c>
      <c r="H4" s="58">
        <v>43</v>
      </c>
      <c r="I4" s="58">
        <v>45</v>
      </c>
      <c r="J4" s="58">
        <v>1787.02</v>
      </c>
      <c r="K4" s="60">
        <f t="shared" si="3"/>
        <v>41.999874652028808</v>
      </c>
      <c r="L4" s="58">
        <v>1914.67</v>
      </c>
      <c r="M4" s="61">
        <f t="shared" si="4"/>
        <v>80415.899999999994</v>
      </c>
      <c r="N4" s="59">
        <f t="shared" ref="N4:N17" si="8">$L$18/L4</f>
        <v>0.70750050922613295</v>
      </c>
      <c r="O4" s="59">
        <f t="shared" ref="O4:O17" si="9">$J$18/L4</f>
        <v>0.65388813738137641</v>
      </c>
      <c r="P4" s="61">
        <f t="shared" si="5"/>
        <v>1870.1426608974041</v>
      </c>
      <c r="Q4" s="59">
        <f t="shared" ref="Q4:Q17" si="10">$J$18/P4</f>
        <v>0.66945694902186048</v>
      </c>
      <c r="R4" s="59">
        <f t="shared" ref="R4:R17" si="11">Q4-O4</f>
        <v>1.556881164048407E-2</v>
      </c>
      <c r="S4" s="61">
        <v>1158263</v>
      </c>
      <c r="T4" s="59">
        <f t="shared" ref="T4:T17" si="12">S4/20121641</f>
        <v>5.7563048659898065E-2</v>
      </c>
      <c r="U4" s="59">
        <v>0.9516</v>
      </c>
      <c r="V4" s="59">
        <f t="shared" si="6"/>
        <v>0.9333305478228624</v>
      </c>
      <c r="W4" s="59">
        <f t="shared" si="7"/>
        <v>0.86201407528504748</v>
      </c>
      <c r="X4" s="62">
        <f t="shared" ref="X4:X17" si="13">(W4-Z4)/Y4</f>
        <v>0.48475160638169174</v>
      </c>
      <c r="Y4" s="59">
        <v>7.7433546191333483E-2</v>
      </c>
      <c r="Z4" s="61">
        <v>0.82447803938096764</v>
      </c>
      <c r="AA4" s="62">
        <f t="shared" ref="AA4:AA17" si="14">B4*1000/S4</f>
        <v>24.151682303587354</v>
      </c>
      <c r="AB4" s="59">
        <f t="shared" ref="AB4:AB16" si="15">(1-AA4/K4)</f>
        <v>0.42495822895460222</v>
      </c>
      <c r="AC4" s="62">
        <f t="shared" ref="AC4:AC17" si="16">(AB4-AE4)/AD4</f>
        <v>-0.99801974823524398</v>
      </c>
      <c r="AD4" s="59">
        <v>0.1522319277686362</v>
      </c>
      <c r="AE4" s="59">
        <v>0.57688869917962238</v>
      </c>
      <c r="AF4" s="61">
        <v>97.987700000000004</v>
      </c>
      <c r="AG4" s="59">
        <f t="shared" ref="AG4:AG17" si="17">(1-AF4/365)*U4</f>
        <v>0.69613398542465754</v>
      </c>
      <c r="AH4" s="62">
        <f t="shared" ref="AH4:AH17" si="18">(AG4-AJ4)/AI4</f>
        <v>0.16678383954232462</v>
      </c>
      <c r="AI4" s="59">
        <v>9.5510201066408645E-2</v>
      </c>
      <c r="AJ4" s="59">
        <v>0.68020442737534248</v>
      </c>
      <c r="AK4" s="62">
        <f t="shared" ref="AK4:AK17" si="19">(X4+AC4+AH4)/3</f>
        <v>-0.11549476743707589</v>
      </c>
      <c r="AL4" s="59"/>
    </row>
    <row r="5" spans="1:38" x14ac:dyDescent="0.25">
      <c r="A5" s="57" t="s">
        <v>26</v>
      </c>
      <c r="B5" s="58">
        <v>12610</v>
      </c>
      <c r="C5" s="58">
        <v>9592</v>
      </c>
      <c r="D5" s="59">
        <v>0.80070119787971117</v>
      </c>
      <c r="E5" s="59">
        <f t="shared" si="0"/>
        <v>0.784191894830645</v>
      </c>
      <c r="F5" s="59">
        <f t="shared" si="1"/>
        <v>0.80070119787971117</v>
      </c>
      <c r="G5" s="59">
        <f t="shared" si="2"/>
        <v>0.84518459776191734</v>
      </c>
      <c r="H5" s="58">
        <v>32</v>
      </c>
      <c r="I5" s="58">
        <v>32</v>
      </c>
      <c r="J5" s="58">
        <v>1112.19</v>
      </c>
      <c r="K5" s="60">
        <f t="shared" si="3"/>
        <v>29.000097780385257</v>
      </c>
      <c r="L5" s="58">
        <v>1227.24</v>
      </c>
      <c r="M5" s="61">
        <f t="shared" si="4"/>
        <v>35590.080000000002</v>
      </c>
      <c r="N5" s="59">
        <f t="shared" si="8"/>
        <v>1.1038020273133211</v>
      </c>
      <c r="O5" s="59">
        <f t="shared" si="9"/>
        <v>1.0201590560933478</v>
      </c>
      <c r="P5" s="61">
        <f t="shared" si="5"/>
        <v>1186.3321333328988</v>
      </c>
      <c r="Q5" s="59">
        <f t="shared" si="10"/>
        <v>1.0553368359690882</v>
      </c>
      <c r="R5" s="59">
        <f t="shared" si="11"/>
        <v>3.5177779875740445E-2</v>
      </c>
      <c r="S5" s="61">
        <v>1086934</v>
      </c>
      <c r="T5" s="59">
        <f t="shared" si="12"/>
        <v>5.4018158856924244E-2</v>
      </c>
      <c r="U5" s="59">
        <v>0.9516</v>
      </c>
      <c r="V5" s="59">
        <f t="shared" si="6"/>
        <v>0.90625305563703928</v>
      </c>
      <c r="W5" s="59">
        <f t="shared" si="7"/>
        <v>0.88352937725199532</v>
      </c>
      <c r="X5" s="62">
        <f t="shared" si="13"/>
        <v>0.76260665790916371</v>
      </c>
      <c r="Y5" s="59">
        <v>7.7433546191333483E-2</v>
      </c>
      <c r="Z5" s="61">
        <v>0.82447803938096764</v>
      </c>
      <c r="AA5" s="62">
        <f t="shared" si="14"/>
        <v>11.601440381844712</v>
      </c>
      <c r="AB5" s="59">
        <f t="shared" si="15"/>
        <v>0.59995168051841685</v>
      </c>
      <c r="AC5" s="62">
        <f t="shared" si="16"/>
        <v>0.15149897709924462</v>
      </c>
      <c r="AD5" s="59">
        <v>0.1522319277686362</v>
      </c>
      <c r="AE5" s="59">
        <v>0.57688869917962238</v>
      </c>
      <c r="AF5" s="61">
        <v>78.680499999999995</v>
      </c>
      <c r="AG5" s="59">
        <f t="shared" si="17"/>
        <v>0.74647023616438357</v>
      </c>
      <c r="AH5" s="62">
        <f t="shared" si="18"/>
        <v>0.69380870366890124</v>
      </c>
      <c r="AI5" s="59">
        <v>9.5510201066408645E-2</v>
      </c>
      <c r="AJ5" s="59">
        <v>0.68020442737534248</v>
      </c>
      <c r="AK5" s="62">
        <f t="shared" si="19"/>
        <v>0.53597144622576987</v>
      </c>
      <c r="AL5" s="59"/>
    </row>
    <row r="6" spans="1:38" x14ac:dyDescent="0.25">
      <c r="A6" s="57" t="s">
        <v>28</v>
      </c>
      <c r="B6" s="58">
        <v>13132</v>
      </c>
      <c r="C6" s="58">
        <v>10574</v>
      </c>
      <c r="D6" s="59">
        <v>0.84758805328887254</v>
      </c>
      <c r="E6" s="59">
        <f t="shared" si="0"/>
        <v>0.83011201095301956</v>
      </c>
      <c r="F6" s="59">
        <f t="shared" si="1"/>
        <v>0.84758805328887254</v>
      </c>
      <c r="G6" s="59">
        <f t="shared" si="2"/>
        <v>0.89467627847158759</v>
      </c>
      <c r="H6" s="58">
        <v>36</v>
      </c>
      <c r="I6" s="58">
        <v>37</v>
      </c>
      <c r="J6" s="58">
        <v>1006.76</v>
      </c>
      <c r="K6" s="60">
        <f t="shared" si="3"/>
        <v>34.999971812194048</v>
      </c>
      <c r="L6" s="58">
        <v>1064.29</v>
      </c>
      <c r="M6" s="61">
        <f t="shared" si="4"/>
        <v>37250.120000000003</v>
      </c>
      <c r="N6" s="59">
        <f t="shared" si="8"/>
        <v>1.2728015860338819</v>
      </c>
      <c r="O6" s="59">
        <f t="shared" si="9"/>
        <v>1.1763523099906981</v>
      </c>
      <c r="P6" s="61">
        <f t="shared" si="5"/>
        <v>1034.7263657407227</v>
      </c>
      <c r="Q6" s="59">
        <f t="shared" si="10"/>
        <v>1.2099624030588545</v>
      </c>
      <c r="R6" s="59">
        <f t="shared" si="11"/>
        <v>3.3610093068156432E-2</v>
      </c>
      <c r="S6" s="61">
        <v>759394</v>
      </c>
      <c r="T6" s="59">
        <f t="shared" si="12"/>
        <v>3.7740162445001377E-2</v>
      </c>
      <c r="U6" s="59">
        <v>0.9516</v>
      </c>
      <c r="V6" s="59">
        <f t="shared" si="6"/>
        <v>0.9459451841133526</v>
      </c>
      <c r="W6" s="59">
        <f t="shared" si="7"/>
        <v>0.89602237795980588</v>
      </c>
      <c r="X6" s="62">
        <f t="shared" si="13"/>
        <v>0.92394500959644321</v>
      </c>
      <c r="Y6" s="59">
        <v>7.7433546191333483E-2</v>
      </c>
      <c r="Z6" s="61">
        <v>0.82447803938096764</v>
      </c>
      <c r="AA6" s="62">
        <f t="shared" si="14"/>
        <v>17.29273605006097</v>
      </c>
      <c r="AB6" s="59">
        <f t="shared" si="15"/>
        <v>0.50592142922709005</v>
      </c>
      <c r="AC6" s="62">
        <f t="shared" si="16"/>
        <v>-0.46617861964140128</v>
      </c>
      <c r="AD6" s="59">
        <v>0.1522319277686362</v>
      </c>
      <c r="AE6" s="59">
        <v>0.57688869917962238</v>
      </c>
      <c r="AF6" s="61">
        <v>138.9813</v>
      </c>
      <c r="AG6" s="59">
        <f t="shared" si="17"/>
        <v>0.58925861621917808</v>
      </c>
      <c r="AH6" s="62">
        <f t="shared" si="18"/>
        <v>-0.95221044601224736</v>
      </c>
      <c r="AI6" s="59">
        <v>9.5510201066408645E-2</v>
      </c>
      <c r="AJ6" s="59">
        <v>0.68020442737534248</v>
      </c>
      <c r="AK6" s="62">
        <f t="shared" si="19"/>
        <v>-0.16481468535240182</v>
      </c>
      <c r="AL6" s="59"/>
    </row>
    <row r="7" spans="1:38" x14ac:dyDescent="0.25">
      <c r="A7" s="57" t="s">
        <v>30</v>
      </c>
      <c r="B7" s="58">
        <v>29424</v>
      </c>
      <c r="C7" s="58">
        <v>20419</v>
      </c>
      <c r="D7" s="59">
        <v>0.73048138290260722</v>
      </c>
      <c r="E7" s="59">
        <f t="shared" si="0"/>
        <v>0.71541991109018244</v>
      </c>
      <c r="F7" s="59">
        <f t="shared" si="1"/>
        <v>0.73048138290260722</v>
      </c>
      <c r="G7" s="59">
        <f t="shared" si="2"/>
        <v>0.77106368195275199</v>
      </c>
      <c r="H7" s="58">
        <v>56</v>
      </c>
      <c r="I7" s="58">
        <v>56</v>
      </c>
      <c r="J7" s="58">
        <v>1515.29</v>
      </c>
      <c r="K7" s="60">
        <f t="shared" si="3"/>
        <v>53.000037475172697</v>
      </c>
      <c r="L7" s="58">
        <v>1601.06</v>
      </c>
      <c r="M7" s="61">
        <f t="shared" si="4"/>
        <v>84856.239999999991</v>
      </c>
      <c r="N7" s="59">
        <f t="shared" si="8"/>
        <v>0.84608321986683832</v>
      </c>
      <c r="O7" s="59">
        <f t="shared" si="9"/>
        <v>0.78196944524252687</v>
      </c>
      <c r="P7" s="61">
        <f t="shared" si="5"/>
        <v>1571.410761316858</v>
      </c>
      <c r="Q7" s="59">
        <f t="shared" si="10"/>
        <v>0.79672357528646942</v>
      </c>
      <c r="R7" s="59">
        <f t="shared" si="11"/>
        <v>1.4754130043942548E-2</v>
      </c>
      <c r="S7" s="61">
        <v>1680374</v>
      </c>
      <c r="T7" s="59">
        <f t="shared" si="12"/>
        <v>8.3510783240790351E-2</v>
      </c>
      <c r="U7" s="59">
        <v>0.9516</v>
      </c>
      <c r="V7" s="59">
        <f t="shared" si="6"/>
        <v>0.94642924062808387</v>
      </c>
      <c r="W7" s="59">
        <f t="shared" si="7"/>
        <v>0.77182883996465912</v>
      </c>
      <c r="X7" s="62">
        <f t="shared" si="13"/>
        <v>-0.67992752503179466</v>
      </c>
      <c r="Y7" s="59">
        <v>7.7433546191333483E-2</v>
      </c>
      <c r="Z7" s="61">
        <v>0.82447803938096764</v>
      </c>
      <c r="AA7" s="62">
        <f t="shared" si="14"/>
        <v>17.510387568481779</v>
      </c>
      <c r="AB7" s="59">
        <f t="shared" si="15"/>
        <v>0.6696155625043787</v>
      </c>
      <c r="AC7" s="62">
        <f t="shared" si="16"/>
        <v>0.60911573993652413</v>
      </c>
      <c r="AD7" s="59">
        <v>0.1522319277686362</v>
      </c>
      <c r="AE7" s="59">
        <v>0.57688869917962238</v>
      </c>
      <c r="AF7" s="61">
        <v>58.090899999999998</v>
      </c>
      <c r="AG7" s="59">
        <f t="shared" si="17"/>
        <v>0.80014986180821912</v>
      </c>
      <c r="AH7" s="62">
        <f t="shared" si="18"/>
        <v>1.2558389899051523</v>
      </c>
      <c r="AI7" s="59">
        <v>9.5510201066408645E-2</v>
      </c>
      <c r="AJ7" s="59">
        <v>0.68020442737534248</v>
      </c>
      <c r="AK7" s="62">
        <f t="shared" si="19"/>
        <v>0.39500906826996057</v>
      </c>
      <c r="AL7" s="61"/>
    </row>
    <row r="8" spans="1:38" x14ac:dyDescent="0.25">
      <c r="A8" s="57" t="s">
        <v>32</v>
      </c>
      <c r="B8" s="58">
        <v>12114</v>
      </c>
      <c r="C8" s="58">
        <v>8701</v>
      </c>
      <c r="D8" s="59">
        <v>0.75606301538889331</v>
      </c>
      <c r="E8" s="59">
        <f t="shared" si="0"/>
        <v>0.74047408723654495</v>
      </c>
      <c r="F8" s="59">
        <f t="shared" si="1"/>
        <v>0.75606301538889331</v>
      </c>
      <c r="G8" s="59">
        <f t="shared" si="2"/>
        <v>0.79806651624383174</v>
      </c>
      <c r="H8" s="58">
        <v>34</v>
      </c>
      <c r="I8" s="58">
        <v>36</v>
      </c>
      <c r="J8" s="58">
        <v>923.25</v>
      </c>
      <c r="K8" s="60">
        <f t="shared" si="3"/>
        <v>33.000059572271098</v>
      </c>
      <c r="L8" s="58">
        <v>1007.18</v>
      </c>
      <c r="M8" s="61">
        <f t="shared" si="4"/>
        <v>33237</v>
      </c>
      <c r="N8" s="59">
        <f t="shared" si="8"/>
        <v>1.3449730931908896</v>
      </c>
      <c r="O8" s="59">
        <f t="shared" si="9"/>
        <v>1.2430548660616771</v>
      </c>
      <c r="P8" s="61">
        <f t="shared" si="5"/>
        <v>977.55711072655254</v>
      </c>
      <c r="Q8" s="59">
        <f t="shared" si="10"/>
        <v>1.2807231273367623</v>
      </c>
      <c r="R8" s="59">
        <f t="shared" si="11"/>
        <v>3.7668261275085158E-2</v>
      </c>
      <c r="S8" s="61">
        <v>897165</v>
      </c>
      <c r="T8" s="59">
        <f t="shared" si="12"/>
        <v>4.4587069215676796E-2</v>
      </c>
      <c r="U8" s="59">
        <v>0.9516</v>
      </c>
      <c r="V8" s="59">
        <f t="shared" si="6"/>
        <v>0.91666832145197497</v>
      </c>
      <c r="W8" s="59">
        <f t="shared" si="7"/>
        <v>0.82479452785202867</v>
      </c>
      <c r="X8" s="62">
        <f t="shared" si="13"/>
        <v>4.0872268755327802E-3</v>
      </c>
      <c r="Y8" s="59">
        <v>7.7433546191333483E-2</v>
      </c>
      <c r="Z8" s="61">
        <v>0.82447803938096764</v>
      </c>
      <c r="AA8" s="62">
        <f t="shared" si="14"/>
        <v>13.502532978883483</v>
      </c>
      <c r="AB8" s="59">
        <f t="shared" si="15"/>
        <v>0.59083307260968598</v>
      </c>
      <c r="AC8" s="62">
        <f t="shared" si="16"/>
        <v>9.1599532597763739E-2</v>
      </c>
      <c r="AD8" s="59">
        <v>0.1522319277686362</v>
      </c>
      <c r="AE8" s="59">
        <v>0.57688869917962238</v>
      </c>
      <c r="AF8" s="61">
        <v>97.197199999999995</v>
      </c>
      <c r="AG8" s="59">
        <f t="shared" si="17"/>
        <v>0.69819491638356168</v>
      </c>
      <c r="AH8" s="62">
        <f t="shared" si="18"/>
        <v>0.18836196351121007</v>
      </c>
      <c r="AI8" s="59">
        <v>9.5510201066408645E-2</v>
      </c>
      <c r="AJ8" s="59">
        <v>0.68020442737534248</v>
      </c>
      <c r="AK8" s="62">
        <f t="shared" si="19"/>
        <v>9.4682907661502183E-2</v>
      </c>
      <c r="AL8" s="59"/>
    </row>
    <row r="9" spans="1:38" x14ac:dyDescent="0.25">
      <c r="A9" s="57" t="s">
        <v>34</v>
      </c>
      <c r="B9" s="58">
        <v>41486</v>
      </c>
      <c r="C9" s="58">
        <v>35892</v>
      </c>
      <c r="D9" s="59">
        <v>0.91069403248273995</v>
      </c>
      <c r="E9" s="59">
        <f t="shared" si="0"/>
        <v>0.89191683593670401</v>
      </c>
      <c r="F9" s="59">
        <f t="shared" si="1"/>
        <v>0.91069403248273995</v>
      </c>
      <c r="G9" s="59">
        <f t="shared" si="2"/>
        <v>0.96128814539844765</v>
      </c>
      <c r="H9" s="58">
        <v>91</v>
      </c>
      <c r="I9" s="58">
        <v>93</v>
      </c>
      <c r="J9" s="58">
        <v>1279.8699999999999</v>
      </c>
      <c r="K9" s="60">
        <f t="shared" si="3"/>
        <v>90.000158786568164</v>
      </c>
      <c r="L9" s="58">
        <v>1322.53</v>
      </c>
      <c r="M9" s="61">
        <f t="shared" si="4"/>
        <v>119027.90999999999</v>
      </c>
      <c r="N9" s="59">
        <f t="shared" si="8"/>
        <v>1.0242716611343412</v>
      </c>
      <c r="O9" s="59">
        <f t="shared" si="9"/>
        <v>0.946655274360506</v>
      </c>
      <c r="P9" s="61">
        <f t="shared" si="5"/>
        <v>1307.9967286559151</v>
      </c>
      <c r="Q9" s="59">
        <f t="shared" si="10"/>
        <v>0.95717364774032931</v>
      </c>
      <c r="R9" s="59">
        <f t="shared" si="11"/>
        <v>1.0518373379823309E-2</v>
      </c>
      <c r="S9" s="61">
        <v>1703928</v>
      </c>
      <c r="T9" s="59">
        <f t="shared" si="12"/>
        <v>8.4681363711836419E-2</v>
      </c>
      <c r="U9" s="59">
        <v>0.9516</v>
      </c>
      <c r="V9" s="59">
        <f t="shared" si="6"/>
        <v>0.96774364286632431</v>
      </c>
      <c r="W9" s="59">
        <f t="shared" si="7"/>
        <v>0.94104883994421162</v>
      </c>
      <c r="X9" s="62">
        <f t="shared" si="13"/>
        <v>1.5054302210982922</v>
      </c>
      <c r="Y9" s="59">
        <v>7.7433546191333483E-2</v>
      </c>
      <c r="Z9" s="61">
        <v>0.82447803938096764</v>
      </c>
      <c r="AA9" s="62">
        <f t="shared" si="14"/>
        <v>24.347272889464811</v>
      </c>
      <c r="AB9" s="59">
        <f t="shared" si="15"/>
        <v>0.72947522295817935</v>
      </c>
      <c r="AC9" s="62">
        <f t="shared" si="16"/>
        <v>1.0023293143239944</v>
      </c>
      <c r="AD9" s="59">
        <v>0.1522319277686362</v>
      </c>
      <c r="AE9" s="59">
        <v>0.57688869917962238</v>
      </c>
      <c r="AF9" s="61">
        <v>78.746099999999998</v>
      </c>
      <c r="AG9" s="59">
        <f t="shared" si="17"/>
        <v>0.74629920887671231</v>
      </c>
      <c r="AH9" s="62">
        <f t="shared" si="18"/>
        <v>0.69201803329273537</v>
      </c>
      <c r="AI9" s="59">
        <v>9.5510201066408645E-2</v>
      </c>
      <c r="AJ9" s="59">
        <v>0.68020442737534248</v>
      </c>
      <c r="AK9" s="62">
        <f t="shared" si="19"/>
        <v>1.0665925229050073</v>
      </c>
      <c r="AL9" s="61"/>
    </row>
    <row r="10" spans="1:38" x14ac:dyDescent="0.25">
      <c r="A10" s="57" t="s">
        <v>36</v>
      </c>
      <c r="B10" s="58">
        <v>20816</v>
      </c>
      <c r="C10" s="58">
        <v>13890</v>
      </c>
      <c r="D10" s="59">
        <v>0.70239491888830452</v>
      </c>
      <c r="E10" s="59">
        <f t="shared" si="0"/>
        <v>0.68791254942669</v>
      </c>
      <c r="F10" s="59">
        <f t="shared" si="1"/>
        <v>0.70239491888830452</v>
      </c>
      <c r="G10" s="59">
        <f t="shared" si="2"/>
        <v>0.74141685882654362</v>
      </c>
      <c r="H10" s="58">
        <v>42</v>
      </c>
      <c r="I10" s="58">
        <v>44</v>
      </c>
      <c r="J10" s="58">
        <v>1342.16</v>
      </c>
      <c r="K10" s="60">
        <f t="shared" si="3"/>
        <v>40.999909745412644</v>
      </c>
      <c r="L10" s="58">
        <v>1440.37</v>
      </c>
      <c r="M10" s="61">
        <f t="shared" si="4"/>
        <v>59055.040000000001</v>
      </c>
      <c r="N10" s="59">
        <f t="shared" si="8"/>
        <v>0.94047362830383874</v>
      </c>
      <c r="O10" s="59">
        <f t="shared" si="9"/>
        <v>0.86920721758992492</v>
      </c>
      <c r="P10" s="61">
        <f t="shared" si="5"/>
        <v>1406.0754024941725</v>
      </c>
      <c r="Q10" s="59">
        <f t="shared" si="10"/>
        <v>0.89040744029741947</v>
      </c>
      <c r="R10" s="59">
        <f t="shared" si="11"/>
        <v>2.1200222707494554E-2</v>
      </c>
      <c r="S10" s="61">
        <v>1197689</v>
      </c>
      <c r="T10" s="59">
        <f t="shared" si="12"/>
        <v>5.9522431594918129E-2</v>
      </c>
      <c r="U10" s="59">
        <v>0.9516</v>
      </c>
      <c r="V10" s="59">
        <f t="shared" si="6"/>
        <v>0.93181613057756008</v>
      </c>
      <c r="W10" s="59">
        <f t="shared" si="7"/>
        <v>0.75379132839538288</v>
      </c>
      <c r="X10" s="62">
        <f t="shared" si="13"/>
        <v>-0.9128693500737044</v>
      </c>
      <c r="Y10" s="59">
        <v>7.7433546191333483E-2</v>
      </c>
      <c r="Z10" s="61">
        <v>0.82447803938096764</v>
      </c>
      <c r="AA10" s="62">
        <f t="shared" si="14"/>
        <v>17.380137915602464</v>
      </c>
      <c r="AB10" s="59">
        <f t="shared" si="15"/>
        <v>0.57609326402121952</v>
      </c>
      <c r="AC10" s="62">
        <f t="shared" si="16"/>
        <v>-5.2251532911792896E-3</v>
      </c>
      <c r="AD10" s="59">
        <v>0.1522319277686362</v>
      </c>
      <c r="AE10" s="59">
        <v>0.57688869917962238</v>
      </c>
      <c r="AF10" s="61">
        <v>179.7242</v>
      </c>
      <c r="AG10" s="59">
        <f t="shared" si="17"/>
        <v>0.48303685282191788</v>
      </c>
      <c r="AH10" s="62">
        <f t="shared" si="18"/>
        <v>-2.0643614226749785</v>
      </c>
      <c r="AI10" s="59">
        <v>9.5510201066408645E-2</v>
      </c>
      <c r="AJ10" s="59">
        <v>0.68020442737534248</v>
      </c>
      <c r="AK10" s="62">
        <f t="shared" si="19"/>
        <v>-0.99415197534662081</v>
      </c>
      <c r="AL10" s="59"/>
    </row>
    <row r="11" spans="1:38" x14ac:dyDescent="0.25">
      <c r="A11" s="57" t="s">
        <v>38</v>
      </c>
      <c r="B11" s="58">
        <v>14676</v>
      </c>
      <c r="C11" s="58">
        <v>11215</v>
      </c>
      <c r="D11" s="59">
        <v>0.80439242013455559</v>
      </c>
      <c r="E11" s="59">
        <f t="shared" si="0"/>
        <v>0.78780700941013171</v>
      </c>
      <c r="F11" s="59">
        <f t="shared" si="1"/>
        <v>0.80439242013455559</v>
      </c>
      <c r="G11" s="59">
        <f t="shared" si="2"/>
        <v>0.84908088791980862</v>
      </c>
      <c r="H11" s="58">
        <v>38</v>
      </c>
      <c r="I11" s="58">
        <v>39</v>
      </c>
      <c r="J11" s="58">
        <v>1065.31</v>
      </c>
      <c r="K11" s="60">
        <f t="shared" si="3"/>
        <v>36.000181963122138</v>
      </c>
      <c r="L11" s="58">
        <v>1154.08</v>
      </c>
      <c r="M11" s="61">
        <f t="shared" si="4"/>
        <v>41547.089999999997</v>
      </c>
      <c r="N11" s="59">
        <f t="shared" si="8"/>
        <v>1.1737747816442536</v>
      </c>
      <c r="O11" s="59">
        <f t="shared" si="9"/>
        <v>1.0848294745598226</v>
      </c>
      <c r="P11" s="61">
        <f t="shared" si="5"/>
        <v>1122.888802044534</v>
      </c>
      <c r="Q11" s="59">
        <f t="shared" si="10"/>
        <v>1.1149634743176877</v>
      </c>
      <c r="R11" s="59">
        <f t="shared" si="11"/>
        <v>3.0133999757865126E-2</v>
      </c>
      <c r="S11" s="61">
        <v>1167847</v>
      </c>
      <c r="T11" s="59">
        <f t="shared" si="12"/>
        <v>5.8039351760624296E-2</v>
      </c>
      <c r="U11" s="59">
        <v>0.9516</v>
      </c>
      <c r="V11" s="59">
        <f t="shared" si="6"/>
        <v>0.92308158879800351</v>
      </c>
      <c r="W11" s="59">
        <f t="shared" si="7"/>
        <v>0.87142071718925762</v>
      </c>
      <c r="X11" s="62">
        <f t="shared" si="13"/>
        <v>0.60623179638831903</v>
      </c>
      <c r="Y11" s="59">
        <v>7.7433546191333483E-2</v>
      </c>
      <c r="Z11" s="61">
        <v>0.82447803938096764</v>
      </c>
      <c r="AA11" s="62">
        <f t="shared" si="14"/>
        <v>12.566714646696013</v>
      </c>
      <c r="AB11" s="59">
        <f t="shared" si="15"/>
        <v>0.65092635755093953</v>
      </c>
      <c r="AC11" s="62">
        <f t="shared" si="16"/>
        <v>0.48634776854327444</v>
      </c>
      <c r="AD11" s="59">
        <v>0.1522319277686362</v>
      </c>
      <c r="AE11" s="59">
        <v>0.57688869917962238</v>
      </c>
      <c r="AF11" s="61">
        <v>67.335999999999999</v>
      </c>
      <c r="AG11" s="59">
        <f t="shared" si="17"/>
        <v>0.77604674630136983</v>
      </c>
      <c r="AH11" s="62">
        <f t="shared" si="18"/>
        <v>1.003477302486127</v>
      </c>
      <c r="AI11" s="59">
        <v>9.5510201066408645E-2</v>
      </c>
      <c r="AJ11" s="59">
        <v>0.68020442737534248</v>
      </c>
      <c r="AK11" s="62">
        <f t="shared" si="19"/>
        <v>0.6986856224725736</v>
      </c>
      <c r="AL11" s="61"/>
    </row>
    <row r="12" spans="1:38" x14ac:dyDescent="0.25">
      <c r="A12" s="57" t="s">
        <v>40</v>
      </c>
      <c r="B12" s="58">
        <v>15198</v>
      </c>
      <c r="C12" s="58">
        <v>13155</v>
      </c>
      <c r="D12" s="59">
        <v>0.91113096598582921</v>
      </c>
      <c r="E12" s="59">
        <f t="shared" si="0"/>
        <v>0.89234476050158529</v>
      </c>
      <c r="F12" s="59">
        <f t="shared" si="1"/>
        <v>0.91113096598582921</v>
      </c>
      <c r="G12" s="59">
        <f t="shared" si="2"/>
        <v>0.96174935298504183</v>
      </c>
      <c r="H12" s="58">
        <v>33</v>
      </c>
      <c r="I12" s="58">
        <v>35</v>
      </c>
      <c r="J12" s="58">
        <v>1238.51</v>
      </c>
      <c r="K12" s="60">
        <f t="shared" si="3"/>
        <v>31.999771155223193</v>
      </c>
      <c r="L12" s="58">
        <v>1354.63</v>
      </c>
      <c r="M12" s="61">
        <f t="shared" si="4"/>
        <v>43347.85</v>
      </c>
      <c r="N12" s="59">
        <f>$L$18/L12</f>
        <v>1</v>
      </c>
      <c r="O12" s="59">
        <f>$J$18/L12</f>
        <v>0.92422285052006814</v>
      </c>
      <c r="P12" s="61">
        <f>M12/(K12+1)</f>
        <v>1313.580321393802</v>
      </c>
      <c r="Q12" s="59">
        <f t="shared" si="10"/>
        <v>0.95310502114675433</v>
      </c>
      <c r="R12" s="59">
        <f t="shared" si="11"/>
        <v>2.8882170626686188E-2</v>
      </c>
      <c r="S12" s="61">
        <v>919758</v>
      </c>
      <c r="T12" s="59">
        <f t="shared" si="12"/>
        <v>4.5709890162536945E-2</v>
      </c>
      <c r="U12" s="59">
        <v>0.9516</v>
      </c>
      <c r="V12" s="59">
        <f t="shared" si="6"/>
        <v>0.91427917586351981</v>
      </c>
      <c r="W12" s="59">
        <f t="shared" si="7"/>
        <v>0.99655662082129659</v>
      </c>
      <c r="X12" s="62">
        <f t="shared" si="13"/>
        <v>2.2222743230063808</v>
      </c>
      <c r="Y12" s="59">
        <v>7.7433546191333483E-2</v>
      </c>
      <c r="Z12" s="61">
        <v>0.82447803938096764</v>
      </c>
      <c r="AA12" s="62">
        <f t="shared" si="14"/>
        <v>16.523911724605821</v>
      </c>
      <c r="AB12" s="59">
        <f t="shared" si="15"/>
        <v>0.48362406579558648</v>
      </c>
      <c r="AC12" s="62">
        <f t="shared" si="16"/>
        <v>-0.61264831071298353</v>
      </c>
      <c r="AD12" s="59">
        <v>0.1522319277686362</v>
      </c>
      <c r="AE12" s="59">
        <v>0.57688869917962238</v>
      </c>
      <c r="AF12" s="61">
        <v>116.1407</v>
      </c>
      <c r="AG12" s="59">
        <f t="shared" si="17"/>
        <v>0.6488068763835616</v>
      </c>
      <c r="AH12" s="62">
        <f t="shared" si="18"/>
        <v>-0.32873505281336418</v>
      </c>
      <c r="AI12" s="59">
        <v>9.5510201066408645E-2</v>
      </c>
      <c r="AJ12" s="59">
        <v>0.68020442737534248</v>
      </c>
      <c r="AK12" s="62">
        <f t="shared" si="19"/>
        <v>0.42696365316001111</v>
      </c>
      <c r="AL12" s="61"/>
    </row>
    <row r="13" spans="1:38" x14ac:dyDescent="0.25">
      <c r="A13" s="49" t="s">
        <v>42</v>
      </c>
      <c r="B13" s="50">
        <v>14796</v>
      </c>
      <c r="C13" s="50">
        <v>10113</v>
      </c>
      <c r="D13" s="51">
        <v>0.7194689887736373</v>
      </c>
      <c r="E13" s="51">
        <f t="shared" si="0"/>
        <v>0.70463457663397466</v>
      </c>
      <c r="F13" s="51">
        <f t="shared" si="1"/>
        <v>0.7194689887736373</v>
      </c>
      <c r="G13" s="51">
        <f t="shared" si="2"/>
        <v>0.75943948814995044</v>
      </c>
      <c r="H13" s="50">
        <v>35</v>
      </c>
      <c r="I13" s="50">
        <v>36</v>
      </c>
      <c r="J13" s="50">
        <v>1171.44</v>
      </c>
      <c r="K13" s="53">
        <f t="shared" si="3"/>
        <v>30.999816229169578</v>
      </c>
      <c r="L13" s="50">
        <v>1360.39</v>
      </c>
      <c r="M13" s="54">
        <f t="shared" si="4"/>
        <v>42171.840000000004</v>
      </c>
      <c r="N13" s="51">
        <f t="shared" si="8"/>
        <v>0.99576592006703957</v>
      </c>
      <c r="O13" s="51">
        <f t="shared" si="9"/>
        <v>0.92030961709509762</v>
      </c>
      <c r="P13" s="54">
        <f t="shared" ref="P13:P17" si="20">M13/(K13+1)</f>
        <v>1317.8775683579729</v>
      </c>
      <c r="Q13" s="51">
        <f t="shared" si="10"/>
        <v>0.94999720008886801</v>
      </c>
      <c r="R13" s="51">
        <f>Q13-O13</f>
        <v>2.9687582993770389E-2</v>
      </c>
      <c r="S13" s="54">
        <v>984145</v>
      </c>
      <c r="T13" s="51">
        <f t="shared" si="12"/>
        <v>4.8909778282993914E-2</v>
      </c>
      <c r="U13" s="51">
        <v>0.9516</v>
      </c>
      <c r="V13" s="51">
        <f t="shared" si="6"/>
        <v>0.86110600636582157</v>
      </c>
      <c r="W13" s="51">
        <f t="shared" si="7"/>
        <v>0.83551732708270887</v>
      </c>
      <c r="X13" s="55">
        <f t="shared" si="13"/>
        <v>0.14256466666867917</v>
      </c>
      <c r="Y13" s="51">
        <v>7.7433546191333483E-2</v>
      </c>
      <c r="Z13" s="54">
        <v>0.82447803938096764</v>
      </c>
      <c r="AA13" s="55">
        <f t="shared" si="14"/>
        <v>15.034369935324571</v>
      </c>
      <c r="AB13" s="51">
        <f t="shared" si="15"/>
        <v>0.51501744964610996</v>
      </c>
      <c r="AC13" s="55">
        <f t="shared" si="16"/>
        <v>-0.40642755064854097</v>
      </c>
      <c r="AD13" s="51">
        <v>0.1522319277686362</v>
      </c>
      <c r="AE13" s="51">
        <v>0.57688869917962238</v>
      </c>
      <c r="AF13" s="54">
        <v>148.4633</v>
      </c>
      <c r="AG13" s="51">
        <f t="shared" si="17"/>
        <v>0.56453787320547943</v>
      </c>
      <c r="AH13" s="55">
        <f t="shared" si="18"/>
        <v>-1.2110387464208101</v>
      </c>
      <c r="AI13" s="51">
        <v>9.5510201066408645E-2</v>
      </c>
      <c r="AJ13" s="51">
        <v>0.68020442737534248</v>
      </c>
      <c r="AK13" s="55">
        <f t="shared" si="19"/>
        <v>-0.49163387680022397</v>
      </c>
      <c r="AL13" s="59"/>
    </row>
    <row r="14" spans="1:38" x14ac:dyDescent="0.25">
      <c r="A14" s="57" t="s">
        <v>44</v>
      </c>
      <c r="B14" s="58">
        <v>23202</v>
      </c>
      <c r="C14" s="58">
        <v>18061</v>
      </c>
      <c r="D14" s="59">
        <v>0.81939397238895018</v>
      </c>
      <c r="E14" s="59">
        <f t="shared" si="0"/>
        <v>0.80249925130876565</v>
      </c>
      <c r="F14" s="59">
        <f t="shared" si="1"/>
        <v>0.81939397238895018</v>
      </c>
      <c r="G14" s="59">
        <f t="shared" si="2"/>
        <v>0.86491585974389185</v>
      </c>
      <c r="H14" s="58">
        <v>52</v>
      </c>
      <c r="I14" s="58">
        <v>53</v>
      </c>
      <c r="J14" s="58">
        <v>1251.98</v>
      </c>
      <c r="K14" s="60">
        <f t="shared" si="3"/>
        <v>51.999858940802163</v>
      </c>
      <c r="L14" s="58">
        <v>1276.06</v>
      </c>
      <c r="M14" s="61">
        <f t="shared" si="4"/>
        <v>66354.94</v>
      </c>
      <c r="N14" s="59">
        <f t="shared" si="8"/>
        <v>1.0615723398586274</v>
      </c>
      <c r="O14" s="59">
        <f t="shared" si="9"/>
        <v>0.98112941397739928</v>
      </c>
      <c r="P14" s="61">
        <f t="shared" si="20"/>
        <v>1251.9833321465007</v>
      </c>
      <c r="Q14" s="59">
        <f t="shared" si="10"/>
        <v>0.99999733850570116</v>
      </c>
      <c r="R14" s="59">
        <f t="shared" si="11"/>
        <v>1.8867924528301883E-2</v>
      </c>
      <c r="S14" s="61">
        <v>1732700</v>
      </c>
      <c r="T14" s="59">
        <f t="shared" si="12"/>
        <v>8.6111266968732822E-2</v>
      </c>
      <c r="U14" s="59">
        <v>0.9516</v>
      </c>
      <c r="V14" s="59">
        <f t="shared" si="6"/>
        <v>0.98112941397739928</v>
      </c>
      <c r="W14" s="59">
        <f t="shared" si="7"/>
        <v>0.83515381428348989</v>
      </c>
      <c r="X14" s="62">
        <f t="shared" si="13"/>
        <v>0.13787015353969551</v>
      </c>
      <c r="Y14" s="59">
        <v>7.7433546191333483E-2</v>
      </c>
      <c r="Z14" s="61">
        <v>0.82447803938096764</v>
      </c>
      <c r="AA14" s="62">
        <f t="shared" si="14"/>
        <v>13.390661972643851</v>
      </c>
      <c r="AB14" s="59">
        <f t="shared" si="15"/>
        <v>0.74248657120612405</v>
      </c>
      <c r="AC14" s="62">
        <f t="shared" si="16"/>
        <v>1.0877998751889892</v>
      </c>
      <c r="AD14" s="59">
        <v>0.1522319277686362</v>
      </c>
      <c r="AE14" s="59">
        <v>0.57688869917962238</v>
      </c>
      <c r="AF14" s="61">
        <v>103.26309999999999</v>
      </c>
      <c r="AG14" s="59">
        <f t="shared" si="17"/>
        <v>0.68238036723287676</v>
      </c>
      <c r="AH14" s="62">
        <f t="shared" si="18"/>
        <v>2.2782277005378108E-2</v>
      </c>
      <c r="AI14" s="59">
        <v>9.5510201066408645E-2</v>
      </c>
      <c r="AJ14" s="59">
        <v>0.68020442737534248</v>
      </c>
      <c r="AK14" s="62">
        <f t="shared" si="19"/>
        <v>0.41615076857802097</v>
      </c>
      <c r="AL14" s="61"/>
    </row>
    <row r="15" spans="1:38" x14ac:dyDescent="0.25">
      <c r="A15" s="49" t="s">
        <v>46</v>
      </c>
      <c r="B15" s="50">
        <v>22152</v>
      </c>
      <c r="C15" s="50">
        <v>18773</v>
      </c>
      <c r="D15" s="51">
        <v>0.89206629792248782</v>
      </c>
      <c r="E15" s="51">
        <f t="shared" si="0"/>
        <v>0.8736731783776942</v>
      </c>
      <c r="F15" s="51">
        <f t="shared" si="1"/>
        <v>0.89206629792248782</v>
      </c>
      <c r="G15" s="51">
        <f t="shared" si="2"/>
        <v>0.94162553669595928</v>
      </c>
      <c r="H15" s="50">
        <v>41</v>
      </c>
      <c r="I15" s="50">
        <v>42</v>
      </c>
      <c r="J15" s="50">
        <v>1527.64</v>
      </c>
      <c r="K15" s="53">
        <f t="shared" si="3"/>
        <v>39.999800502484369</v>
      </c>
      <c r="L15" s="50">
        <v>1604.03</v>
      </c>
      <c r="M15" s="54">
        <f t="shared" si="4"/>
        <v>64160.880000000005</v>
      </c>
      <c r="N15" s="51">
        <f t="shared" si="8"/>
        <v>0.84451662375391989</v>
      </c>
      <c r="O15" s="51">
        <f t="shared" si="9"/>
        <v>0.78052156131743178</v>
      </c>
      <c r="P15" s="54">
        <f t="shared" si="20"/>
        <v>1564.9071267093652</v>
      </c>
      <c r="Q15" s="51">
        <f t="shared" si="10"/>
        <v>0.80003469767092317</v>
      </c>
      <c r="R15" s="51">
        <f t="shared" si="11"/>
        <v>1.9513136353491389E-2</v>
      </c>
      <c r="S15" s="54">
        <v>1047436</v>
      </c>
      <c r="T15" s="51">
        <f t="shared" si="12"/>
        <v>5.205519768492043E-2</v>
      </c>
      <c r="U15" s="51">
        <v>0.9516</v>
      </c>
      <c r="V15" s="51">
        <f t="shared" si="6"/>
        <v>0.95237620244010401</v>
      </c>
      <c r="W15" s="51">
        <f t="shared" si="7"/>
        <v>0.9366742844234297</v>
      </c>
      <c r="X15" s="55">
        <f t="shared" si="13"/>
        <v>1.448935901311198</v>
      </c>
      <c r="Y15" s="51">
        <v>7.7433546191333483E-2</v>
      </c>
      <c r="Z15" s="54">
        <v>0.82447803938096764</v>
      </c>
      <c r="AA15" s="55">
        <f t="shared" si="14"/>
        <v>21.148786178821428</v>
      </c>
      <c r="AB15" s="51">
        <f t="shared" si="15"/>
        <v>0.47127770855987428</v>
      </c>
      <c r="AC15" s="55">
        <f t="shared" si="16"/>
        <v>-0.69375059600018252</v>
      </c>
      <c r="AD15" s="51">
        <v>0.1522319277686362</v>
      </c>
      <c r="AE15" s="51">
        <v>0.57688869917962238</v>
      </c>
      <c r="AF15" s="54">
        <v>155.10910000000001</v>
      </c>
      <c r="AG15" s="51">
        <f t="shared" si="17"/>
        <v>0.54721145326027398</v>
      </c>
      <c r="AH15" s="55">
        <f t="shared" si="18"/>
        <v>-1.3924478498647272</v>
      </c>
      <c r="AI15" s="51">
        <v>9.5510201066408645E-2</v>
      </c>
      <c r="AJ15" s="51">
        <v>0.68020442737534248</v>
      </c>
      <c r="AK15" s="55">
        <f t="shared" si="19"/>
        <v>-0.2124208481845706</v>
      </c>
      <c r="AL15" s="59"/>
    </row>
    <row r="16" spans="1:38" x14ac:dyDescent="0.25">
      <c r="A16" s="57" t="s">
        <v>48</v>
      </c>
      <c r="B16" s="58">
        <v>15576</v>
      </c>
      <c r="C16" s="58">
        <v>12099</v>
      </c>
      <c r="D16" s="59">
        <v>0.81765469142810809</v>
      </c>
      <c r="E16" s="59">
        <f t="shared" si="0"/>
        <v>0.80079583181103364</v>
      </c>
      <c r="F16" s="59">
        <f t="shared" si="1"/>
        <v>0.81765469142810809</v>
      </c>
      <c r="G16" s="59">
        <f t="shared" si="2"/>
        <v>0.86307995206300292</v>
      </c>
      <c r="H16" s="58">
        <v>27</v>
      </c>
      <c r="I16" s="58">
        <v>28</v>
      </c>
      <c r="J16" s="58">
        <v>1595.32</v>
      </c>
      <c r="K16" s="60">
        <f t="shared" si="3"/>
        <v>23.999957017209233</v>
      </c>
      <c r="L16" s="58">
        <v>1861.21</v>
      </c>
      <c r="M16" s="61">
        <f t="shared" si="4"/>
        <v>44668.959999999999</v>
      </c>
      <c r="N16" s="59">
        <f t="shared" si="8"/>
        <v>0.72782222317739542</v>
      </c>
      <c r="O16" s="59">
        <f t="shared" si="9"/>
        <v>0.67266992977686557</v>
      </c>
      <c r="P16" s="61">
        <f t="shared" si="20"/>
        <v>1786.76147199978</v>
      </c>
      <c r="Q16" s="59">
        <f>$J$18/P16</f>
        <v>0.70069789371423952</v>
      </c>
      <c r="R16" s="59">
        <f t="shared" si="11"/>
        <v>2.8027963937373945E-2</v>
      </c>
      <c r="S16" s="61">
        <v>861713</v>
      </c>
      <c r="T16" s="59">
        <f t="shared" si="12"/>
        <v>4.2825185083065542E-2</v>
      </c>
      <c r="U16" s="59">
        <v>0.9516</v>
      </c>
      <c r="V16" s="59">
        <f t="shared" si="6"/>
        <v>0.85714132204318694</v>
      </c>
      <c r="W16" s="59">
        <f t="shared" si="7"/>
        <v>0.95393218177726669</v>
      </c>
      <c r="X16" s="62">
        <f t="shared" si="13"/>
        <v>1.6718095549495551</v>
      </c>
      <c r="Y16" s="59">
        <v>7.7433546191333483E-2</v>
      </c>
      <c r="Z16" s="61">
        <v>0.82447803938096764</v>
      </c>
      <c r="AA16" s="62">
        <f t="shared" si="14"/>
        <v>18.075623786573953</v>
      </c>
      <c r="AB16" s="59">
        <f t="shared" si="15"/>
        <v>0.24684766003485847</v>
      </c>
      <c r="AC16" s="62">
        <f t="shared" si="16"/>
        <v>-2.168014581319393</v>
      </c>
      <c r="AD16" s="59">
        <v>0.1522319277686362</v>
      </c>
      <c r="AE16" s="59">
        <v>0.57688869917962238</v>
      </c>
      <c r="AF16" s="61">
        <v>73.812299999999993</v>
      </c>
      <c r="AG16" s="59">
        <f t="shared" si="17"/>
        <v>0.75916223375342462</v>
      </c>
      <c r="AH16" s="62">
        <f t="shared" si="18"/>
        <v>0.82669500740745427</v>
      </c>
      <c r="AI16" s="59">
        <v>9.5510201066408645E-2</v>
      </c>
      <c r="AJ16" s="59">
        <v>0.68020442737534248</v>
      </c>
      <c r="AK16" s="62">
        <f t="shared" si="19"/>
        <v>0.11016332701253879</v>
      </c>
      <c r="AL16" s="59"/>
    </row>
    <row r="17" spans="1:38" x14ac:dyDescent="0.25">
      <c r="A17" s="57" t="s">
        <v>50</v>
      </c>
      <c r="B17" s="58">
        <v>29998</v>
      </c>
      <c r="C17" s="58">
        <v>23994</v>
      </c>
      <c r="D17" s="59">
        <v>0.84195086689989862</v>
      </c>
      <c r="E17" s="59">
        <f t="shared" si="0"/>
        <v>0.82459105521124099</v>
      </c>
      <c r="F17" s="59">
        <f t="shared" si="1"/>
        <v>0.84195086689989862</v>
      </c>
      <c r="G17" s="59">
        <f t="shared" si="2"/>
        <v>0.88872591506100407</v>
      </c>
      <c r="H17" s="58">
        <v>53</v>
      </c>
      <c r="I17" s="58">
        <v>54</v>
      </c>
      <c r="J17" s="58">
        <v>1591.04</v>
      </c>
      <c r="K17" s="60">
        <f t="shared" si="3"/>
        <v>48</v>
      </c>
      <c r="L17" s="58">
        <v>1789.92</v>
      </c>
      <c r="M17" s="61">
        <f t="shared" si="4"/>
        <v>85916.160000000003</v>
      </c>
      <c r="N17" s="59">
        <f t="shared" si="8"/>
        <v>0.75681036023956383</v>
      </c>
      <c r="O17" s="59">
        <f t="shared" si="9"/>
        <v>0.69946142844372927</v>
      </c>
      <c r="P17" s="61">
        <f t="shared" si="20"/>
        <v>1753.3910204081633</v>
      </c>
      <c r="Q17" s="59">
        <f t="shared" si="10"/>
        <v>0.71403354153630705</v>
      </c>
      <c r="R17" s="59">
        <f t="shared" si="11"/>
        <v>1.4572113092577776E-2</v>
      </c>
      <c r="S17" s="61">
        <v>1409748</v>
      </c>
      <c r="T17" s="59">
        <f t="shared" si="12"/>
        <v>7.0061283769052435E-2</v>
      </c>
      <c r="U17" s="59">
        <v>0.9516</v>
      </c>
      <c r="V17" s="59">
        <f t="shared" si="6"/>
        <v>0.88888888888888884</v>
      </c>
      <c r="W17" s="59">
        <f t="shared" si="7"/>
        <v>0.94719472526238602</v>
      </c>
      <c r="X17" s="62">
        <f t="shared" si="13"/>
        <v>1.5848000242452163</v>
      </c>
      <c r="Y17" s="59">
        <v>7.7433546191333483E-2</v>
      </c>
      <c r="Z17" s="61">
        <v>0.82447803938096764</v>
      </c>
      <c r="AA17" s="62">
        <f t="shared" si="14"/>
        <v>21.278980356772983</v>
      </c>
      <c r="AB17" s="59">
        <f>(1-AA17/K17)</f>
        <v>0.55668790923389611</v>
      </c>
      <c r="AC17" s="62">
        <f t="shared" si="16"/>
        <v>-0.13269745868572105</v>
      </c>
      <c r="AD17" s="59">
        <v>0.1522319277686362</v>
      </c>
      <c r="AE17" s="59">
        <v>0.57688869917962238</v>
      </c>
      <c r="AF17" s="61">
        <v>67.127099999999999</v>
      </c>
      <c r="AG17" s="59">
        <f t="shared" si="17"/>
        <v>0.77659137435616443</v>
      </c>
      <c r="AH17" s="62">
        <f t="shared" si="18"/>
        <v>1.0091796049492525</v>
      </c>
      <c r="AI17" s="59">
        <v>9.5510201066408645E-2</v>
      </c>
      <c r="AJ17" s="59">
        <v>0.68020442737534248</v>
      </c>
      <c r="AK17" s="62">
        <f t="shared" si="19"/>
        <v>0.82042739016958255</v>
      </c>
      <c r="AL17" s="61"/>
    </row>
    <row r="18" spans="1:38" x14ac:dyDescent="0.25">
      <c r="A18" s="32" t="s">
        <v>508</v>
      </c>
      <c r="B18" s="18"/>
      <c r="C18" s="4"/>
      <c r="D18" s="28"/>
      <c r="E18" s="28"/>
      <c r="F18" s="28"/>
      <c r="G18" s="28"/>
      <c r="H18" s="16"/>
      <c r="I18" s="16"/>
      <c r="J18" s="38">
        <f>MEDIAN(J3:J17)</f>
        <v>1251.98</v>
      </c>
      <c r="K18" s="30"/>
      <c r="L18" s="5">
        <f>MEDIAN(L3:L17)</f>
        <v>1354.63</v>
      </c>
      <c r="N18" s="28">
        <f t="shared" ref="N18" si="21">L18/$L$18</f>
        <v>1</v>
      </c>
      <c r="O18" s="28"/>
      <c r="P18" s="5">
        <f>MEDIAN(P3:P17)</f>
        <v>1313.580321393802</v>
      </c>
    </row>
    <row r="19" spans="1:38" x14ac:dyDescent="0.25">
      <c r="A19" s="32" t="s">
        <v>524</v>
      </c>
      <c r="B19" s="18"/>
      <c r="C19" s="4"/>
      <c r="D19" s="28"/>
      <c r="E19" s="28"/>
      <c r="F19" s="28"/>
      <c r="G19" s="28"/>
      <c r="H19" s="16"/>
      <c r="I19" s="16"/>
      <c r="J19" s="38"/>
      <c r="K19" s="30"/>
      <c r="L19" s="5"/>
      <c r="N19" s="28"/>
      <c r="O19" s="28"/>
      <c r="P19" s="56"/>
      <c r="W19" s="28">
        <f>SUM(W3:W17)/15</f>
        <v>0.86787162040101862</v>
      </c>
      <c r="X19" s="28"/>
      <c r="Y19" s="28"/>
      <c r="Z19" s="28"/>
      <c r="AB19" s="28">
        <f>SUM(AB3:AB17)/15</f>
        <v>0.57688869917962238</v>
      </c>
      <c r="AC19" s="28"/>
      <c r="AD19" s="28"/>
      <c r="AE19" s="28"/>
      <c r="AG19" s="28">
        <f>SUM(AG3:AG17)/15</f>
        <v>0.68020442737534248</v>
      </c>
      <c r="AH19" s="28"/>
      <c r="AI19" s="28"/>
    </row>
    <row r="20" spans="1:38" x14ac:dyDescent="0.25">
      <c r="A20" s="32" t="s">
        <v>525</v>
      </c>
      <c r="B20" s="18"/>
      <c r="C20" s="4"/>
      <c r="D20" s="28"/>
      <c r="E20" s="28"/>
      <c r="F20" s="28"/>
      <c r="G20" s="28"/>
      <c r="H20" s="16"/>
      <c r="I20" s="16"/>
      <c r="J20" s="38"/>
      <c r="K20" s="30"/>
      <c r="L20" s="5"/>
      <c r="N20" s="28"/>
      <c r="O20" s="28"/>
      <c r="P20" s="56"/>
      <c r="W20">
        <f>STDEV(W3:W17)</f>
        <v>8.1508995990877367E-2</v>
      </c>
      <c r="AB20">
        <f>STDEV(AB3:AB17)</f>
        <v>0.1522319277686362</v>
      </c>
      <c r="AG20">
        <f>STDEV(AG3:AG17)</f>
        <v>9.5510201066408645E-2</v>
      </c>
    </row>
    <row r="21" spans="1:38" x14ac:dyDescent="0.25">
      <c r="A21" s="4" t="s">
        <v>52</v>
      </c>
      <c r="B21" s="18">
        <v>19080</v>
      </c>
      <c r="C21" s="4">
        <v>13921</v>
      </c>
      <c r="D21" s="9">
        <v>0.76801279929383204</v>
      </c>
      <c r="E21" s="28">
        <f t="shared" ref="E21:E87" si="22">C21/(B21*0.97)</f>
        <v>0.7521774838444748</v>
      </c>
      <c r="F21" s="28">
        <f t="shared" ref="F21:F87" si="23">C21/(B21*0.95)</f>
        <v>0.76801279929383204</v>
      </c>
      <c r="G21" s="28">
        <f t="shared" ref="G21:G87" si="24">C21/(B21*0.9)</f>
        <v>0.81068017703237827</v>
      </c>
      <c r="H21" s="16">
        <v>28</v>
      </c>
      <c r="I21" s="16">
        <v>30</v>
      </c>
      <c r="J21" s="5">
        <v>900.23</v>
      </c>
      <c r="K21" s="30">
        <f t="shared" si="3"/>
        <v>24.999907431406676</v>
      </c>
      <c r="L21" s="5">
        <v>1080.28</v>
      </c>
      <c r="M21">
        <f t="shared" si="4"/>
        <v>27006.9</v>
      </c>
      <c r="N21" s="28"/>
      <c r="O21" s="28">
        <f>$J$67/L21</f>
        <v>0.89262043173991923</v>
      </c>
      <c r="P21">
        <f t="shared" ref="P21:P66" si="25">M21/(K21+1)</f>
        <v>1038.7306213012484</v>
      </c>
      <c r="Q21" s="28">
        <f>$J$67/P21</f>
        <v>0.928325381215794</v>
      </c>
      <c r="R21" s="28">
        <f>Q21-O21</f>
        <v>3.570494947587477E-2</v>
      </c>
      <c r="S21" s="45">
        <v>342376</v>
      </c>
      <c r="T21" s="59">
        <f>S21/20121641</f>
        <v>1.7015312021519517E-2</v>
      </c>
      <c r="U21" s="28">
        <v>0.96640000000000004</v>
      </c>
      <c r="V21" s="59">
        <f t="shared" ref="V21:V66" si="26">K21/I21</f>
        <v>0.8333302477135559</v>
      </c>
      <c r="W21" s="59">
        <f t="shared" ref="W21:W66" si="27">D21/V21</f>
        <v>0.92161877167072936</v>
      </c>
      <c r="X21" s="62">
        <f>(W21-Z21)/Y21</f>
        <v>1.1477350907324861</v>
      </c>
      <c r="Y21" s="28">
        <v>0.13908838067134591</v>
      </c>
      <c r="Z21" s="28">
        <v>0.76198215646106759</v>
      </c>
      <c r="AA21" s="62">
        <f>B21*100/S21</f>
        <v>5.5728205248031406</v>
      </c>
      <c r="AB21" s="59">
        <f>(1-AA21/K21)</f>
        <v>0.77708635361576728</v>
      </c>
      <c r="AC21" s="62">
        <f t="shared" ref="AC21:AC66" si="28">(AB21-AE21)/AD21</f>
        <v>-0.62713076399402778</v>
      </c>
      <c r="AD21" s="28">
        <v>7.9297912441975649E-2</v>
      </c>
      <c r="AE21" s="28">
        <v>0.82681651402863499</v>
      </c>
      <c r="AF21">
        <v>116.82040000000001</v>
      </c>
      <c r="AG21" s="59">
        <f t="shared" ref="AG21:AG66" si="29">(1-AF21/365)*U21</f>
        <v>0.65709798750684933</v>
      </c>
      <c r="AH21" s="62">
        <f t="shared" ref="AH21:AH66" si="30">(AG21-AJ21)/AI21</f>
        <v>0.48370743820519035</v>
      </c>
      <c r="AI21" s="28">
        <v>0.11584095694217872</v>
      </c>
      <c r="AJ21" s="28">
        <v>0.60106485498511031</v>
      </c>
      <c r="AK21" s="62">
        <f t="shared" ref="AK21:AK84" si="31">(X21+AC21+AH21)/3</f>
        <v>0.33477058831454959</v>
      </c>
    </row>
    <row r="22" spans="1:38" x14ac:dyDescent="0.25">
      <c r="A22" s="4" t="s">
        <v>54</v>
      </c>
      <c r="B22" s="18">
        <v>20286</v>
      </c>
      <c r="C22" s="4">
        <v>16394</v>
      </c>
      <c r="D22" s="9">
        <v>0.85067741818313902</v>
      </c>
      <c r="E22" s="28">
        <f t="shared" si="22"/>
        <v>0.83313767760204338</v>
      </c>
      <c r="F22" s="28">
        <f t="shared" si="23"/>
        <v>0.85067741818313902</v>
      </c>
      <c r="G22" s="28">
        <f t="shared" si="24"/>
        <v>0.89793727474886886</v>
      </c>
      <c r="H22" s="16">
        <v>30</v>
      </c>
      <c r="I22" s="16">
        <v>32</v>
      </c>
      <c r="J22" s="5">
        <v>861.19</v>
      </c>
      <c r="K22" s="30">
        <f t="shared" si="3"/>
        <v>30.000087089048552</v>
      </c>
      <c r="L22" s="5">
        <v>918.6</v>
      </c>
      <c r="M22">
        <f t="shared" si="4"/>
        <v>27558.080000000002</v>
      </c>
      <c r="N22" s="28"/>
      <c r="O22" s="28">
        <f t="shared" ref="O22:O66" si="32">$J$67/L22</f>
        <v>1.0497278467232745</v>
      </c>
      <c r="P22">
        <f t="shared" si="25"/>
        <v>888.96782518186819</v>
      </c>
      <c r="Q22" s="28">
        <f t="shared" ref="Q22:Q66" si="33">$J$67/P22</f>
        <v>1.0847186733701235</v>
      </c>
      <c r="R22" s="28">
        <f t="shared" ref="R22:R66" si="34">Q22-O22</f>
        <v>3.4990826646849049E-2</v>
      </c>
      <c r="S22" s="45">
        <v>430629</v>
      </c>
      <c r="T22" s="59">
        <f t="shared" ref="T22:T66" si="35">S22/20121641</f>
        <v>2.140128630661883E-2</v>
      </c>
      <c r="U22" s="28">
        <v>0.96640000000000004</v>
      </c>
      <c r="V22" s="59">
        <f t="shared" si="26"/>
        <v>0.93750272153276726</v>
      </c>
      <c r="W22" s="59">
        <f t="shared" si="27"/>
        <v>0.90738661194745818</v>
      </c>
      <c r="X22" s="62">
        <f t="shared" ref="X22:X66" si="36">(W22-Z22)/Y22</f>
        <v>1.0454105136932252</v>
      </c>
      <c r="Y22" s="28">
        <v>0.13908838067134591</v>
      </c>
      <c r="Z22" s="28">
        <v>0.76198215646106759</v>
      </c>
      <c r="AA22" s="62">
        <f t="shared" ref="AA22:AA66" si="37">B22*100/S22</f>
        <v>4.7107835282807242</v>
      </c>
      <c r="AB22" s="59">
        <f t="shared" ref="AB22:AB66" si="38">(1-AA22/K22)</f>
        <v>0.84297433823115853</v>
      </c>
      <c r="AC22" s="62">
        <f t="shared" si="28"/>
        <v>0.20376102856864792</v>
      </c>
      <c r="AD22" s="28">
        <v>7.9297912441975649E-2</v>
      </c>
      <c r="AE22" s="28">
        <v>0.82681651402863499</v>
      </c>
      <c r="AF22">
        <v>80.112300000000005</v>
      </c>
      <c r="AG22" s="59">
        <f t="shared" si="29"/>
        <v>0.754288967890411</v>
      </c>
      <c r="AH22" s="62">
        <f t="shared" si="30"/>
        <v>1.3227110423628625</v>
      </c>
      <c r="AI22" s="28">
        <v>0.11584095694217872</v>
      </c>
      <c r="AJ22" s="28">
        <v>0.60106485498511031</v>
      </c>
      <c r="AK22" s="62">
        <f t="shared" si="31"/>
        <v>0.85729419487491187</v>
      </c>
    </row>
    <row r="23" spans="1:38" x14ac:dyDescent="0.25">
      <c r="A23" s="4" t="s">
        <v>56</v>
      </c>
      <c r="B23" s="18">
        <v>32481</v>
      </c>
      <c r="C23" s="4">
        <v>23301</v>
      </c>
      <c r="D23" s="9">
        <v>0.75512971956074737</v>
      </c>
      <c r="E23" s="28">
        <f t="shared" si="22"/>
        <v>0.73956003462135045</v>
      </c>
      <c r="F23" s="28">
        <f t="shared" si="23"/>
        <v>0.75512971956074737</v>
      </c>
      <c r="G23" s="28">
        <f t="shared" si="24"/>
        <v>0.79708137064745543</v>
      </c>
      <c r="H23" s="16">
        <v>30</v>
      </c>
      <c r="I23" s="16">
        <v>34</v>
      </c>
      <c r="J23" s="5">
        <v>1324.88</v>
      </c>
      <c r="K23" s="30">
        <f t="shared" si="3"/>
        <v>28.999954934945379</v>
      </c>
      <c r="L23" s="5">
        <v>1553.31</v>
      </c>
      <c r="M23">
        <f t="shared" si="4"/>
        <v>45045.920000000006</v>
      </c>
      <c r="N23" s="28"/>
      <c r="O23" s="28">
        <f t="shared" si="32"/>
        <v>0.62079044105812753</v>
      </c>
      <c r="P23">
        <f t="shared" si="25"/>
        <v>1501.5329222221053</v>
      </c>
      <c r="Q23" s="28">
        <f t="shared" si="33"/>
        <v>0.64219704125632526</v>
      </c>
      <c r="R23" s="28">
        <f t="shared" si="34"/>
        <v>2.1406600198197734E-2</v>
      </c>
      <c r="S23" s="45">
        <v>612431</v>
      </c>
      <c r="T23" s="59">
        <f t="shared" si="35"/>
        <v>3.0436434086066836E-2</v>
      </c>
      <c r="U23" s="28">
        <v>0.96640000000000004</v>
      </c>
      <c r="V23" s="59">
        <f t="shared" si="26"/>
        <v>0.85293985102780523</v>
      </c>
      <c r="W23" s="59">
        <f t="shared" si="27"/>
        <v>0.88532587456290712</v>
      </c>
      <c r="X23" s="62">
        <f t="shared" si="36"/>
        <v>0.88680102181425435</v>
      </c>
      <c r="Y23" s="28">
        <v>0.13908838067134591</v>
      </c>
      <c r="Z23" s="28">
        <v>0.76198215646106759</v>
      </c>
      <c r="AA23" s="62">
        <f t="shared" si="37"/>
        <v>5.3036178769526687</v>
      </c>
      <c r="AB23" s="59">
        <f t="shared" si="38"/>
        <v>0.81711634073742201</v>
      </c>
      <c r="AC23" s="62">
        <f t="shared" si="28"/>
        <v>-0.12232570811130554</v>
      </c>
      <c r="AD23" s="28">
        <v>7.9297912441975649E-2</v>
      </c>
      <c r="AE23" s="28">
        <v>0.82681651402863499</v>
      </c>
      <c r="AF23">
        <v>171.61279999999999</v>
      </c>
      <c r="AG23" s="59">
        <f t="shared" si="29"/>
        <v>0.51202572624657539</v>
      </c>
      <c r="AH23" s="62">
        <f t="shared" si="30"/>
        <v>-0.76863253799757747</v>
      </c>
      <c r="AI23" s="28">
        <v>0.11584095694217872</v>
      </c>
      <c r="AJ23" s="28">
        <v>0.60106485498511031</v>
      </c>
      <c r="AK23" s="62">
        <f t="shared" si="31"/>
        <v>-1.3857414315428713E-3</v>
      </c>
    </row>
    <row r="24" spans="1:38" x14ac:dyDescent="0.25">
      <c r="A24" s="4" t="s">
        <v>58</v>
      </c>
      <c r="B24" s="18">
        <v>27778</v>
      </c>
      <c r="C24" s="4">
        <v>15686</v>
      </c>
      <c r="D24" s="9">
        <v>0.59441208680856872</v>
      </c>
      <c r="E24" s="28">
        <f t="shared" si="22"/>
        <v>0.58215616749292809</v>
      </c>
      <c r="F24" s="28">
        <f t="shared" si="23"/>
        <v>0.59441208680856872</v>
      </c>
      <c r="G24" s="28">
        <f t="shared" si="24"/>
        <v>0.62743498052015578</v>
      </c>
      <c r="H24" s="16">
        <v>37</v>
      </c>
      <c r="I24" s="16">
        <v>39</v>
      </c>
      <c r="J24" s="5">
        <v>1181.44</v>
      </c>
      <c r="K24" s="30">
        <f t="shared" si="3"/>
        <v>35.000045576774077</v>
      </c>
      <c r="L24" s="5">
        <v>1316.46</v>
      </c>
      <c r="M24">
        <f t="shared" si="4"/>
        <v>46076.160000000003</v>
      </c>
      <c r="N24" s="28"/>
      <c r="O24" s="28">
        <f t="shared" si="32"/>
        <v>0.7324795284323109</v>
      </c>
      <c r="P24">
        <f t="shared" si="25"/>
        <v>1279.8917129629044</v>
      </c>
      <c r="Q24" s="28">
        <f t="shared" si="33"/>
        <v>0.75340748770669486</v>
      </c>
      <c r="R24" s="28">
        <f t="shared" si="34"/>
        <v>2.0927959274383956E-2</v>
      </c>
      <c r="S24" s="45">
        <v>616168</v>
      </c>
      <c r="T24" s="59">
        <f t="shared" si="35"/>
        <v>3.0622154525070795E-2</v>
      </c>
      <c r="U24" s="28">
        <v>0.96640000000000004</v>
      </c>
      <c r="V24" s="59">
        <f t="shared" si="26"/>
        <v>0.89743706607113016</v>
      </c>
      <c r="W24" s="59">
        <f t="shared" si="27"/>
        <v>0.66234403422942201</v>
      </c>
      <c r="X24" s="62">
        <f t="shared" si="36"/>
        <v>-0.71636553499808187</v>
      </c>
      <c r="Y24" s="28">
        <v>0.13908838067134591</v>
      </c>
      <c r="Z24" s="28">
        <v>0.76198215646106759</v>
      </c>
      <c r="AA24" s="62">
        <f t="shared" si="37"/>
        <v>4.5081860791212787</v>
      </c>
      <c r="AB24" s="59">
        <f t="shared" si="38"/>
        <v>0.87119485118291107</v>
      </c>
      <c r="AC24" s="62">
        <f t="shared" si="28"/>
        <v>0.5596406738544204</v>
      </c>
      <c r="AD24" s="28">
        <v>7.9297912441975649E-2</v>
      </c>
      <c r="AE24" s="28">
        <v>0.82681651402863499</v>
      </c>
      <c r="AF24">
        <v>183.108</v>
      </c>
      <c r="AG24" s="59">
        <f t="shared" si="29"/>
        <v>0.48159021589041096</v>
      </c>
      <c r="AH24" s="62">
        <f t="shared" si="30"/>
        <v>-1.0313678533779238</v>
      </c>
      <c r="AI24" s="28">
        <v>0.11584095694217872</v>
      </c>
      <c r="AJ24" s="28">
        <v>0.60106485498511031</v>
      </c>
      <c r="AK24" s="62">
        <f t="shared" si="31"/>
        <v>-0.39603090484052839</v>
      </c>
    </row>
    <row r="25" spans="1:38" x14ac:dyDescent="0.25">
      <c r="A25" s="4" t="s">
        <v>60</v>
      </c>
      <c r="B25" s="18">
        <v>35453</v>
      </c>
      <c r="C25" s="4">
        <v>15656</v>
      </c>
      <c r="D25" s="9">
        <v>0.46484077511070998</v>
      </c>
      <c r="E25" s="28">
        <f t="shared" si="22"/>
        <v>0.45525642923213866</v>
      </c>
      <c r="F25" s="28">
        <f t="shared" si="23"/>
        <v>0.46484077511070998</v>
      </c>
      <c r="G25" s="28">
        <f t="shared" si="24"/>
        <v>0.4906652626168605</v>
      </c>
      <c r="H25" s="16">
        <v>33</v>
      </c>
      <c r="I25" s="16">
        <v>39</v>
      </c>
      <c r="J25" s="5">
        <v>1351.85</v>
      </c>
      <c r="K25" s="30">
        <f t="shared" si="3"/>
        <v>33.0000187776971</v>
      </c>
      <c r="L25" s="5">
        <v>1597.64</v>
      </c>
      <c r="M25">
        <f t="shared" si="4"/>
        <v>52722.149999999994</v>
      </c>
      <c r="N25" s="28"/>
      <c r="O25" s="28">
        <f t="shared" si="32"/>
        <v>0.603565258756666</v>
      </c>
      <c r="P25">
        <f t="shared" si="25"/>
        <v>1550.6506141868369</v>
      </c>
      <c r="Q25" s="28">
        <f t="shared" si="33"/>
        <v>0.62185510467531691</v>
      </c>
      <c r="R25" s="28">
        <f t="shared" si="34"/>
        <v>1.8289845918650904E-2</v>
      </c>
      <c r="S25" s="45">
        <v>575398</v>
      </c>
      <c r="T25" s="59">
        <f t="shared" si="35"/>
        <v>2.8595977833020675E-2</v>
      </c>
      <c r="U25" s="28">
        <v>0.96640000000000004</v>
      </c>
      <c r="V25" s="59">
        <f t="shared" si="26"/>
        <v>0.84615432763325893</v>
      </c>
      <c r="W25" s="59">
        <f t="shared" si="27"/>
        <v>0.54935696708057458</v>
      </c>
      <c r="X25" s="62">
        <f t="shared" si="36"/>
        <v>-1.5287056212330805</v>
      </c>
      <c r="Y25" s="28">
        <v>0.13908838067134591</v>
      </c>
      <c r="Z25" s="28">
        <v>0.76198215646106759</v>
      </c>
      <c r="AA25" s="62">
        <f t="shared" si="37"/>
        <v>6.1614743186455287</v>
      </c>
      <c r="AB25" s="59">
        <f t="shared" si="38"/>
        <v>0.8132887632533794</v>
      </c>
      <c r="AC25" s="62">
        <f t="shared" si="28"/>
        <v>-0.17059403405044485</v>
      </c>
      <c r="AD25" s="28">
        <v>7.9297912441975649E-2</v>
      </c>
      <c r="AE25" s="28">
        <v>0.82681651402863499</v>
      </c>
      <c r="AF25">
        <v>166.07810000000001</v>
      </c>
      <c r="AG25" s="59">
        <f t="shared" si="29"/>
        <v>0.52667979221917816</v>
      </c>
      <c r="AH25" s="62">
        <f t="shared" si="30"/>
        <v>-0.64213094167601692</v>
      </c>
      <c r="AI25" s="28">
        <v>0.11584095694217872</v>
      </c>
      <c r="AJ25" s="28">
        <v>0.60106485498511031</v>
      </c>
      <c r="AK25" s="62">
        <f t="shared" si="31"/>
        <v>-0.78047686565318075</v>
      </c>
    </row>
    <row r="26" spans="1:38" x14ac:dyDescent="0.25">
      <c r="A26" s="4" t="s">
        <v>62</v>
      </c>
      <c r="B26" s="18">
        <v>15928</v>
      </c>
      <c r="C26" s="4">
        <v>9617</v>
      </c>
      <c r="D26" s="9">
        <v>0.6355573766158239</v>
      </c>
      <c r="E26" s="28">
        <f t="shared" si="22"/>
        <v>0.62245310080931204</v>
      </c>
      <c r="F26" s="28">
        <f t="shared" si="23"/>
        <v>0.6355573766158239</v>
      </c>
      <c r="G26" s="28">
        <f t="shared" si="24"/>
        <v>0.67086611976114741</v>
      </c>
      <c r="H26" s="16">
        <v>20</v>
      </c>
      <c r="I26" s="16">
        <v>21</v>
      </c>
      <c r="J26" s="5">
        <v>1004.86</v>
      </c>
      <c r="K26" s="30">
        <f t="shared" si="3"/>
        <v>18.000102360256925</v>
      </c>
      <c r="L26" s="5">
        <v>1172.33</v>
      </c>
      <c r="M26">
        <f t="shared" si="4"/>
        <v>21102.06</v>
      </c>
      <c r="N26" s="28"/>
      <c r="O26" s="28">
        <f t="shared" si="32"/>
        <v>0.82253290455759043</v>
      </c>
      <c r="P26">
        <f t="shared" si="25"/>
        <v>1110.6287534608132</v>
      </c>
      <c r="Q26" s="28">
        <f t="shared" si="33"/>
        <v>0.86822891717436801</v>
      </c>
      <c r="R26" s="28">
        <f t="shared" si="34"/>
        <v>4.5696012616777582E-2</v>
      </c>
      <c r="S26" s="45">
        <v>286225</v>
      </c>
      <c r="T26" s="59">
        <f t="shared" si="35"/>
        <v>1.4224734453815174E-2</v>
      </c>
      <c r="U26" s="28">
        <v>0.96640000000000004</v>
      </c>
      <c r="V26" s="59">
        <f t="shared" si="26"/>
        <v>0.85714773144080592</v>
      </c>
      <c r="W26" s="59">
        <f t="shared" si="27"/>
        <v>0.74147938949508274</v>
      </c>
      <c r="X26" s="62">
        <f t="shared" si="36"/>
        <v>-0.14740819374719127</v>
      </c>
      <c r="Y26" s="28">
        <v>0.13908838067134591</v>
      </c>
      <c r="Z26" s="28">
        <v>0.76198215646106759</v>
      </c>
      <c r="AA26" s="62">
        <f t="shared" si="37"/>
        <v>5.5648528255742864</v>
      </c>
      <c r="AB26" s="59">
        <f t="shared" si="38"/>
        <v>0.69084326776601412</v>
      </c>
      <c r="AC26" s="62">
        <f t="shared" si="28"/>
        <v>-1.7147140709677071</v>
      </c>
      <c r="AD26" s="28">
        <v>7.9297912441975649E-2</v>
      </c>
      <c r="AE26" s="28">
        <v>0.82681651402863499</v>
      </c>
      <c r="AF26">
        <v>176.34549999999999</v>
      </c>
      <c r="AG26" s="59">
        <f t="shared" si="29"/>
        <v>0.49949509260273972</v>
      </c>
      <c r="AH26" s="62">
        <f t="shared" si="30"/>
        <v>-0.87680355086386663</v>
      </c>
      <c r="AI26" s="28">
        <v>0.11584095694217872</v>
      </c>
      <c r="AJ26" s="28">
        <v>0.60106485498511031</v>
      </c>
      <c r="AK26" s="62">
        <f t="shared" si="31"/>
        <v>-0.91297527185958838</v>
      </c>
    </row>
    <row r="27" spans="1:38" x14ac:dyDescent="0.25">
      <c r="A27" s="4" t="s">
        <v>64</v>
      </c>
      <c r="B27" s="18">
        <v>17117</v>
      </c>
      <c r="C27" s="4">
        <v>10848</v>
      </c>
      <c r="D27" s="9">
        <v>0.66711148965479072</v>
      </c>
      <c r="E27" s="28">
        <f t="shared" si="22"/>
        <v>0.65335661357943431</v>
      </c>
      <c r="F27" s="28">
        <f t="shared" si="23"/>
        <v>0.66711148965479072</v>
      </c>
      <c r="G27" s="28">
        <f t="shared" si="24"/>
        <v>0.7041732390800568</v>
      </c>
      <c r="H27" s="16">
        <v>24</v>
      </c>
      <c r="I27" s="16">
        <v>26</v>
      </c>
      <c r="J27" s="5">
        <v>1083.6199999999999</v>
      </c>
      <c r="K27" s="30">
        <f t="shared" si="3"/>
        <v>24.00003407387215</v>
      </c>
      <c r="L27" s="5">
        <v>1173.92</v>
      </c>
      <c r="M27">
        <f t="shared" si="4"/>
        <v>28174.119999999995</v>
      </c>
      <c r="N27" s="28"/>
      <c r="O27" s="28">
        <f t="shared" si="32"/>
        <v>0.8214188360365271</v>
      </c>
      <c r="P27">
        <f t="shared" si="25"/>
        <v>1126.9632639999127</v>
      </c>
      <c r="Q27" s="28">
        <f t="shared" si="33"/>
        <v>0.8556445722795758</v>
      </c>
      <c r="R27" s="28">
        <f t="shared" si="34"/>
        <v>3.4225736243048699E-2</v>
      </c>
      <c r="S27" s="45">
        <v>412626</v>
      </c>
      <c r="T27" s="59">
        <f t="shared" si="35"/>
        <v>2.050657796747293E-2</v>
      </c>
      <c r="U27" s="28">
        <v>0.96640000000000004</v>
      </c>
      <c r="V27" s="59">
        <f t="shared" si="26"/>
        <v>0.92307823361046737</v>
      </c>
      <c r="W27" s="59">
        <f t="shared" si="27"/>
        <v>0.72270308773883096</v>
      </c>
      <c r="X27" s="62">
        <f t="shared" si="36"/>
        <v>-0.28240366688177754</v>
      </c>
      <c r="Y27" s="28">
        <v>0.13908838067134591</v>
      </c>
      <c r="Z27" s="28">
        <v>0.76198215646106759</v>
      </c>
      <c r="AA27" s="62">
        <f t="shared" si="37"/>
        <v>4.1483086378463794</v>
      </c>
      <c r="AB27" s="59">
        <f t="shared" si="38"/>
        <v>0.82715405215351456</v>
      </c>
      <c r="AC27" s="62">
        <f t="shared" si="28"/>
        <v>4.2565827332032569E-3</v>
      </c>
      <c r="AD27" s="28">
        <v>7.9297912441975649E-2</v>
      </c>
      <c r="AE27" s="28">
        <v>0.82681651402863499</v>
      </c>
      <c r="AF27">
        <v>168.75040000000001</v>
      </c>
      <c r="AG27" s="59">
        <f t="shared" si="29"/>
        <v>0.51960442038356158</v>
      </c>
      <c r="AH27" s="62">
        <f t="shared" si="30"/>
        <v>-0.70320926856819033</v>
      </c>
      <c r="AI27" s="28">
        <v>0.11584095694217872</v>
      </c>
      <c r="AJ27" s="28">
        <v>0.60106485498511031</v>
      </c>
      <c r="AK27" s="62">
        <f t="shared" si="31"/>
        <v>-0.32711878423892154</v>
      </c>
    </row>
    <row r="28" spans="1:38" x14ac:dyDescent="0.25">
      <c r="A28" s="15" t="s">
        <v>66</v>
      </c>
      <c r="B28" s="18">
        <v>25618</v>
      </c>
      <c r="C28" s="4">
        <v>16789</v>
      </c>
      <c r="D28" s="9">
        <v>0.68985211878161334</v>
      </c>
      <c r="E28" s="28">
        <f t="shared" si="22"/>
        <v>0.67562836375518831</v>
      </c>
      <c r="F28" s="28">
        <f t="shared" si="23"/>
        <v>0.68985211878161334</v>
      </c>
      <c r="G28" s="28">
        <f t="shared" si="24"/>
        <v>0.72817723649170285</v>
      </c>
      <c r="H28" s="16">
        <v>42</v>
      </c>
      <c r="I28" s="16">
        <v>42</v>
      </c>
      <c r="J28" s="5">
        <v>890.98</v>
      </c>
      <c r="K28" s="30">
        <f t="shared" si="3"/>
        <v>42</v>
      </c>
      <c r="L28" s="5">
        <v>890.98</v>
      </c>
      <c r="M28">
        <f t="shared" si="4"/>
        <v>37421.160000000003</v>
      </c>
      <c r="N28" s="28"/>
      <c r="O28" s="28">
        <f t="shared" si="32"/>
        <v>1.0822689622662685</v>
      </c>
      <c r="P28">
        <f t="shared" si="25"/>
        <v>870.25953488372102</v>
      </c>
      <c r="Q28" s="28">
        <f t="shared" si="33"/>
        <v>1.1080372708916557</v>
      </c>
      <c r="R28" s="28">
        <f t="shared" si="34"/>
        <v>2.576830862538726E-2</v>
      </c>
      <c r="S28" s="45">
        <v>549217</v>
      </c>
      <c r="T28" s="59">
        <f t="shared" si="35"/>
        <v>2.7294841409803504E-2</v>
      </c>
      <c r="U28" s="28">
        <v>0.96640000000000004</v>
      </c>
      <c r="V28" s="59">
        <f t="shared" si="26"/>
        <v>1</v>
      </c>
      <c r="W28" s="59">
        <f t="shared" si="27"/>
        <v>0.68985211878161334</v>
      </c>
      <c r="X28" s="62">
        <f t="shared" si="36"/>
        <v>-0.51859139729213932</v>
      </c>
      <c r="Y28" s="28">
        <v>0.13908838067134591</v>
      </c>
      <c r="Z28" s="28">
        <v>0.76198215646106759</v>
      </c>
      <c r="AA28" s="62">
        <f t="shared" si="37"/>
        <v>4.6644586748043126</v>
      </c>
      <c r="AB28" s="59">
        <f t="shared" si="38"/>
        <v>0.88894146012370689</v>
      </c>
      <c r="AC28" s="62">
        <f t="shared" si="28"/>
        <v>0.78343734635549644</v>
      </c>
      <c r="AD28" s="28">
        <v>7.9297912441975649E-2</v>
      </c>
      <c r="AE28" s="28">
        <v>0.82681651402863499</v>
      </c>
      <c r="AF28">
        <v>157.68770000000001</v>
      </c>
      <c r="AG28" s="59">
        <f t="shared" si="29"/>
        <v>0.54889481293150688</v>
      </c>
      <c r="AH28" s="62">
        <f t="shared" si="30"/>
        <v>-0.45035921172201449</v>
      </c>
      <c r="AI28" s="28">
        <v>0.11584095694217872</v>
      </c>
      <c r="AJ28" s="28">
        <v>0.60106485498511031</v>
      </c>
      <c r="AK28" s="62">
        <f t="shared" si="31"/>
        <v>-6.1837754219552454E-2</v>
      </c>
    </row>
    <row r="29" spans="1:38" x14ac:dyDescent="0.25">
      <c r="A29" s="4" t="s">
        <v>68</v>
      </c>
      <c r="B29" s="18">
        <v>12107</v>
      </c>
      <c r="C29" s="4">
        <v>8228</v>
      </c>
      <c r="D29" s="9">
        <v>0.71537562001973631</v>
      </c>
      <c r="E29" s="28">
        <f t="shared" si="22"/>
        <v>0.70062560723582423</v>
      </c>
      <c r="F29" s="28">
        <f t="shared" si="23"/>
        <v>0.71537562001973631</v>
      </c>
      <c r="G29" s="28">
        <f t="shared" si="24"/>
        <v>0.75511871002083264</v>
      </c>
      <c r="H29" s="16">
        <v>23</v>
      </c>
      <c r="I29" s="16">
        <v>24</v>
      </c>
      <c r="J29" s="5">
        <v>793.13</v>
      </c>
      <c r="K29" s="30">
        <f t="shared" si="3"/>
        <v>23.000108746873526</v>
      </c>
      <c r="L29" s="5">
        <v>827.61</v>
      </c>
      <c r="M29">
        <f t="shared" si="4"/>
        <v>19035.12</v>
      </c>
      <c r="N29" s="28"/>
      <c r="O29" s="28">
        <f t="shared" si="32"/>
        <v>1.1651381689443094</v>
      </c>
      <c r="P29">
        <f t="shared" si="25"/>
        <v>793.12640624929202</v>
      </c>
      <c r="Q29" s="28">
        <f t="shared" si="33"/>
        <v>1.2157961106856803</v>
      </c>
      <c r="R29" s="28">
        <f t="shared" si="34"/>
        <v>5.0657941741370838E-2</v>
      </c>
      <c r="S29" s="45">
        <v>321212</v>
      </c>
      <c r="T29" s="59">
        <f t="shared" si="35"/>
        <v>1.5963509139239686E-2</v>
      </c>
      <c r="U29" s="28">
        <v>0.96640000000000004</v>
      </c>
      <c r="V29" s="59">
        <f t="shared" si="26"/>
        <v>0.95833786445306357</v>
      </c>
      <c r="W29" s="59">
        <f t="shared" si="27"/>
        <v>0.74647537841783063</v>
      </c>
      <c r="X29" s="62">
        <f t="shared" si="36"/>
        <v>-0.11148866618756728</v>
      </c>
      <c r="Y29" s="28">
        <v>0.13908838067134591</v>
      </c>
      <c r="Z29" s="28">
        <v>0.76198215646106759</v>
      </c>
      <c r="AA29" s="62">
        <f t="shared" si="37"/>
        <v>3.7691617996836979</v>
      </c>
      <c r="AB29" s="59">
        <f t="shared" si="38"/>
        <v>0.8361241748391276</v>
      </c>
      <c r="AC29" s="62">
        <f t="shared" si="28"/>
        <v>0.11737586178328807</v>
      </c>
      <c r="AD29" s="28">
        <v>7.9297912441975649E-2</v>
      </c>
      <c r="AE29" s="28">
        <v>0.82681651402863499</v>
      </c>
      <c r="AF29">
        <v>174.8244</v>
      </c>
      <c r="AG29" s="59">
        <f t="shared" si="29"/>
        <v>0.5035224653150685</v>
      </c>
      <c r="AH29" s="62">
        <f t="shared" si="30"/>
        <v>-0.84203715373941079</v>
      </c>
      <c r="AI29" s="28">
        <v>0.11584095694217872</v>
      </c>
      <c r="AJ29" s="28">
        <v>0.60106485498511031</v>
      </c>
      <c r="AK29" s="62">
        <f t="shared" si="31"/>
        <v>-0.27871665271456331</v>
      </c>
    </row>
    <row r="30" spans="1:38" x14ac:dyDescent="0.25">
      <c r="A30" s="15" t="s">
        <v>70</v>
      </c>
      <c r="B30" s="18">
        <v>143792</v>
      </c>
      <c r="C30" s="4">
        <v>72755</v>
      </c>
      <c r="D30" s="9">
        <v>0.53260411237284266</v>
      </c>
      <c r="E30" s="28">
        <f t="shared" si="22"/>
        <v>0.52162258428268093</v>
      </c>
      <c r="F30" s="28">
        <f t="shared" si="23"/>
        <v>0.53260411237284266</v>
      </c>
      <c r="G30" s="28">
        <f t="shared" si="24"/>
        <v>0.56219322972688945</v>
      </c>
      <c r="H30" s="16">
        <v>221</v>
      </c>
      <c r="I30" s="16">
        <v>225</v>
      </c>
      <c r="J30" s="5">
        <v>1035.02</v>
      </c>
      <c r="K30" s="30">
        <f t="shared" si="3"/>
        <v>188.99948870691543</v>
      </c>
      <c r="L30" s="5">
        <v>1232.17</v>
      </c>
      <c r="M30">
        <f t="shared" si="4"/>
        <v>232879.5</v>
      </c>
      <c r="N30" s="28"/>
      <c r="O30" s="28">
        <f t="shared" si="32"/>
        <v>0.78258681837733424</v>
      </c>
      <c r="P30">
        <f t="shared" si="25"/>
        <v>1225.6848772852716</v>
      </c>
      <c r="Q30" s="28">
        <f t="shared" si="33"/>
        <v>0.78672750057563856</v>
      </c>
      <c r="R30" s="28">
        <f t="shared" si="34"/>
        <v>4.140682198304324E-3</v>
      </c>
      <c r="S30" s="45">
        <v>1883425</v>
      </c>
      <c r="T30" s="59">
        <f t="shared" si="35"/>
        <v>9.3601958210068448E-2</v>
      </c>
      <c r="U30" s="28">
        <v>0.96640000000000004</v>
      </c>
      <c r="V30" s="59">
        <f t="shared" si="26"/>
        <v>0.83999772758629077</v>
      </c>
      <c r="W30" s="59">
        <f t="shared" si="27"/>
        <v>0.63405423000758021</v>
      </c>
      <c r="X30" s="62">
        <f t="shared" si="36"/>
        <v>-0.91975998164627615</v>
      </c>
      <c r="Y30" s="28">
        <v>0.13908838067134591</v>
      </c>
      <c r="Z30" s="28">
        <v>0.76198215646106759</v>
      </c>
      <c r="AA30" s="62">
        <f t="shared" si="37"/>
        <v>7.6346018556618924</v>
      </c>
      <c r="AB30" s="59">
        <f t="shared" si="38"/>
        <v>0.9596051719086871</v>
      </c>
      <c r="AC30" s="62">
        <f t="shared" si="28"/>
        <v>1.6745542699780027</v>
      </c>
      <c r="AD30" s="28">
        <v>7.9297912441975649E-2</v>
      </c>
      <c r="AE30" s="28">
        <v>0.82681651402863499</v>
      </c>
      <c r="AF30">
        <v>167.51310000000001</v>
      </c>
      <c r="AG30" s="59">
        <f t="shared" si="29"/>
        <v>0.52288038400000003</v>
      </c>
      <c r="AH30" s="62">
        <f t="shared" si="30"/>
        <v>-0.67492942952927748</v>
      </c>
      <c r="AI30" s="28">
        <v>0.11584095694217872</v>
      </c>
      <c r="AJ30" s="28">
        <v>0.60106485498511031</v>
      </c>
      <c r="AK30" s="62">
        <f t="shared" si="31"/>
        <v>2.6621619600816365E-2</v>
      </c>
    </row>
    <row r="31" spans="1:38" x14ac:dyDescent="0.25">
      <c r="A31" s="15" t="s">
        <v>72</v>
      </c>
      <c r="B31" s="18">
        <v>15724</v>
      </c>
      <c r="C31" s="4">
        <v>11258</v>
      </c>
      <c r="D31" s="9">
        <v>0.75365850392962819</v>
      </c>
      <c r="E31" s="28">
        <f t="shared" si="22"/>
        <v>0.73811915333314104</v>
      </c>
      <c r="F31" s="28">
        <f t="shared" si="23"/>
        <v>0.75365850392962819</v>
      </c>
      <c r="G31" s="28">
        <f t="shared" si="24"/>
        <v>0.79552842081460751</v>
      </c>
      <c r="H31" s="16">
        <v>27</v>
      </c>
      <c r="I31" s="16">
        <v>27</v>
      </c>
      <c r="J31" s="5">
        <v>958.93</v>
      </c>
      <c r="K31" s="30">
        <f t="shared" si="3"/>
        <v>25.000106214514691</v>
      </c>
      <c r="L31" s="5">
        <v>1035.6400000000001</v>
      </c>
      <c r="M31">
        <f t="shared" si="4"/>
        <v>25891.109999999997</v>
      </c>
      <c r="N31" s="28"/>
      <c r="O31" s="28">
        <f t="shared" si="32"/>
        <v>0.93109574755706603</v>
      </c>
      <c r="P31">
        <f t="shared" si="25"/>
        <v>995.80785502892115</v>
      </c>
      <c r="Q31" s="28">
        <f t="shared" si="33"/>
        <v>0.96833941922660816</v>
      </c>
      <c r="R31" s="28">
        <f t="shared" si="34"/>
        <v>3.7243671669542122E-2</v>
      </c>
      <c r="S31" s="45">
        <v>451069</v>
      </c>
      <c r="T31" s="59">
        <f t="shared" si="35"/>
        <v>2.2417108028117586E-2</v>
      </c>
      <c r="U31" s="28">
        <v>0.96640000000000004</v>
      </c>
      <c r="V31" s="59">
        <f t="shared" si="26"/>
        <v>0.92592985979684039</v>
      </c>
      <c r="W31" s="59">
        <f t="shared" si="27"/>
        <v>0.81394772612148991</v>
      </c>
      <c r="X31" s="62">
        <f t="shared" si="36"/>
        <v>0.37361546241028265</v>
      </c>
      <c r="Y31" s="28">
        <v>0.13908838067134591</v>
      </c>
      <c r="Z31" s="28">
        <v>0.76198215646106759</v>
      </c>
      <c r="AA31" s="62">
        <f t="shared" si="37"/>
        <v>3.4859411752969058</v>
      </c>
      <c r="AB31" s="59">
        <f t="shared" si="38"/>
        <v>0.86056294539768718</v>
      </c>
      <c r="AC31" s="62">
        <f t="shared" si="28"/>
        <v>0.4255651924474726</v>
      </c>
      <c r="AD31" s="28">
        <v>7.9297912441975649E-2</v>
      </c>
      <c r="AE31" s="28">
        <v>0.82681651402863499</v>
      </c>
      <c r="AF31">
        <v>135.06399999999999</v>
      </c>
      <c r="AG31" s="59">
        <f t="shared" si="29"/>
        <v>0.60879493260273976</v>
      </c>
      <c r="AH31" s="62">
        <f t="shared" si="30"/>
        <v>6.6730091167046118E-2</v>
      </c>
      <c r="AI31" s="28">
        <v>0.11584095694217872</v>
      </c>
      <c r="AJ31" s="28">
        <v>0.60106485498511031</v>
      </c>
      <c r="AK31" s="62">
        <f t="shared" si="31"/>
        <v>0.28863691534160046</v>
      </c>
    </row>
    <row r="32" spans="1:38" x14ac:dyDescent="0.25">
      <c r="A32" s="15" t="s">
        <v>74</v>
      </c>
      <c r="B32" s="18">
        <v>19300</v>
      </c>
      <c r="C32" s="4">
        <v>13185</v>
      </c>
      <c r="D32" s="9">
        <v>0.71911644395964003</v>
      </c>
      <c r="E32" s="28">
        <f t="shared" si="22"/>
        <v>0.70428930078521446</v>
      </c>
      <c r="F32" s="28">
        <f t="shared" si="23"/>
        <v>0.71911644395964003</v>
      </c>
      <c r="G32" s="28">
        <f t="shared" si="24"/>
        <v>0.7590673575129534</v>
      </c>
      <c r="H32" s="16">
        <v>23</v>
      </c>
      <c r="I32" s="16">
        <v>23</v>
      </c>
      <c r="J32" s="5">
        <v>1058.0899999999999</v>
      </c>
      <c r="K32" s="30">
        <f t="shared" si="3"/>
        <v>19.000085881140503</v>
      </c>
      <c r="L32" s="5">
        <v>1280.8399999999999</v>
      </c>
      <c r="M32">
        <f t="shared" si="4"/>
        <v>24336.07</v>
      </c>
      <c r="N32" s="28"/>
      <c r="O32" s="28">
        <f t="shared" si="32"/>
        <v>0.7528496923893695</v>
      </c>
      <c r="P32">
        <f t="shared" si="25"/>
        <v>1216.7982749988191</v>
      </c>
      <c r="Q32" s="28">
        <f t="shared" si="33"/>
        <v>0.79247318130931421</v>
      </c>
      <c r="R32" s="28">
        <f t="shared" si="34"/>
        <v>3.9623488919944716E-2</v>
      </c>
      <c r="S32" s="45">
        <v>295579</v>
      </c>
      <c r="T32" s="59">
        <f t="shared" si="35"/>
        <v>1.4689607075287747E-2</v>
      </c>
      <c r="U32" s="28">
        <v>0.96640000000000004</v>
      </c>
      <c r="V32" s="59">
        <f t="shared" si="26"/>
        <v>0.82609069048436967</v>
      </c>
      <c r="W32" s="59">
        <f t="shared" si="27"/>
        <v>0.87050544479322678</v>
      </c>
      <c r="X32" s="62">
        <f t="shared" si="36"/>
        <v>0.78024697540041499</v>
      </c>
      <c r="Y32" s="28">
        <v>0.13908838067134591</v>
      </c>
      <c r="Z32" s="28">
        <v>0.76198215646106759</v>
      </c>
      <c r="AA32" s="62">
        <f t="shared" si="37"/>
        <v>6.5295572418879555</v>
      </c>
      <c r="AB32" s="59">
        <f t="shared" si="38"/>
        <v>0.65634064589312202</v>
      </c>
      <c r="AC32" s="62">
        <f t="shared" si="28"/>
        <v>-2.1498153341710555</v>
      </c>
      <c r="AD32" s="28">
        <v>7.9297912441975649E-2</v>
      </c>
      <c r="AE32" s="28">
        <v>0.82681651402863499</v>
      </c>
      <c r="AF32">
        <v>98.507800000000003</v>
      </c>
      <c r="AG32" s="59">
        <f t="shared" si="29"/>
        <v>0.70558373172602751</v>
      </c>
      <c r="AH32" s="62">
        <f t="shared" si="30"/>
        <v>0.90226185539098347</v>
      </c>
      <c r="AI32" s="28">
        <v>0.11584095694217872</v>
      </c>
      <c r="AJ32" s="28">
        <v>0.60106485498511031</v>
      </c>
      <c r="AK32" s="62">
        <f t="shared" si="31"/>
        <v>-0.15576883445988565</v>
      </c>
    </row>
    <row r="33" spans="1:37" x14ac:dyDescent="0.25">
      <c r="A33" s="15" t="s">
        <v>76</v>
      </c>
      <c r="B33" s="18">
        <v>6112</v>
      </c>
      <c r="C33" s="4">
        <v>5001</v>
      </c>
      <c r="D33" s="9">
        <v>0.86129098925323788</v>
      </c>
      <c r="E33" s="28">
        <f t="shared" si="22"/>
        <v>0.843532412155233</v>
      </c>
      <c r="F33" s="28">
        <f t="shared" si="23"/>
        <v>0.86129098925323788</v>
      </c>
      <c r="G33" s="28">
        <f t="shared" si="24"/>
        <v>0.90914048865619546</v>
      </c>
      <c r="H33" s="16">
        <v>18</v>
      </c>
      <c r="I33" s="16">
        <v>18</v>
      </c>
      <c r="J33" s="5">
        <v>518.33000000000004</v>
      </c>
      <c r="K33" s="30">
        <f t="shared" si="3"/>
        <v>18</v>
      </c>
      <c r="L33" s="5">
        <v>518.33000000000004</v>
      </c>
      <c r="M33">
        <f t="shared" si="4"/>
        <v>9329.94</v>
      </c>
      <c r="N33" s="28"/>
      <c r="O33" s="28">
        <f t="shared" si="32"/>
        <v>1.8603592306059844</v>
      </c>
      <c r="P33">
        <f t="shared" si="25"/>
        <v>491.04947368421057</v>
      </c>
      <c r="Q33" s="28">
        <f t="shared" si="33"/>
        <v>1.9637125211952058</v>
      </c>
      <c r="R33" s="28">
        <f t="shared" si="34"/>
        <v>0.10335329058922138</v>
      </c>
      <c r="S33" s="45">
        <v>306691</v>
      </c>
      <c r="T33" s="59">
        <f t="shared" si="35"/>
        <v>1.5241848316446954E-2</v>
      </c>
      <c r="U33" s="28">
        <v>0.96640000000000004</v>
      </c>
      <c r="V33" s="59">
        <f t="shared" si="26"/>
        <v>1</v>
      </c>
      <c r="W33" s="59">
        <f t="shared" si="27"/>
        <v>0.86129098925323788</v>
      </c>
      <c r="X33" s="62">
        <f t="shared" si="36"/>
        <v>0.71399805154701357</v>
      </c>
      <c r="Y33" s="28">
        <v>0.13908838067134591</v>
      </c>
      <c r="Z33" s="28">
        <v>0.76198215646106759</v>
      </c>
      <c r="AA33" s="62">
        <f t="shared" si="37"/>
        <v>1.9928853471409333</v>
      </c>
      <c r="AB33" s="59">
        <f t="shared" si="38"/>
        <v>0.88928414738105932</v>
      </c>
      <c r="AC33" s="62">
        <f t="shared" si="28"/>
        <v>0.78775886311173116</v>
      </c>
      <c r="AD33" s="28">
        <v>7.9297912441975649E-2</v>
      </c>
      <c r="AE33" s="28">
        <v>0.82681651402863499</v>
      </c>
      <c r="AF33">
        <v>101.2059</v>
      </c>
      <c r="AG33" s="59">
        <f t="shared" si="29"/>
        <v>0.69844004997260278</v>
      </c>
      <c r="AH33" s="62">
        <f t="shared" si="30"/>
        <v>0.84059384140012494</v>
      </c>
      <c r="AI33" s="28">
        <v>0.11584095694217872</v>
      </c>
      <c r="AJ33" s="28">
        <v>0.60106485498511031</v>
      </c>
      <c r="AK33" s="62">
        <f t="shared" si="31"/>
        <v>0.78078358535295644</v>
      </c>
    </row>
    <row r="34" spans="1:37" x14ac:dyDescent="0.25">
      <c r="A34" s="15" t="s">
        <v>78</v>
      </c>
      <c r="B34" s="18">
        <v>35960</v>
      </c>
      <c r="C34" s="4">
        <v>24617</v>
      </c>
      <c r="D34" s="9">
        <v>0.72059598384169543</v>
      </c>
      <c r="E34" s="28">
        <f t="shared" si="22"/>
        <v>0.70573833469032032</v>
      </c>
      <c r="F34" s="28">
        <f t="shared" si="23"/>
        <v>0.72059598384169543</v>
      </c>
      <c r="G34" s="28">
        <f t="shared" si="24"/>
        <v>0.76062909405512302</v>
      </c>
      <c r="H34" s="16">
        <v>32</v>
      </c>
      <c r="I34" s="16">
        <v>34</v>
      </c>
      <c r="J34" s="5">
        <v>1496.03</v>
      </c>
      <c r="K34" s="30">
        <f t="shared" si="3"/>
        <v>28.999937285130301</v>
      </c>
      <c r="L34" s="5">
        <v>1753.97</v>
      </c>
      <c r="M34">
        <f t="shared" si="4"/>
        <v>50865.02</v>
      </c>
      <c r="N34" s="28"/>
      <c r="O34" s="28">
        <f t="shared" si="32"/>
        <v>0.5497699504552529</v>
      </c>
      <c r="P34">
        <f t="shared" si="25"/>
        <v>1695.5042111108557</v>
      </c>
      <c r="Q34" s="28">
        <f t="shared" si="33"/>
        <v>0.56872757595112411</v>
      </c>
      <c r="R34" s="28">
        <f t="shared" si="34"/>
        <v>1.8957625495871211E-2</v>
      </c>
      <c r="S34" s="45">
        <v>691106</v>
      </c>
      <c r="T34" s="59">
        <f t="shared" si="35"/>
        <v>3.4346403456855232E-2</v>
      </c>
      <c r="U34" s="28">
        <v>0.96640000000000004</v>
      </c>
      <c r="V34" s="59">
        <f t="shared" si="26"/>
        <v>0.85293933191559712</v>
      </c>
      <c r="W34" s="59">
        <f t="shared" si="27"/>
        <v>0.84483849774323949</v>
      </c>
      <c r="X34" s="62">
        <f t="shared" si="36"/>
        <v>0.59571001461261119</v>
      </c>
      <c r="Y34" s="28">
        <v>0.13908838067134591</v>
      </c>
      <c r="Z34" s="28">
        <v>0.76198215646106759</v>
      </c>
      <c r="AA34" s="62">
        <f t="shared" si="37"/>
        <v>5.2032539147395624</v>
      </c>
      <c r="AB34" s="59">
        <f t="shared" si="38"/>
        <v>0.82057706319911494</v>
      </c>
      <c r="AC34" s="62">
        <f t="shared" si="28"/>
        <v>-7.8683670696698516E-2</v>
      </c>
      <c r="AD34" s="28">
        <v>7.9297912441975649E-2</v>
      </c>
      <c r="AE34" s="28">
        <v>0.82681651402863499</v>
      </c>
      <c r="AF34">
        <v>192.0171</v>
      </c>
      <c r="AG34" s="59">
        <f t="shared" si="29"/>
        <v>0.45800184810958899</v>
      </c>
      <c r="AH34" s="62">
        <f t="shared" si="30"/>
        <v>-1.2349950367462028</v>
      </c>
      <c r="AI34" s="28">
        <v>0.11584095694217872</v>
      </c>
      <c r="AJ34" s="28">
        <v>0.60106485498511031</v>
      </c>
      <c r="AK34" s="62">
        <f t="shared" si="31"/>
        <v>-0.23932289761009673</v>
      </c>
    </row>
    <row r="35" spans="1:37" x14ac:dyDescent="0.25">
      <c r="A35" s="15" t="s">
        <v>80</v>
      </c>
      <c r="B35" s="18">
        <v>4231</v>
      </c>
      <c r="C35" s="4">
        <v>2147</v>
      </c>
      <c r="D35" s="9">
        <v>0.53415268258095017</v>
      </c>
      <c r="E35" s="28">
        <f t="shared" si="22"/>
        <v>0.52313922520814704</v>
      </c>
      <c r="F35" s="28">
        <f t="shared" si="23"/>
        <v>0.53415268258095017</v>
      </c>
      <c r="G35" s="28">
        <f t="shared" si="24"/>
        <v>0.56382783161322514</v>
      </c>
      <c r="H35" s="16">
        <v>9</v>
      </c>
      <c r="I35" s="16">
        <v>9</v>
      </c>
      <c r="J35" s="5">
        <v>495.44</v>
      </c>
      <c r="K35" s="30">
        <f t="shared" si="3"/>
        <v>7.9998564713480933</v>
      </c>
      <c r="L35" s="5">
        <v>557.38</v>
      </c>
      <c r="M35">
        <f t="shared" si="4"/>
        <v>4458.96</v>
      </c>
      <c r="N35" s="28"/>
      <c r="O35" s="28">
        <f t="shared" si="32"/>
        <v>1.7300226057626753</v>
      </c>
      <c r="P35">
        <f t="shared" si="25"/>
        <v>495.44790121881692</v>
      </c>
      <c r="Q35" s="28">
        <f t="shared" si="33"/>
        <v>1.9462793113621872</v>
      </c>
      <c r="R35" s="28">
        <f t="shared" si="34"/>
        <v>0.21625670559951193</v>
      </c>
      <c r="S35" s="45">
        <v>612431</v>
      </c>
      <c r="T35" s="59">
        <f t="shared" si="35"/>
        <v>3.0436434086066836E-2</v>
      </c>
      <c r="U35" s="28">
        <v>0.96640000000000004</v>
      </c>
      <c r="V35" s="59">
        <f t="shared" si="26"/>
        <v>0.88887294126089922</v>
      </c>
      <c r="W35" s="59">
        <f t="shared" si="27"/>
        <v>0.60093254928340467</v>
      </c>
      <c r="X35" s="62">
        <f t="shared" si="36"/>
        <v>-1.1578940411867296</v>
      </c>
      <c r="Y35" s="28">
        <v>0.13908838067134591</v>
      </c>
      <c r="Z35" s="28">
        <v>0.76198215646106759</v>
      </c>
      <c r="AA35" s="62">
        <f t="shared" si="37"/>
        <v>0.69085333694734585</v>
      </c>
      <c r="AB35" s="59">
        <f t="shared" si="38"/>
        <v>0.91364178352178271</v>
      </c>
      <c r="AC35" s="62">
        <f t="shared" si="28"/>
        <v>1.0949250342079313</v>
      </c>
      <c r="AD35" s="28">
        <v>7.9297912441975649E-2</v>
      </c>
      <c r="AE35" s="28">
        <v>0.82681651402863499</v>
      </c>
      <c r="AF35">
        <v>153.9316</v>
      </c>
      <c r="AG35" s="59">
        <f t="shared" si="29"/>
        <v>0.55883973084931504</v>
      </c>
      <c r="AH35" s="62">
        <f t="shared" si="30"/>
        <v>-0.36450945546722019</v>
      </c>
      <c r="AI35" s="28">
        <v>0.11584095694217872</v>
      </c>
      <c r="AJ35" s="28">
        <v>0.60106485498511031</v>
      </c>
      <c r="AK35" s="62">
        <f t="shared" si="31"/>
        <v>-0.14249282081533948</v>
      </c>
    </row>
    <row r="36" spans="1:37" x14ac:dyDescent="0.25">
      <c r="A36" s="15" t="s">
        <v>82</v>
      </c>
      <c r="B36" s="18">
        <v>7224</v>
      </c>
      <c r="C36" s="4">
        <v>4375</v>
      </c>
      <c r="D36" s="9">
        <v>0.63749490004079978</v>
      </c>
      <c r="E36" s="28">
        <f t="shared" si="22"/>
        <v>0.62435067529769039</v>
      </c>
      <c r="F36" s="28">
        <f t="shared" si="23"/>
        <v>0.63749490004079978</v>
      </c>
      <c r="G36" s="28">
        <f t="shared" si="24"/>
        <v>0.6729112833763996</v>
      </c>
      <c r="H36" s="16">
        <v>13</v>
      </c>
      <c r="I36" s="16">
        <v>13</v>
      </c>
      <c r="J36" s="5">
        <v>821.23</v>
      </c>
      <c r="K36" s="30">
        <f t="shared" si="3"/>
        <v>10.999938179382825</v>
      </c>
      <c r="L36" s="5">
        <v>970.55</v>
      </c>
      <c r="M36">
        <f t="shared" si="4"/>
        <v>10675.99</v>
      </c>
      <c r="N36" s="28"/>
      <c r="O36" s="28">
        <f t="shared" si="32"/>
        <v>0.99353974550512603</v>
      </c>
      <c r="P36">
        <f t="shared" si="25"/>
        <v>889.67041666451996</v>
      </c>
      <c r="Q36" s="28">
        <f t="shared" si="33"/>
        <v>1.0838620481674552</v>
      </c>
      <c r="R36" s="28">
        <f t="shared" si="34"/>
        <v>9.0322302662329212E-2</v>
      </c>
      <c r="S36" s="45">
        <v>691106</v>
      </c>
      <c r="T36" s="59">
        <f t="shared" si="35"/>
        <v>3.4346403456855232E-2</v>
      </c>
      <c r="U36" s="28">
        <v>0.96640000000000004</v>
      </c>
      <c r="V36" s="59">
        <f t="shared" si="26"/>
        <v>0.84614909072175581</v>
      </c>
      <c r="W36" s="59">
        <f t="shared" si="27"/>
        <v>0.75340729787586691</v>
      </c>
      <c r="X36" s="62">
        <f t="shared" si="36"/>
        <v>-6.1650430782297698E-2</v>
      </c>
      <c r="Y36" s="28">
        <v>0.13908838067134591</v>
      </c>
      <c r="Z36" s="28">
        <v>0.76198215646106759</v>
      </c>
      <c r="AA36" s="62">
        <f t="shared" si="37"/>
        <v>1.0452810422713736</v>
      </c>
      <c r="AB36" s="59">
        <f t="shared" si="38"/>
        <v>0.90497391665068239</v>
      </c>
      <c r="AC36" s="62">
        <f t="shared" si="28"/>
        <v>0.98561740423163358</v>
      </c>
      <c r="AD36" s="28">
        <v>7.9297912441975649E-2</v>
      </c>
      <c r="AE36" s="28">
        <v>0.82681651402863499</v>
      </c>
      <c r="AF36">
        <v>103.3416</v>
      </c>
      <c r="AG36" s="59">
        <f t="shared" si="29"/>
        <v>0.69278541852054798</v>
      </c>
      <c r="AH36" s="62">
        <f t="shared" si="30"/>
        <v>0.79178009191705323</v>
      </c>
      <c r="AI36" s="28">
        <v>0.11584095694217872</v>
      </c>
      <c r="AJ36" s="28">
        <v>0.60106485498511031</v>
      </c>
      <c r="AK36" s="62">
        <f t="shared" si="31"/>
        <v>0.57191568845546303</v>
      </c>
    </row>
    <row r="37" spans="1:37" x14ac:dyDescent="0.25">
      <c r="A37" s="15" t="s">
        <v>84</v>
      </c>
      <c r="B37" s="18">
        <v>4867</v>
      </c>
      <c r="C37" s="4">
        <v>2111</v>
      </c>
      <c r="D37" s="9">
        <v>0.45656570025845383</v>
      </c>
      <c r="E37" s="28">
        <f t="shared" si="22"/>
        <v>0.44715197447992899</v>
      </c>
      <c r="F37" s="28">
        <f t="shared" si="23"/>
        <v>0.45656570025845383</v>
      </c>
      <c r="G37" s="28">
        <f t="shared" si="24"/>
        <v>0.48193046138392348</v>
      </c>
      <c r="H37" s="16">
        <v>9</v>
      </c>
      <c r="I37" s="16">
        <v>10</v>
      </c>
      <c r="J37" s="5">
        <v>606.20000000000005</v>
      </c>
      <c r="K37" s="30">
        <f t="shared" si="3"/>
        <v>8</v>
      </c>
      <c r="L37" s="5">
        <v>757.75</v>
      </c>
      <c r="M37">
        <f t="shared" si="4"/>
        <v>6062</v>
      </c>
      <c r="N37" s="28"/>
      <c r="O37" s="28">
        <f t="shared" si="32"/>
        <v>1.2725569119102607</v>
      </c>
      <c r="P37">
        <f t="shared" si="25"/>
        <v>673.55555555555554</v>
      </c>
      <c r="Q37" s="28">
        <f t="shared" si="33"/>
        <v>1.4316265258990433</v>
      </c>
      <c r="R37" s="28">
        <f t="shared" si="34"/>
        <v>0.15906961398878261</v>
      </c>
      <c r="S37" s="45">
        <v>550846</v>
      </c>
      <c r="T37" s="59">
        <f t="shared" si="35"/>
        <v>2.7375799021560916E-2</v>
      </c>
      <c r="U37" s="28">
        <v>0.96640000000000004</v>
      </c>
      <c r="V37" s="59">
        <f t="shared" si="26"/>
        <v>0.8</v>
      </c>
      <c r="W37" s="59">
        <f t="shared" si="27"/>
        <v>0.57070712532306722</v>
      </c>
      <c r="X37" s="62">
        <f t="shared" si="36"/>
        <v>-1.3752049611532045</v>
      </c>
      <c r="Y37" s="28">
        <v>0.13908838067134591</v>
      </c>
      <c r="Z37" s="28">
        <v>0.76198215646106759</v>
      </c>
      <c r="AA37" s="62">
        <f t="shared" si="37"/>
        <v>0.8835500303170033</v>
      </c>
      <c r="AB37" s="59">
        <f t="shared" si="38"/>
        <v>0.88955624621037455</v>
      </c>
      <c r="AC37" s="62">
        <f t="shared" si="28"/>
        <v>0.79119021232302811</v>
      </c>
      <c r="AD37" s="28">
        <v>7.9297912441975593E-2</v>
      </c>
      <c r="AE37" s="28">
        <v>0.82681651402863499</v>
      </c>
      <c r="AF37">
        <v>113.5603</v>
      </c>
      <c r="AG37" s="59">
        <f t="shared" si="29"/>
        <v>0.66572966049315063</v>
      </c>
      <c r="AH37" s="62">
        <f t="shared" si="30"/>
        <v>0.5582205742681956</v>
      </c>
      <c r="AI37" s="28">
        <v>0.11584095694217872</v>
      </c>
      <c r="AJ37" s="28">
        <v>0.60106485498511031</v>
      </c>
      <c r="AK37" s="62">
        <f t="shared" si="31"/>
        <v>-8.5980581873269148E-3</v>
      </c>
    </row>
    <row r="38" spans="1:37" x14ac:dyDescent="0.25">
      <c r="A38" s="15" t="s">
        <v>86</v>
      </c>
      <c r="B38" s="18">
        <v>35539</v>
      </c>
      <c r="C38" s="4">
        <v>25203</v>
      </c>
      <c r="D38" s="9">
        <v>0.7464890313236312</v>
      </c>
      <c r="E38" s="28">
        <f t="shared" si="22"/>
        <v>0.73109750490458714</v>
      </c>
      <c r="F38" s="28">
        <f t="shared" si="23"/>
        <v>0.7464890313236312</v>
      </c>
      <c r="G38" s="28">
        <f t="shared" si="24"/>
        <v>0.78796064417494394</v>
      </c>
      <c r="H38" s="16">
        <v>55</v>
      </c>
      <c r="I38" s="16">
        <v>57</v>
      </c>
      <c r="J38" s="5">
        <v>972.44</v>
      </c>
      <c r="K38" s="30">
        <f t="shared" si="3"/>
        <v>50.000072164390488</v>
      </c>
      <c r="L38" s="5">
        <v>1108.58</v>
      </c>
      <c r="M38">
        <f t="shared" si="4"/>
        <v>55429.08</v>
      </c>
      <c r="N38" s="28"/>
      <c r="O38" s="28">
        <f t="shared" si="32"/>
        <v>0.86983348066896393</v>
      </c>
      <c r="P38">
        <f t="shared" si="25"/>
        <v>1086.8431680122594</v>
      </c>
      <c r="Q38" s="28">
        <f t="shared" si="33"/>
        <v>0.88723012517397826</v>
      </c>
      <c r="R38" s="28">
        <f t="shared" si="34"/>
        <v>1.7396644505014325E-2</v>
      </c>
      <c r="S38" s="45">
        <v>684082</v>
      </c>
      <c r="T38" s="59">
        <f t="shared" si="35"/>
        <v>3.399732655999578E-2</v>
      </c>
      <c r="U38" s="28">
        <v>0.96640000000000004</v>
      </c>
      <c r="V38" s="59">
        <f t="shared" si="26"/>
        <v>0.8771942484980787</v>
      </c>
      <c r="W38" s="59">
        <f t="shared" si="27"/>
        <v>0.85099626747640056</v>
      </c>
      <c r="X38" s="62">
        <f t="shared" si="36"/>
        <v>0.63998236650454499</v>
      </c>
      <c r="Y38" s="28">
        <v>0.13908838067134591</v>
      </c>
      <c r="Z38" s="28">
        <v>0.76198215646106759</v>
      </c>
      <c r="AA38" s="62">
        <f t="shared" si="37"/>
        <v>5.1951374250455356</v>
      </c>
      <c r="AB38" s="59">
        <f t="shared" si="38"/>
        <v>0.89609740146044314</v>
      </c>
      <c r="AC38" s="62">
        <f t="shared" si="28"/>
        <v>0.87367857864483933</v>
      </c>
      <c r="AD38" s="28">
        <v>7.9297912441975593E-2</v>
      </c>
      <c r="AE38" s="28">
        <v>0.82681651402863499</v>
      </c>
      <c r="AF38">
        <v>130.81649999999999</v>
      </c>
      <c r="AG38" s="59">
        <f t="shared" si="29"/>
        <v>0.6200409161643835</v>
      </c>
      <c r="AH38" s="62">
        <f t="shared" si="30"/>
        <v>0.1638113296037858</v>
      </c>
      <c r="AI38" s="28">
        <v>0.11584095694217872</v>
      </c>
      <c r="AJ38" s="28">
        <v>0.60106485498511031</v>
      </c>
      <c r="AK38" s="62">
        <f t="shared" si="31"/>
        <v>0.55915742491772336</v>
      </c>
    </row>
    <row r="39" spans="1:37" x14ac:dyDescent="0.25">
      <c r="A39" s="15" t="s">
        <v>88</v>
      </c>
      <c r="B39" s="18">
        <v>6101</v>
      </c>
      <c r="C39" s="4">
        <v>4522</v>
      </c>
      <c r="D39" s="9">
        <v>0.78019996721848883</v>
      </c>
      <c r="E39" s="28">
        <f t="shared" si="22"/>
        <v>0.7641133699562519</v>
      </c>
      <c r="F39" s="28">
        <f t="shared" si="23"/>
        <v>0.78019996721848883</v>
      </c>
      <c r="G39" s="28">
        <f t="shared" si="24"/>
        <v>0.82354440984173805</v>
      </c>
      <c r="H39" s="16">
        <v>14</v>
      </c>
      <c r="I39" s="16">
        <v>14</v>
      </c>
      <c r="J39" s="5">
        <v>585</v>
      </c>
      <c r="K39" s="30">
        <f t="shared" si="3"/>
        <v>14</v>
      </c>
      <c r="L39" s="5">
        <v>585</v>
      </c>
      <c r="M39">
        <f t="shared" si="4"/>
        <v>8190</v>
      </c>
      <c r="N39" s="28"/>
      <c r="O39" s="28">
        <f t="shared" si="32"/>
        <v>1.6483418803418803</v>
      </c>
      <c r="P39">
        <f t="shared" si="25"/>
        <v>546</v>
      </c>
      <c r="Q39" s="28">
        <f t="shared" si="33"/>
        <v>1.7660805860805859</v>
      </c>
      <c r="R39" s="28">
        <f t="shared" si="34"/>
        <v>0.1177387057387056</v>
      </c>
      <c r="S39" s="45">
        <v>210177</v>
      </c>
      <c r="T39" s="59">
        <f t="shared" si="35"/>
        <v>1.0445321035197875E-2</v>
      </c>
      <c r="U39" s="28">
        <v>0.96640000000000004</v>
      </c>
      <c r="V39" s="59">
        <f t="shared" si="26"/>
        <v>1</v>
      </c>
      <c r="W39" s="59">
        <f t="shared" si="27"/>
        <v>0.78019996721848883</v>
      </c>
      <c r="X39" s="62">
        <f t="shared" si="36"/>
        <v>0.130980105379675</v>
      </c>
      <c r="Y39" s="28">
        <v>0.13908838067134591</v>
      </c>
      <c r="Z39" s="28">
        <v>0.76198215646106759</v>
      </c>
      <c r="AA39" s="62">
        <f t="shared" si="37"/>
        <v>2.9027914567245703</v>
      </c>
      <c r="AB39" s="59">
        <f t="shared" si="38"/>
        <v>0.79265775309110209</v>
      </c>
      <c r="AC39" s="62">
        <f t="shared" si="28"/>
        <v>-0.43076494557820516</v>
      </c>
      <c r="AD39" s="28">
        <v>7.9297912441975593E-2</v>
      </c>
      <c r="AE39" s="28">
        <v>0.82681651402863499</v>
      </c>
      <c r="AF39">
        <v>114.1855</v>
      </c>
      <c r="AG39" s="59">
        <f t="shared" si="29"/>
        <v>0.66407433643835623</v>
      </c>
      <c r="AH39" s="62">
        <f t="shared" si="30"/>
        <v>0.54393094736515946</v>
      </c>
      <c r="AI39" s="28">
        <v>0.11584095694217872</v>
      </c>
      <c r="AJ39" s="28">
        <v>0.60106485498511031</v>
      </c>
      <c r="AK39" s="62">
        <f t="shared" si="31"/>
        <v>8.138203572220977E-2</v>
      </c>
    </row>
    <row r="40" spans="1:37" x14ac:dyDescent="0.25">
      <c r="A40" s="15" t="s">
        <v>90</v>
      </c>
      <c r="B40" s="18">
        <v>17941</v>
      </c>
      <c r="C40" s="4">
        <v>12717</v>
      </c>
      <c r="D40" s="9">
        <v>0.74612985839550106</v>
      </c>
      <c r="E40" s="28">
        <f t="shared" si="22"/>
        <v>0.73074573760384121</v>
      </c>
      <c r="F40" s="28">
        <f t="shared" si="23"/>
        <v>0.74612985839550106</v>
      </c>
      <c r="G40" s="28">
        <f t="shared" si="24"/>
        <v>0.78758151719525116</v>
      </c>
      <c r="H40" s="16">
        <v>34</v>
      </c>
      <c r="I40" s="16">
        <v>35</v>
      </c>
      <c r="J40" s="5">
        <v>775.11</v>
      </c>
      <c r="K40" s="30">
        <f t="shared" si="3"/>
        <v>31.999870249357148</v>
      </c>
      <c r="L40" s="5">
        <v>847.78</v>
      </c>
      <c r="M40">
        <f t="shared" si="4"/>
        <v>27128.850000000002</v>
      </c>
      <c r="N40" s="28"/>
      <c r="O40" s="28">
        <f t="shared" si="32"/>
        <v>1.1374177262969167</v>
      </c>
      <c r="P40">
        <f t="shared" si="25"/>
        <v>822.08959595919885</v>
      </c>
      <c r="Q40" s="28">
        <f t="shared" si="33"/>
        <v>1.1729621743660386</v>
      </c>
      <c r="R40" s="28">
        <f t="shared" si="34"/>
        <v>3.5544448069121826E-2</v>
      </c>
      <c r="S40" s="45">
        <v>518745</v>
      </c>
      <c r="T40" s="59">
        <f t="shared" si="35"/>
        <v>2.5780452001901832E-2</v>
      </c>
      <c r="U40" s="28">
        <v>0.96640000000000004</v>
      </c>
      <c r="V40" s="59">
        <f t="shared" si="26"/>
        <v>0.91428200712448993</v>
      </c>
      <c r="W40" s="59">
        <f t="shared" si="27"/>
        <v>0.81608284159737043</v>
      </c>
      <c r="X40" s="62">
        <f t="shared" si="36"/>
        <v>0.38896624488093068</v>
      </c>
      <c r="Y40" s="28">
        <v>0.13908838067134591</v>
      </c>
      <c r="Z40" s="28">
        <v>0.76198215646106759</v>
      </c>
      <c r="AA40" s="62">
        <f t="shared" si="37"/>
        <v>3.4585393594155125</v>
      </c>
      <c r="AB40" s="59">
        <f t="shared" si="38"/>
        <v>0.89192020678630746</v>
      </c>
      <c r="AC40" s="62">
        <f t="shared" si="28"/>
        <v>0.82100134483755283</v>
      </c>
      <c r="AD40" s="28">
        <v>7.9297912441975593E-2</v>
      </c>
      <c r="AE40" s="28">
        <v>0.82681651402863499</v>
      </c>
      <c r="AF40">
        <v>132.84379999999999</v>
      </c>
      <c r="AG40" s="59">
        <f t="shared" si="29"/>
        <v>0.6146732922739726</v>
      </c>
      <c r="AH40" s="62">
        <f t="shared" si="30"/>
        <v>0.1174751801787589</v>
      </c>
      <c r="AI40" s="28">
        <v>0.11584095694217872</v>
      </c>
      <c r="AJ40" s="28">
        <v>0.60106485498511031</v>
      </c>
      <c r="AK40" s="62">
        <f t="shared" si="31"/>
        <v>0.44248092329908079</v>
      </c>
    </row>
    <row r="41" spans="1:37" x14ac:dyDescent="0.25">
      <c r="A41" s="15" t="s">
        <v>92</v>
      </c>
      <c r="B41" s="18">
        <v>40065</v>
      </c>
      <c r="C41" s="4">
        <v>30964</v>
      </c>
      <c r="D41" s="9">
        <v>0.8135201350437119</v>
      </c>
      <c r="E41" s="28">
        <f t="shared" si="22"/>
        <v>0.79674652401188284</v>
      </c>
      <c r="F41" s="28">
        <f t="shared" si="23"/>
        <v>0.8135201350437119</v>
      </c>
      <c r="G41" s="28">
        <f t="shared" si="24"/>
        <v>0.8587156981016959</v>
      </c>
      <c r="H41" s="16">
        <v>72</v>
      </c>
      <c r="I41" s="16">
        <v>72</v>
      </c>
      <c r="J41" s="5">
        <v>790.33</v>
      </c>
      <c r="K41" s="30">
        <f t="shared" si="3"/>
        <v>72</v>
      </c>
      <c r="L41" s="5">
        <v>790.33</v>
      </c>
      <c r="M41">
        <f t="shared" si="4"/>
        <v>56903.76</v>
      </c>
      <c r="N41" s="28"/>
      <c r="O41" s="28">
        <f t="shared" si="32"/>
        <v>1.2200979337744993</v>
      </c>
      <c r="P41">
        <f t="shared" si="25"/>
        <v>779.50356164383561</v>
      </c>
      <c r="Q41" s="28">
        <f t="shared" si="33"/>
        <v>1.2370437384102562</v>
      </c>
      <c r="R41" s="28">
        <f t="shared" si="34"/>
        <v>1.69458046357569E-2</v>
      </c>
      <c r="S41" s="45">
        <v>660544</v>
      </c>
      <c r="T41" s="59">
        <f t="shared" si="35"/>
        <v>3.2827541252723871E-2</v>
      </c>
      <c r="U41" s="28">
        <v>0.96640000000000004</v>
      </c>
      <c r="V41" s="59">
        <f t="shared" si="26"/>
        <v>1</v>
      </c>
      <c r="W41" s="59">
        <f t="shared" si="27"/>
        <v>0.8135201350437119</v>
      </c>
      <c r="X41" s="62">
        <f t="shared" si="36"/>
        <v>0.37054122230687403</v>
      </c>
      <c r="Y41" s="28">
        <v>0.13908838067134591</v>
      </c>
      <c r="Z41" s="28">
        <v>0.76198215646106759</v>
      </c>
      <c r="AA41" s="62">
        <f t="shared" si="37"/>
        <v>6.0654551400058132</v>
      </c>
      <c r="AB41" s="59">
        <f t="shared" si="38"/>
        <v>0.91575756749991921</v>
      </c>
      <c r="AC41" s="62">
        <f t="shared" si="28"/>
        <v>1.1216064929371852</v>
      </c>
      <c r="AD41" s="28">
        <v>7.9297912441975593E-2</v>
      </c>
      <c r="AE41" s="28">
        <v>0.82681651402863499</v>
      </c>
      <c r="AF41">
        <v>136.39500000000001</v>
      </c>
      <c r="AG41" s="59">
        <f t="shared" si="29"/>
        <v>0.60527088219178082</v>
      </c>
      <c r="AH41" s="62">
        <f t="shared" si="30"/>
        <v>3.6308636579805938E-2</v>
      </c>
      <c r="AI41" s="28">
        <v>0.11584095694217872</v>
      </c>
      <c r="AJ41" s="28">
        <v>0.60106485498511031</v>
      </c>
      <c r="AK41" s="62">
        <f t="shared" si="31"/>
        <v>0.50948545060795503</v>
      </c>
    </row>
    <row r="42" spans="1:37" x14ac:dyDescent="0.25">
      <c r="A42" s="15" t="s">
        <v>94</v>
      </c>
      <c r="B42" s="18">
        <v>26282</v>
      </c>
      <c r="C42" s="4">
        <v>16524</v>
      </c>
      <c r="D42" s="9">
        <v>0.66180976373663791</v>
      </c>
      <c r="E42" s="28">
        <f t="shared" si="22"/>
        <v>0.64816420159773802</v>
      </c>
      <c r="F42" s="28">
        <f t="shared" si="23"/>
        <v>0.66180976373663791</v>
      </c>
      <c r="G42" s="28">
        <f t="shared" si="24"/>
        <v>0.6985769728331177</v>
      </c>
      <c r="H42" s="16">
        <v>29</v>
      </c>
      <c r="I42" s="16">
        <v>38</v>
      </c>
      <c r="J42" s="5">
        <v>1009.79</v>
      </c>
      <c r="K42" s="30">
        <f t="shared" si="3"/>
        <v>27.999985406040437</v>
      </c>
      <c r="L42" s="5">
        <v>1370.43</v>
      </c>
      <c r="M42">
        <f t="shared" si="4"/>
        <v>38372.019999999997</v>
      </c>
      <c r="N42" s="28"/>
      <c r="O42" s="28">
        <f t="shared" si="32"/>
        <v>0.70363316623249628</v>
      </c>
      <c r="P42">
        <f t="shared" si="25"/>
        <v>1323.1737693222235</v>
      </c>
      <c r="Q42" s="28">
        <f t="shared" si="33"/>
        <v>0.72876293526732949</v>
      </c>
      <c r="R42" s="28">
        <f t="shared" si="34"/>
        <v>2.5129769034833216E-2</v>
      </c>
      <c r="S42" s="45">
        <v>536167</v>
      </c>
      <c r="T42" s="59">
        <f t="shared" si="35"/>
        <v>2.6646285956498279E-2</v>
      </c>
      <c r="U42" s="28">
        <v>0.96640000000000004</v>
      </c>
      <c r="V42" s="59">
        <f t="shared" si="26"/>
        <v>0.73684172121159042</v>
      </c>
      <c r="W42" s="59">
        <f t="shared" si="27"/>
        <v>0.8981708617807671</v>
      </c>
      <c r="X42" s="62">
        <f t="shared" si="36"/>
        <v>0.97915228189694659</v>
      </c>
      <c r="Y42" s="28">
        <v>0.13908838067134591</v>
      </c>
      <c r="Z42" s="28">
        <v>0.76198215646106759</v>
      </c>
      <c r="AA42" s="62">
        <f t="shared" si="37"/>
        <v>4.9018309593839229</v>
      </c>
      <c r="AB42" s="59">
        <f t="shared" si="38"/>
        <v>0.8249345173470537</v>
      </c>
      <c r="AC42" s="62">
        <f t="shared" si="28"/>
        <v>-2.3733243708759618E-2</v>
      </c>
      <c r="AD42" s="28">
        <v>7.9297912441975593E-2</v>
      </c>
      <c r="AE42" s="28">
        <v>0.82681651402863499</v>
      </c>
      <c r="AF42">
        <v>143.30699999999999</v>
      </c>
      <c r="AG42" s="59">
        <f t="shared" si="29"/>
        <v>0.58697017863013712</v>
      </c>
      <c r="AH42" s="62">
        <f t="shared" si="30"/>
        <v>-0.12167265125415408</v>
      </c>
      <c r="AI42" s="28">
        <v>0.11584095694217872</v>
      </c>
      <c r="AJ42" s="28">
        <v>0.60106485498511031</v>
      </c>
      <c r="AK42" s="62">
        <f t="shared" si="31"/>
        <v>0.27791546231134429</v>
      </c>
    </row>
    <row r="43" spans="1:37" x14ac:dyDescent="0.25">
      <c r="A43" s="15" t="s">
        <v>96</v>
      </c>
      <c r="B43" s="18">
        <v>11618</v>
      </c>
      <c r="C43" s="4">
        <v>6738</v>
      </c>
      <c r="D43" s="9">
        <v>0.61048645024508252</v>
      </c>
      <c r="E43" s="28">
        <f t="shared" si="22"/>
        <v>0.59789910075549324</v>
      </c>
      <c r="F43" s="28">
        <f t="shared" si="23"/>
        <v>0.61048645024508252</v>
      </c>
      <c r="G43" s="28">
        <f t="shared" si="24"/>
        <v>0.644402364147587</v>
      </c>
      <c r="H43" s="16">
        <v>16</v>
      </c>
      <c r="I43" s="16">
        <v>18</v>
      </c>
      <c r="J43" s="5">
        <v>1259.72</v>
      </c>
      <c r="K43" s="30">
        <f t="shared" si="3"/>
        <v>12.999982800433429</v>
      </c>
      <c r="L43" s="5">
        <v>1744.23</v>
      </c>
      <c r="M43">
        <f t="shared" si="4"/>
        <v>22674.959999999999</v>
      </c>
      <c r="N43" s="28"/>
      <c r="O43" s="28">
        <f t="shared" si="32"/>
        <v>0.55283993510030216</v>
      </c>
      <c r="P43">
        <f t="shared" si="25"/>
        <v>1619.6419897957303</v>
      </c>
      <c r="Q43" s="28">
        <f t="shared" si="33"/>
        <v>0.59536614021819434</v>
      </c>
      <c r="R43" s="28">
        <f t="shared" si="34"/>
        <v>4.252620511789218E-2</v>
      </c>
      <c r="S43" s="45">
        <v>281422</v>
      </c>
      <c r="T43" s="59">
        <f t="shared" si="35"/>
        <v>1.3986036228357319E-2</v>
      </c>
      <c r="U43" s="28">
        <v>0.96640000000000004</v>
      </c>
      <c r="V43" s="59">
        <f t="shared" si="26"/>
        <v>0.72222126669074604</v>
      </c>
      <c r="W43" s="59">
        <f t="shared" si="27"/>
        <v>0.84529004946415098</v>
      </c>
      <c r="X43" s="62">
        <f t="shared" si="36"/>
        <v>0.59895652390930409</v>
      </c>
      <c r="Y43" s="28">
        <v>0.13908838067134591</v>
      </c>
      <c r="Z43" s="28">
        <v>0.76198215646106759</v>
      </c>
      <c r="AA43" s="62">
        <f t="shared" si="37"/>
        <v>4.1283197475677094</v>
      </c>
      <c r="AB43" s="59">
        <f t="shared" si="38"/>
        <v>0.6824365223444705</v>
      </c>
      <c r="AC43" s="62">
        <f t="shared" si="28"/>
        <v>-1.8207287838732349</v>
      </c>
      <c r="AD43" s="28">
        <v>7.9297912441975593E-2</v>
      </c>
      <c r="AE43" s="28">
        <v>0.82681651402863499</v>
      </c>
      <c r="AF43">
        <v>126.8676</v>
      </c>
      <c r="AG43" s="59">
        <f t="shared" si="29"/>
        <v>0.63049630509589039</v>
      </c>
      <c r="AH43" s="62">
        <f t="shared" si="30"/>
        <v>0.25406773983635683</v>
      </c>
      <c r="AI43" s="28">
        <v>0.11584095694217872</v>
      </c>
      <c r="AJ43" s="28">
        <v>0.60106485498511031</v>
      </c>
      <c r="AK43" s="62">
        <f t="shared" si="31"/>
        <v>-0.32256817337585802</v>
      </c>
    </row>
    <row r="44" spans="1:37" x14ac:dyDescent="0.25">
      <c r="A44" s="15" t="s">
        <v>98</v>
      </c>
      <c r="B44" s="18">
        <v>27963</v>
      </c>
      <c r="C44" s="4">
        <v>21602</v>
      </c>
      <c r="D44" s="9">
        <v>0.81317982220867058</v>
      </c>
      <c r="E44" s="28">
        <f t="shared" si="22"/>
        <v>0.79641322793632674</v>
      </c>
      <c r="F44" s="28">
        <f t="shared" si="23"/>
        <v>0.81317982220867058</v>
      </c>
      <c r="G44" s="28">
        <f t="shared" si="24"/>
        <v>0.85835647899804102</v>
      </c>
      <c r="H44" s="16">
        <v>49</v>
      </c>
      <c r="I44" s="16">
        <v>51</v>
      </c>
      <c r="J44" s="5">
        <v>809.75</v>
      </c>
      <c r="K44" s="30">
        <f t="shared" si="3"/>
        <v>49.000059326056004</v>
      </c>
      <c r="L44" s="5">
        <v>842.8</v>
      </c>
      <c r="M44">
        <f t="shared" si="4"/>
        <v>41297.25</v>
      </c>
      <c r="N44" s="28"/>
      <c r="O44" s="28">
        <f t="shared" si="32"/>
        <v>1.1441385856668249</v>
      </c>
      <c r="P44">
        <f t="shared" si="25"/>
        <v>825.94401999997626</v>
      </c>
      <c r="Q44" s="28">
        <f t="shared" si="33"/>
        <v>1.1674883244508842</v>
      </c>
      <c r="R44" s="28">
        <f t="shared" si="34"/>
        <v>2.3349738784059326E-2</v>
      </c>
      <c r="S44" s="45">
        <v>341594</v>
      </c>
      <c r="T44" s="59">
        <f t="shared" si="35"/>
        <v>1.697644839205709E-2</v>
      </c>
      <c r="U44" s="28">
        <v>0.96640000000000004</v>
      </c>
      <c r="V44" s="59">
        <f t="shared" si="26"/>
        <v>0.96078547698149031</v>
      </c>
      <c r="W44" s="59">
        <f t="shared" si="27"/>
        <v>0.84636981062978389</v>
      </c>
      <c r="X44" s="62">
        <f t="shared" si="36"/>
        <v>0.60671965380139981</v>
      </c>
      <c r="Y44" s="28">
        <v>0.13908838067134591</v>
      </c>
      <c r="Z44" s="28">
        <v>0.76198215646106759</v>
      </c>
      <c r="AA44" s="62">
        <f t="shared" si="37"/>
        <v>8.1860337125359344</v>
      </c>
      <c r="AB44" s="59">
        <f t="shared" si="38"/>
        <v>0.83293828976686624</v>
      </c>
      <c r="AC44" s="62">
        <f t="shared" si="28"/>
        <v>7.7199708664597161E-2</v>
      </c>
      <c r="AD44" s="28">
        <v>7.9297912441975593E-2</v>
      </c>
      <c r="AE44" s="28">
        <v>0.82681651402863499</v>
      </c>
      <c r="AF44">
        <v>127.4927</v>
      </c>
      <c r="AG44" s="59">
        <f t="shared" si="29"/>
        <v>0.62884124580821932</v>
      </c>
      <c r="AH44" s="62">
        <f t="shared" si="30"/>
        <v>0.23978039854223079</v>
      </c>
      <c r="AI44" s="28">
        <v>0.11584095694217872</v>
      </c>
      <c r="AJ44" s="28">
        <v>0.60106485498511031</v>
      </c>
      <c r="AK44" s="62">
        <f t="shared" si="31"/>
        <v>0.30789992033607588</v>
      </c>
    </row>
    <row r="45" spans="1:37" x14ac:dyDescent="0.25">
      <c r="A45" s="15" t="s">
        <v>100</v>
      </c>
      <c r="B45" s="18">
        <v>9812</v>
      </c>
      <c r="C45" s="4">
        <v>7012</v>
      </c>
      <c r="D45" s="9">
        <v>0.75224751646748345</v>
      </c>
      <c r="E45" s="28">
        <f t="shared" si="22"/>
        <v>0.73673725839598891</v>
      </c>
      <c r="F45" s="28">
        <f t="shared" si="23"/>
        <v>0.75224751646748345</v>
      </c>
      <c r="G45" s="28">
        <f t="shared" si="24"/>
        <v>0.79403904516012125</v>
      </c>
      <c r="H45" s="16">
        <v>11</v>
      </c>
      <c r="I45" s="16">
        <v>16</v>
      </c>
      <c r="J45" s="5">
        <v>853.63</v>
      </c>
      <c r="K45" s="30">
        <f t="shared" si="3"/>
        <v>11.000032215456976</v>
      </c>
      <c r="L45" s="5">
        <v>1241.6400000000001</v>
      </c>
      <c r="M45">
        <f t="shared" si="4"/>
        <v>13658.08</v>
      </c>
      <c r="N45" s="28"/>
      <c r="O45" s="28">
        <f t="shared" si="32"/>
        <v>0.77661802132663238</v>
      </c>
      <c r="P45">
        <f t="shared" si="25"/>
        <v>1138.1702777770322</v>
      </c>
      <c r="Q45" s="28">
        <f t="shared" si="33"/>
        <v>0.84721945286020084</v>
      </c>
      <c r="R45" s="28">
        <f t="shared" si="34"/>
        <v>7.0601431533568459E-2</v>
      </c>
      <c r="S45" s="45">
        <v>310867</v>
      </c>
      <c r="T45" s="59">
        <f t="shared" si="35"/>
        <v>1.5449386061504625E-2</v>
      </c>
      <c r="U45" s="28">
        <v>0.96640000000000004</v>
      </c>
      <c r="V45" s="59">
        <f t="shared" si="26"/>
        <v>0.68750201346606099</v>
      </c>
      <c r="W45" s="59">
        <f t="shared" si="27"/>
        <v>1.0941750012847324</v>
      </c>
      <c r="X45" s="62">
        <f t="shared" si="36"/>
        <v>2.388357986628721</v>
      </c>
      <c r="Y45" s="28">
        <v>0.13908838067134591</v>
      </c>
      <c r="Z45" s="28">
        <v>0.76198215646106759</v>
      </c>
      <c r="AA45" s="62">
        <f t="shared" si="37"/>
        <v>3.1563337375790934</v>
      </c>
      <c r="AB45" s="59">
        <f t="shared" si="38"/>
        <v>0.71306140966170162</v>
      </c>
      <c r="AC45" s="62">
        <f t="shared" si="28"/>
        <v>-1.4345283610103989</v>
      </c>
      <c r="AD45" s="28">
        <v>7.9297912441975593E-2</v>
      </c>
      <c r="AE45" s="28">
        <v>0.82681651402863499</v>
      </c>
      <c r="AF45">
        <v>120.9228</v>
      </c>
      <c r="AG45" s="59">
        <f t="shared" si="29"/>
        <v>0.64623618104109593</v>
      </c>
      <c r="AH45" s="62">
        <f t="shared" si="30"/>
        <v>0.3899426182963302</v>
      </c>
      <c r="AI45" s="28">
        <v>0.11584095694217872</v>
      </c>
      <c r="AJ45" s="28">
        <v>0.60106485498511031</v>
      </c>
      <c r="AK45" s="62">
        <f t="shared" si="31"/>
        <v>0.44792408130488409</v>
      </c>
    </row>
    <row r="46" spans="1:37" x14ac:dyDescent="0.25">
      <c r="A46" s="15" t="s">
        <v>102</v>
      </c>
      <c r="B46" s="18">
        <v>24746</v>
      </c>
      <c r="C46" s="4">
        <v>15524</v>
      </c>
      <c r="D46" s="9">
        <v>0.66035127420912265</v>
      </c>
      <c r="E46" s="28">
        <f t="shared" si="22"/>
        <v>0.64673578401924381</v>
      </c>
      <c r="F46" s="28">
        <f t="shared" si="23"/>
        <v>0.66035127420912265</v>
      </c>
      <c r="G46" s="28">
        <f t="shared" si="24"/>
        <v>0.69703745610962931</v>
      </c>
      <c r="H46" s="16">
        <v>27</v>
      </c>
      <c r="I46" s="16">
        <v>34</v>
      </c>
      <c r="J46" s="5">
        <v>1041.97</v>
      </c>
      <c r="K46" s="30">
        <f t="shared" si="3"/>
        <v>27.999984192847265</v>
      </c>
      <c r="L46" s="5">
        <v>1265.25</v>
      </c>
      <c r="M46">
        <f t="shared" si="4"/>
        <v>35426.980000000003</v>
      </c>
      <c r="N46" s="28"/>
      <c r="O46" s="28">
        <f t="shared" si="32"/>
        <v>0.76212606204307443</v>
      </c>
      <c r="P46">
        <f t="shared" si="25"/>
        <v>1221.6206658739466</v>
      </c>
      <c r="Q46" s="28">
        <f t="shared" si="33"/>
        <v>0.78934486533931936</v>
      </c>
      <c r="R46" s="28">
        <f t="shared" si="34"/>
        <v>2.7218803296244931E-2</v>
      </c>
      <c r="S46" s="45">
        <v>418565</v>
      </c>
      <c r="T46" s="59">
        <f t="shared" si="35"/>
        <v>2.0801732820896666E-2</v>
      </c>
      <c r="U46" s="28">
        <v>0.96640000000000004</v>
      </c>
      <c r="V46" s="59">
        <f t="shared" si="26"/>
        <v>0.82352894684844902</v>
      </c>
      <c r="W46" s="59">
        <f t="shared" si="27"/>
        <v>0.8018555713629878</v>
      </c>
      <c r="X46" s="62">
        <f t="shared" si="36"/>
        <v>0.28667682166878994</v>
      </c>
      <c r="Y46" s="28">
        <v>0.13908838067134591</v>
      </c>
      <c r="Z46" s="28">
        <v>0.76198215646106759</v>
      </c>
      <c r="AA46" s="62">
        <f t="shared" si="37"/>
        <v>5.912104452116159</v>
      </c>
      <c r="AB46" s="59">
        <f t="shared" si="38"/>
        <v>0.78885329322341424</v>
      </c>
      <c r="AC46" s="62">
        <f t="shared" si="28"/>
        <v>-0.47874174282960413</v>
      </c>
      <c r="AD46" s="28">
        <v>7.9297912441975593E-2</v>
      </c>
      <c r="AE46" s="28">
        <v>0.82681651402863499</v>
      </c>
      <c r="AF46">
        <v>156.80549999999999</v>
      </c>
      <c r="AG46" s="59">
        <f t="shared" si="29"/>
        <v>0.55123058849315076</v>
      </c>
      <c r="AH46" s="62">
        <f t="shared" si="30"/>
        <v>-0.43019556992121538</v>
      </c>
      <c r="AI46" s="28">
        <v>0.11584095694217872</v>
      </c>
      <c r="AJ46" s="28">
        <v>0.60106485498511031</v>
      </c>
      <c r="AK46" s="62">
        <f t="shared" si="31"/>
        <v>-0.20742016369400984</v>
      </c>
    </row>
    <row r="47" spans="1:37" x14ac:dyDescent="0.25">
      <c r="A47" s="15" t="s">
        <v>104</v>
      </c>
      <c r="B47" s="18">
        <v>7435</v>
      </c>
      <c r="C47" s="4">
        <v>6044</v>
      </c>
      <c r="D47" s="9">
        <v>0.85569674016918562</v>
      </c>
      <c r="E47" s="28">
        <f t="shared" si="22"/>
        <v>0.83805350841311987</v>
      </c>
      <c r="F47" s="28">
        <f t="shared" si="23"/>
        <v>0.85569674016918562</v>
      </c>
      <c r="G47" s="28">
        <f t="shared" si="24"/>
        <v>0.90323544795636257</v>
      </c>
      <c r="H47" s="16">
        <v>18</v>
      </c>
      <c r="I47" s="16">
        <v>18</v>
      </c>
      <c r="J47" s="5">
        <v>670.94</v>
      </c>
      <c r="K47" s="30">
        <f t="shared" si="3"/>
        <v>18</v>
      </c>
      <c r="L47" s="5">
        <v>670.94</v>
      </c>
      <c r="M47">
        <f t="shared" si="4"/>
        <v>12076.920000000002</v>
      </c>
      <c r="N47" s="28"/>
      <c r="O47" s="28">
        <f t="shared" si="32"/>
        <v>1.4372074999254776</v>
      </c>
      <c r="P47">
        <f t="shared" si="25"/>
        <v>635.62736842105278</v>
      </c>
      <c r="Q47" s="28">
        <f t="shared" si="33"/>
        <v>1.5170523610324482</v>
      </c>
      <c r="R47" s="28">
        <f t="shared" si="34"/>
        <v>7.9844861106970644E-2</v>
      </c>
      <c r="S47" s="45">
        <v>274148</v>
      </c>
      <c r="T47" s="59">
        <f t="shared" si="35"/>
        <v>1.3624534897526498E-2</v>
      </c>
      <c r="U47" s="28">
        <v>0.96640000000000004</v>
      </c>
      <c r="V47" s="59">
        <f t="shared" si="26"/>
        <v>1</v>
      </c>
      <c r="W47" s="59">
        <f t="shared" si="27"/>
        <v>0.85569674016918562</v>
      </c>
      <c r="X47" s="62">
        <f t="shared" si="36"/>
        <v>0.67377722895169567</v>
      </c>
      <c r="Y47" s="28">
        <v>0.13908838067134591</v>
      </c>
      <c r="Z47" s="28">
        <v>0.76198215646106759</v>
      </c>
      <c r="AA47" s="62">
        <f t="shared" si="37"/>
        <v>2.7120387527904635</v>
      </c>
      <c r="AB47" s="59">
        <f t="shared" si="38"/>
        <v>0.84933118040052979</v>
      </c>
      <c r="AC47" s="62">
        <f t="shared" si="28"/>
        <v>0.28392508300101083</v>
      </c>
      <c r="AD47" s="28">
        <v>7.9297912441975593E-2</v>
      </c>
      <c r="AE47" s="28">
        <v>0.82681651402863499</v>
      </c>
      <c r="AF47">
        <v>98.2727</v>
      </c>
      <c r="AG47" s="59">
        <f t="shared" si="29"/>
        <v>0.70620619923287675</v>
      </c>
      <c r="AH47" s="62">
        <f t="shared" si="30"/>
        <v>0.90763532193753438</v>
      </c>
      <c r="AI47" s="28">
        <v>0.11584095694217872</v>
      </c>
      <c r="AJ47" s="28">
        <v>0.60106485498511031</v>
      </c>
      <c r="AK47" s="62">
        <f t="shared" si="31"/>
        <v>0.62177921129674696</v>
      </c>
    </row>
    <row r="48" spans="1:37" x14ac:dyDescent="0.25">
      <c r="A48" s="15" t="s">
        <v>106</v>
      </c>
      <c r="B48" s="18">
        <v>36545</v>
      </c>
      <c r="C48" s="4">
        <v>21853</v>
      </c>
      <c r="D48" s="9">
        <v>0.62944747283450109</v>
      </c>
      <c r="E48" s="28">
        <f t="shared" si="22"/>
        <v>0.61646917442554228</v>
      </c>
      <c r="F48" s="28">
        <f t="shared" si="23"/>
        <v>0.62944747283450109</v>
      </c>
      <c r="G48" s="28">
        <f t="shared" si="24"/>
        <v>0.6644167768808622</v>
      </c>
      <c r="H48" s="16">
        <v>56</v>
      </c>
      <c r="I48" s="16">
        <v>56</v>
      </c>
      <c r="J48" s="5">
        <v>1061.6400000000001</v>
      </c>
      <c r="K48" s="30">
        <f t="shared" si="3"/>
        <v>51.999755097042801</v>
      </c>
      <c r="L48" s="5">
        <v>1143.31</v>
      </c>
      <c r="M48">
        <f t="shared" si="4"/>
        <v>59451.840000000004</v>
      </c>
      <c r="N48" s="28"/>
      <c r="O48" s="28">
        <f t="shared" si="32"/>
        <v>0.84341079847110589</v>
      </c>
      <c r="P48">
        <f t="shared" si="25"/>
        <v>1121.7380135274852</v>
      </c>
      <c r="Q48" s="28">
        <f t="shared" si="33"/>
        <v>0.85963031329184136</v>
      </c>
      <c r="R48" s="28">
        <f t="shared" si="34"/>
        <v>1.621951482073547E-2</v>
      </c>
      <c r="S48" s="45">
        <v>772348</v>
      </c>
      <c r="T48" s="59">
        <f t="shared" si="35"/>
        <v>3.8383946915661597E-2</v>
      </c>
      <c r="U48" s="28">
        <v>0.96640000000000004</v>
      </c>
      <c r="V48" s="59">
        <f t="shared" si="26"/>
        <v>0.9285670553043357</v>
      </c>
      <c r="W48" s="59">
        <f t="shared" si="27"/>
        <v>0.67786970175051187</v>
      </c>
      <c r="X48" s="62">
        <f t="shared" si="36"/>
        <v>-0.60474105963823355</v>
      </c>
      <c r="Y48" s="28">
        <v>0.13908838067134591</v>
      </c>
      <c r="Z48" s="28">
        <v>0.76198215646106759</v>
      </c>
      <c r="AA48" s="62">
        <f t="shared" si="37"/>
        <v>4.731675358776096</v>
      </c>
      <c r="AB48" s="59">
        <f t="shared" si="38"/>
        <v>0.90900581454766916</v>
      </c>
      <c r="AC48" s="62">
        <f t="shared" si="28"/>
        <v>1.0364623479738422</v>
      </c>
      <c r="AD48" s="28">
        <v>7.9297912441975593E-2</v>
      </c>
      <c r="AE48" s="28">
        <v>0.82681651402863499</v>
      </c>
      <c r="AF48">
        <v>135.59710000000001</v>
      </c>
      <c r="AG48" s="59">
        <f t="shared" si="29"/>
        <v>0.60738345906849311</v>
      </c>
      <c r="AH48" s="62">
        <f t="shared" si="30"/>
        <v>5.4545510069782116E-2</v>
      </c>
      <c r="AI48" s="28">
        <v>0.11584095694217872</v>
      </c>
      <c r="AJ48" s="28">
        <v>0.60106485498511031</v>
      </c>
      <c r="AK48" s="62">
        <f t="shared" si="31"/>
        <v>0.16208893280179693</v>
      </c>
    </row>
    <row r="49" spans="1:37" x14ac:dyDescent="0.25">
      <c r="A49" s="15" t="s">
        <v>108</v>
      </c>
      <c r="B49" s="18">
        <v>13123</v>
      </c>
      <c r="C49" s="4">
        <v>6288</v>
      </c>
      <c r="D49" s="9">
        <v>0.50437760942018239</v>
      </c>
      <c r="E49" s="28">
        <f t="shared" si="22"/>
        <v>0.49397807108162189</v>
      </c>
      <c r="F49" s="28">
        <f t="shared" si="23"/>
        <v>0.50437760942018239</v>
      </c>
      <c r="G49" s="28">
        <f t="shared" si="24"/>
        <v>0.53239858772130355</v>
      </c>
      <c r="H49" s="16">
        <v>17</v>
      </c>
      <c r="I49" s="16">
        <v>18</v>
      </c>
      <c r="J49" s="5">
        <v>1349.28</v>
      </c>
      <c r="K49" s="30">
        <f t="shared" si="3"/>
        <v>16.999993000384979</v>
      </c>
      <c r="L49" s="5">
        <v>1428.65</v>
      </c>
      <c r="M49">
        <f t="shared" si="4"/>
        <v>24287.040000000001</v>
      </c>
      <c r="N49" s="28"/>
      <c r="O49" s="28">
        <f t="shared" si="32"/>
        <v>0.67495887726175052</v>
      </c>
      <c r="P49">
        <f t="shared" si="25"/>
        <v>1349.280524691346</v>
      </c>
      <c r="Q49" s="28">
        <f t="shared" si="33"/>
        <v>0.71466235697768132</v>
      </c>
      <c r="R49" s="28">
        <f t="shared" si="34"/>
        <v>3.9703479715930801E-2</v>
      </c>
      <c r="S49" s="45">
        <v>388738</v>
      </c>
      <c r="T49" s="59">
        <f t="shared" si="35"/>
        <v>1.9319398452641114E-2</v>
      </c>
      <c r="U49" s="28">
        <v>0.96640000000000004</v>
      </c>
      <c r="V49" s="59">
        <f t="shared" si="26"/>
        <v>0.94444405557694333</v>
      </c>
      <c r="W49" s="59">
        <f t="shared" si="27"/>
        <v>0.53404710045219939</v>
      </c>
      <c r="X49" s="62">
        <f t="shared" si="36"/>
        <v>-1.63877855870261</v>
      </c>
      <c r="Y49" s="28">
        <v>0.13908838067134591</v>
      </c>
      <c r="Z49" s="28">
        <v>0.76198215646106759</v>
      </c>
      <c r="AA49" s="62">
        <f t="shared" si="37"/>
        <v>3.3757955229486183</v>
      </c>
      <c r="AB49" s="59">
        <f t="shared" si="38"/>
        <v>0.80142371100551801</v>
      </c>
      <c r="AC49" s="62">
        <f t="shared" si="28"/>
        <v>-0.32022032158409675</v>
      </c>
      <c r="AD49" s="28">
        <v>7.9297912441975593E-2</v>
      </c>
      <c r="AE49" s="28">
        <v>0.82681651402863499</v>
      </c>
      <c r="AF49">
        <v>144.10890000000001</v>
      </c>
      <c r="AG49" s="59">
        <f t="shared" si="29"/>
        <v>0.58484701106849313</v>
      </c>
      <c r="AH49" s="62">
        <f t="shared" si="30"/>
        <v>-0.1400009491005173</v>
      </c>
      <c r="AI49" s="28">
        <v>0.11584095694217872</v>
      </c>
      <c r="AJ49" s="28">
        <v>0.60106485498511031</v>
      </c>
      <c r="AK49" s="62">
        <f t="shared" si="31"/>
        <v>-0.69966660979574147</v>
      </c>
    </row>
    <row r="50" spans="1:37" x14ac:dyDescent="0.25">
      <c r="A50" s="15" t="s">
        <v>110</v>
      </c>
      <c r="B50" s="18">
        <v>20280</v>
      </c>
      <c r="C50" s="4">
        <v>12866</v>
      </c>
      <c r="D50" s="9">
        <v>0.66780857469116583</v>
      </c>
      <c r="E50" s="28">
        <f t="shared" si="22"/>
        <v>0.65403932572846135</v>
      </c>
      <c r="F50" s="28">
        <f t="shared" si="23"/>
        <v>0.66780857469116583</v>
      </c>
      <c r="G50" s="28">
        <f t="shared" si="24"/>
        <v>0.70490905106289725</v>
      </c>
      <c r="H50" s="16">
        <v>27</v>
      </c>
      <c r="I50" s="16">
        <v>29</v>
      </c>
      <c r="J50" s="5">
        <v>985.93</v>
      </c>
      <c r="K50" s="30">
        <f t="shared" si="3"/>
        <v>24.999973768886399</v>
      </c>
      <c r="L50" s="5">
        <v>1143.68</v>
      </c>
      <c r="M50">
        <f t="shared" si="4"/>
        <v>28591.969999999998</v>
      </c>
      <c r="N50" s="28"/>
      <c r="O50" s="28">
        <f t="shared" si="32"/>
        <v>0.84313794068270842</v>
      </c>
      <c r="P50">
        <f t="shared" si="25"/>
        <v>1099.6922633135648</v>
      </c>
      <c r="Q50" s="28">
        <f t="shared" si="33"/>
        <v>0.87686349369636918</v>
      </c>
      <c r="R50" s="28">
        <f t="shared" si="34"/>
        <v>3.3725553013660758E-2</v>
      </c>
      <c r="S50" s="45">
        <v>478659</v>
      </c>
      <c r="T50" s="59">
        <f t="shared" si="35"/>
        <v>2.3788268561197371E-2</v>
      </c>
      <c r="U50" s="28">
        <v>0.96640000000000004</v>
      </c>
      <c r="V50" s="59">
        <f t="shared" si="26"/>
        <v>0.86206806099608269</v>
      </c>
      <c r="W50" s="59">
        <f t="shared" si="27"/>
        <v>0.77465875944822926</v>
      </c>
      <c r="X50" s="62">
        <f t="shared" si="36"/>
        <v>9.1140632495502333E-2</v>
      </c>
      <c r="Y50" s="28">
        <v>0.13908838067134591</v>
      </c>
      <c r="Z50" s="28">
        <v>0.76198215646106759</v>
      </c>
      <c r="AA50" s="62">
        <f t="shared" si="37"/>
        <v>4.2368366624256515</v>
      </c>
      <c r="AB50" s="59">
        <f t="shared" si="38"/>
        <v>0.83052635568367728</v>
      </c>
      <c r="AC50" s="62">
        <f t="shared" si="28"/>
        <v>4.6783597963652328E-2</v>
      </c>
      <c r="AD50" s="28">
        <v>7.9297912441975593E-2</v>
      </c>
      <c r="AE50" s="28">
        <v>0.82681651402863499</v>
      </c>
      <c r="AF50">
        <v>175.17339999999999</v>
      </c>
      <c r="AG50" s="59">
        <f t="shared" si="29"/>
        <v>0.5025984280547946</v>
      </c>
      <c r="AH50" s="62">
        <f t="shared" si="30"/>
        <v>-0.85001392883403581</v>
      </c>
      <c r="AI50" s="28">
        <v>0.11584095694217872</v>
      </c>
      <c r="AJ50" s="28">
        <v>0.60106485498511031</v>
      </c>
      <c r="AK50" s="62">
        <f t="shared" si="31"/>
        <v>-0.23736323279162705</v>
      </c>
    </row>
    <row r="51" spans="1:37" x14ac:dyDescent="0.25">
      <c r="A51" s="15" t="s">
        <v>112</v>
      </c>
      <c r="B51" s="18">
        <v>23943</v>
      </c>
      <c r="C51" s="4">
        <v>18509</v>
      </c>
      <c r="D51" s="9">
        <v>0.81373085639798037</v>
      </c>
      <c r="E51" s="28">
        <f t="shared" si="22"/>
        <v>0.79695290059596013</v>
      </c>
      <c r="F51" s="28">
        <f t="shared" si="23"/>
        <v>0.81373085639798037</v>
      </c>
      <c r="G51" s="28">
        <f t="shared" si="24"/>
        <v>0.85893812619786802</v>
      </c>
      <c r="H51" s="16">
        <v>41</v>
      </c>
      <c r="I51" s="16">
        <v>41</v>
      </c>
      <c r="J51" s="5">
        <v>803.49</v>
      </c>
      <c r="K51" s="30">
        <f t="shared" si="3"/>
        <v>39.000213095928686</v>
      </c>
      <c r="L51" s="5">
        <v>844.69</v>
      </c>
      <c r="M51">
        <f t="shared" si="4"/>
        <v>32943.090000000004</v>
      </c>
      <c r="N51" s="28"/>
      <c r="O51" s="28">
        <f t="shared" si="32"/>
        <v>1.1415785672850394</v>
      </c>
      <c r="P51">
        <f t="shared" si="25"/>
        <v>823.57286249940069</v>
      </c>
      <c r="Q51" s="28">
        <f t="shared" si="33"/>
        <v>1.1708496526628835</v>
      </c>
      <c r="R51" s="28">
        <f t="shared" si="34"/>
        <v>2.9271085377844175E-2</v>
      </c>
      <c r="S51" s="45">
        <v>265390</v>
      </c>
      <c r="T51" s="59">
        <f t="shared" si="35"/>
        <v>1.3189282126641659E-2</v>
      </c>
      <c r="U51" s="28">
        <v>0.96640000000000004</v>
      </c>
      <c r="V51" s="59">
        <f t="shared" si="26"/>
        <v>0.95122470965679717</v>
      </c>
      <c r="W51" s="59">
        <f t="shared" si="27"/>
        <v>0.85545596969571502</v>
      </c>
      <c r="X51" s="62">
        <f t="shared" si="36"/>
        <v>0.67204616793632932</v>
      </c>
      <c r="Y51" s="28">
        <v>0.13908838067134591</v>
      </c>
      <c r="Z51" s="28">
        <v>0.76198215646106759</v>
      </c>
      <c r="AA51" s="62">
        <f t="shared" si="37"/>
        <v>9.0218169486416215</v>
      </c>
      <c r="AB51" s="59">
        <f t="shared" si="38"/>
        <v>0.7686726242635985</v>
      </c>
      <c r="AC51" s="62">
        <f t="shared" si="28"/>
        <v>-0.73323354896110193</v>
      </c>
      <c r="AD51" s="28">
        <v>7.9297912441975593E-2</v>
      </c>
      <c r="AE51" s="28">
        <v>0.82681651402863499</v>
      </c>
      <c r="AF51">
        <v>89.256799999999998</v>
      </c>
      <c r="AG51" s="59">
        <f t="shared" si="29"/>
        <v>0.73007733830136989</v>
      </c>
      <c r="AH51" s="62">
        <f t="shared" si="30"/>
        <v>1.1137035356213032</v>
      </c>
      <c r="AI51" s="28">
        <v>0.11584095694217872</v>
      </c>
      <c r="AJ51" s="28">
        <v>0.60106485498511031</v>
      </c>
      <c r="AK51" s="62">
        <f t="shared" si="31"/>
        <v>0.35083871819884349</v>
      </c>
    </row>
    <row r="52" spans="1:37" x14ac:dyDescent="0.25">
      <c r="A52" s="15" t="s">
        <v>114</v>
      </c>
      <c r="B52" s="18">
        <v>20447</v>
      </c>
      <c r="C52" s="4">
        <v>11884</v>
      </c>
      <c r="D52" s="9">
        <v>0.61179995521154829</v>
      </c>
      <c r="E52" s="28">
        <f t="shared" si="22"/>
        <v>0.59918552314533069</v>
      </c>
      <c r="F52" s="28">
        <f t="shared" si="23"/>
        <v>0.61179995521154829</v>
      </c>
      <c r="G52" s="28">
        <f t="shared" si="24"/>
        <v>0.64578884161218986</v>
      </c>
      <c r="H52" s="16">
        <v>26</v>
      </c>
      <c r="I52" s="16">
        <v>27</v>
      </c>
      <c r="J52" s="5">
        <v>1107.96</v>
      </c>
      <c r="K52" s="30">
        <f t="shared" si="3"/>
        <v>25.999860939699982</v>
      </c>
      <c r="L52" s="5">
        <v>1150.58</v>
      </c>
      <c r="M52">
        <f t="shared" si="4"/>
        <v>29914.920000000002</v>
      </c>
      <c r="N52" s="28"/>
      <c r="O52" s="28">
        <f t="shared" si="32"/>
        <v>0.83808166316118826</v>
      </c>
      <c r="P52">
        <f t="shared" si="25"/>
        <v>1107.9657064460573</v>
      </c>
      <c r="Q52" s="28">
        <f t="shared" si="33"/>
        <v>0.87031574568589509</v>
      </c>
      <c r="R52" s="28">
        <f t="shared" si="34"/>
        <v>3.2234082524706831E-2</v>
      </c>
      <c r="S52" s="45">
        <v>550846</v>
      </c>
      <c r="T52" s="59">
        <f t="shared" si="35"/>
        <v>2.7375799021560916E-2</v>
      </c>
      <c r="U52" s="28">
        <v>0.96640000000000004</v>
      </c>
      <c r="V52" s="59">
        <f t="shared" si="26"/>
        <v>0.96295781258148083</v>
      </c>
      <c r="W52" s="59">
        <f t="shared" si="27"/>
        <v>0.63533412078712503</v>
      </c>
      <c r="X52" s="62">
        <f t="shared" si="36"/>
        <v>-0.91055798523674791</v>
      </c>
      <c r="Y52" s="28">
        <v>0.13908838067134591</v>
      </c>
      <c r="Z52" s="28">
        <v>0.76198215646106759</v>
      </c>
      <c r="AA52" s="62">
        <f t="shared" si="37"/>
        <v>3.7119267454061569</v>
      </c>
      <c r="AB52" s="59">
        <f t="shared" si="38"/>
        <v>0.85723282312874594</v>
      </c>
      <c r="AC52" s="62">
        <f t="shared" si="28"/>
        <v>0.38357011128593554</v>
      </c>
      <c r="AD52" s="28">
        <v>7.9297912441975593E-2</v>
      </c>
      <c r="AE52" s="28">
        <v>0.82681651402863499</v>
      </c>
      <c r="AF52">
        <v>26.184999999999999</v>
      </c>
      <c r="AG52" s="59">
        <f t="shared" si="29"/>
        <v>0.89707072876712324</v>
      </c>
      <c r="AH52" s="62">
        <f t="shared" si="30"/>
        <v>2.5552782158883787</v>
      </c>
      <c r="AI52" s="28">
        <v>0.11584095694217872</v>
      </c>
      <c r="AJ52" s="28">
        <v>0.60106485498511031</v>
      </c>
      <c r="AK52" s="62">
        <f t="shared" si="31"/>
        <v>0.67609678064585543</v>
      </c>
    </row>
    <row r="53" spans="1:37" x14ac:dyDescent="0.25">
      <c r="A53" s="15" t="s">
        <v>116</v>
      </c>
      <c r="B53" s="18">
        <v>16736</v>
      </c>
      <c r="C53" s="4">
        <v>8176</v>
      </c>
      <c r="D53" s="9">
        <v>0.51423971017409686</v>
      </c>
      <c r="E53" s="28">
        <f t="shared" si="22"/>
        <v>0.50363682955195044</v>
      </c>
      <c r="F53" s="28">
        <f t="shared" si="23"/>
        <v>0.51423971017409686</v>
      </c>
      <c r="G53" s="28">
        <f t="shared" si="24"/>
        <v>0.54280858296154666</v>
      </c>
      <c r="H53" s="16">
        <v>31</v>
      </c>
      <c r="I53" s="16">
        <v>31</v>
      </c>
      <c r="J53" s="5">
        <v>813.55</v>
      </c>
      <c r="K53" s="30">
        <f t="shared" si="3"/>
        <v>29.999940523629963</v>
      </c>
      <c r="L53" s="5">
        <v>840.67</v>
      </c>
      <c r="M53">
        <f t="shared" si="4"/>
        <v>25220.05</v>
      </c>
      <c r="N53" s="28"/>
      <c r="O53" s="28">
        <f t="shared" si="32"/>
        <v>1.1470374820083982</v>
      </c>
      <c r="P53">
        <f t="shared" si="25"/>
        <v>813.55156087398962</v>
      </c>
      <c r="Q53" s="28">
        <f t="shared" si="33"/>
        <v>1.1852721405439681</v>
      </c>
      <c r="R53" s="28">
        <f t="shared" si="34"/>
        <v>3.8234658535569954E-2</v>
      </c>
      <c r="S53" s="45">
        <v>470766</v>
      </c>
      <c r="T53" s="59">
        <f t="shared" si="35"/>
        <v>2.3396004331853449E-2</v>
      </c>
      <c r="U53" s="28">
        <v>0.96640000000000004</v>
      </c>
      <c r="V53" s="59">
        <f t="shared" si="26"/>
        <v>0.96774001689128908</v>
      </c>
      <c r="W53" s="59">
        <f t="shared" si="27"/>
        <v>0.53138208733582204</v>
      </c>
      <c r="X53" s="62">
        <f t="shared" si="36"/>
        <v>-1.6579391320266648</v>
      </c>
      <c r="Y53" s="28">
        <v>0.13908838067134591</v>
      </c>
      <c r="Z53" s="28">
        <v>0.76198215646106759</v>
      </c>
      <c r="AA53" s="62">
        <f t="shared" si="37"/>
        <v>3.5550570771890917</v>
      </c>
      <c r="AB53" s="59">
        <f t="shared" si="38"/>
        <v>0.88149786249113093</v>
      </c>
      <c r="AC53" s="62">
        <f t="shared" si="28"/>
        <v>0.68956857474032185</v>
      </c>
      <c r="AD53" s="28">
        <v>7.9297912441975593E-2</v>
      </c>
      <c r="AE53" s="28">
        <v>0.82681651402863499</v>
      </c>
      <c r="AF53">
        <v>100.1818</v>
      </c>
      <c r="AG53" s="59">
        <f t="shared" si="29"/>
        <v>0.70115153008219178</v>
      </c>
      <c r="AH53" s="62">
        <f t="shared" si="30"/>
        <v>0.86400076224369504</v>
      </c>
      <c r="AI53" s="28">
        <v>0.11584095694217872</v>
      </c>
      <c r="AJ53" s="28">
        <v>0.60106485498511031</v>
      </c>
      <c r="AK53" s="62">
        <f t="shared" si="31"/>
        <v>-3.4789931680882624E-2</v>
      </c>
    </row>
    <row r="54" spans="1:37" x14ac:dyDescent="0.25">
      <c r="A54" s="15" t="s">
        <v>118</v>
      </c>
      <c r="B54" s="18">
        <v>13186</v>
      </c>
      <c r="C54" s="4">
        <v>10083</v>
      </c>
      <c r="D54" s="9">
        <v>0.80492068940742578</v>
      </c>
      <c r="E54" s="28">
        <f t="shared" si="22"/>
        <v>0.78832438653304582</v>
      </c>
      <c r="F54" s="28">
        <f t="shared" si="23"/>
        <v>0.80492068940742578</v>
      </c>
      <c r="G54" s="28">
        <f t="shared" si="24"/>
        <v>0.84963850548561604</v>
      </c>
      <c r="H54" s="16">
        <v>25</v>
      </c>
      <c r="I54" s="16">
        <v>27</v>
      </c>
      <c r="J54" s="5">
        <v>727.22</v>
      </c>
      <c r="K54" s="30">
        <f t="shared" si="3"/>
        <v>22.999812580531803</v>
      </c>
      <c r="L54" s="5">
        <v>853.7</v>
      </c>
      <c r="M54">
        <f t="shared" si="4"/>
        <v>19634.940000000002</v>
      </c>
      <c r="N54" s="28"/>
      <c r="O54" s="28">
        <f t="shared" si="32"/>
        <v>1.1295302799578306</v>
      </c>
      <c r="P54">
        <f t="shared" si="25"/>
        <v>818.12888888671978</v>
      </c>
      <c r="Q54" s="28">
        <f t="shared" si="33"/>
        <v>1.1786406923145782</v>
      </c>
      <c r="R54" s="28">
        <f t="shared" si="34"/>
        <v>4.9110412356747624E-2</v>
      </c>
      <c r="S54" s="45">
        <v>436400</v>
      </c>
      <c r="T54" s="59">
        <f t="shared" si="35"/>
        <v>2.1688091940413805E-2</v>
      </c>
      <c r="U54" s="28">
        <v>0.96640000000000004</v>
      </c>
      <c r="V54" s="59">
        <f t="shared" si="26"/>
        <v>0.85184491039006671</v>
      </c>
      <c r="W54" s="59">
        <f t="shared" si="27"/>
        <v>0.94491459606050365</v>
      </c>
      <c r="X54" s="62">
        <f t="shared" si="36"/>
        <v>1.3152244545264349</v>
      </c>
      <c r="Y54" s="28">
        <v>0.13908838067134591</v>
      </c>
      <c r="Z54" s="28">
        <v>0.76198215646106759</v>
      </c>
      <c r="AA54" s="62">
        <f>B54*100/S54</f>
        <v>3.0215398716773603</v>
      </c>
      <c r="AB54" s="59">
        <f t="shared" si="38"/>
        <v>0.86862763072100235</v>
      </c>
      <c r="AC54" s="62">
        <f t="shared" si="28"/>
        <v>0.52726629749505294</v>
      </c>
      <c r="AD54" s="28">
        <v>7.9297912441975593E-2</v>
      </c>
      <c r="AE54" s="28">
        <v>0.82681651402863499</v>
      </c>
      <c r="AF54">
        <v>82.25</v>
      </c>
      <c r="AG54" s="59">
        <f t="shared" si="29"/>
        <v>0.74862904109589046</v>
      </c>
      <c r="AH54" s="62">
        <f t="shared" si="30"/>
        <v>1.2738515807015982</v>
      </c>
      <c r="AI54" s="28">
        <v>0.11584095694217872</v>
      </c>
      <c r="AJ54" s="28">
        <v>0.60106485498511031</v>
      </c>
      <c r="AK54" s="62">
        <f t="shared" si="31"/>
        <v>1.038780777574362</v>
      </c>
    </row>
    <row r="55" spans="1:37" x14ac:dyDescent="0.25">
      <c r="A55" s="15" t="s">
        <v>120</v>
      </c>
      <c r="B55" s="18">
        <v>1435</v>
      </c>
      <c r="C55" s="4">
        <v>1145</v>
      </c>
      <c r="D55" s="9">
        <v>0.83990463964790019</v>
      </c>
      <c r="E55" s="28">
        <f t="shared" si="22"/>
        <v>0.82258701821186098</v>
      </c>
      <c r="F55" s="28">
        <f t="shared" si="23"/>
        <v>0.83990463964790019</v>
      </c>
      <c r="G55" s="28">
        <f t="shared" si="24"/>
        <v>0.886566008517228</v>
      </c>
      <c r="H55" s="16">
        <v>5</v>
      </c>
      <c r="I55" s="16">
        <v>6</v>
      </c>
      <c r="J55" s="5">
        <v>380.33</v>
      </c>
      <c r="K55" s="30">
        <f t="shared" si="3"/>
        <v>4.9999561787905353</v>
      </c>
      <c r="L55" s="5">
        <v>456.4</v>
      </c>
      <c r="M55">
        <f t="shared" si="4"/>
        <v>2281.98</v>
      </c>
      <c r="N55" s="28"/>
      <c r="O55" s="28">
        <f t="shared" si="32"/>
        <v>2.1127957931638912</v>
      </c>
      <c r="P55">
        <f t="shared" si="25"/>
        <v>380.33277777372018</v>
      </c>
      <c r="Q55" s="28">
        <f t="shared" si="33"/>
        <v>2.5353586552398082</v>
      </c>
      <c r="R55" s="28">
        <f t="shared" si="34"/>
        <v>0.42256286207591698</v>
      </c>
      <c r="S55" s="45">
        <v>549217</v>
      </c>
      <c r="T55" s="59">
        <f t="shared" si="35"/>
        <v>2.7294841409803504E-2</v>
      </c>
      <c r="U55" s="28">
        <v>0.96640000000000004</v>
      </c>
      <c r="V55" s="59">
        <f t="shared" si="26"/>
        <v>0.83332602979842252</v>
      </c>
      <c r="W55" s="59">
        <f t="shared" si="27"/>
        <v>1.0078944010078132</v>
      </c>
      <c r="X55" s="62">
        <f t="shared" si="36"/>
        <v>1.7680286689642</v>
      </c>
      <c r="Y55" s="28">
        <v>0.13908838067134591</v>
      </c>
      <c r="Z55" s="28">
        <v>0.76198215646106759</v>
      </c>
      <c r="AA55" s="62">
        <f t="shared" si="37"/>
        <v>0.26128106012741775</v>
      </c>
      <c r="AB55" s="59">
        <f t="shared" si="38"/>
        <v>0.9477433299844199</v>
      </c>
      <c r="AC55" s="62">
        <f t="shared" si="28"/>
        <v>1.524968466783666</v>
      </c>
      <c r="AD55" s="28">
        <v>7.9297912441975593E-2</v>
      </c>
      <c r="AE55" s="28">
        <v>0.82681651402863499</v>
      </c>
      <c r="AF55">
        <v>89.666700000000006</v>
      </c>
      <c r="AG55" s="59">
        <f t="shared" si="29"/>
        <v>0.72899205786301369</v>
      </c>
      <c r="AH55" s="62">
        <f t="shared" si="30"/>
        <v>1.1043348247007096</v>
      </c>
      <c r="AI55" s="28">
        <v>0.11584095694217872</v>
      </c>
      <c r="AJ55" s="28">
        <v>0.60106485498511031</v>
      </c>
      <c r="AK55" s="62">
        <f t="shared" si="31"/>
        <v>1.465777320149525</v>
      </c>
    </row>
    <row r="56" spans="1:37" x14ac:dyDescent="0.25">
      <c r="A56" s="15" t="s">
        <v>122</v>
      </c>
      <c r="B56" s="18">
        <v>32164</v>
      </c>
      <c r="C56" s="4">
        <v>18333</v>
      </c>
      <c r="D56" s="9">
        <v>0.5999842910347627</v>
      </c>
      <c r="E56" s="28">
        <f t="shared" si="22"/>
        <v>0.58761348091033461</v>
      </c>
      <c r="F56" s="28">
        <f t="shared" si="23"/>
        <v>0.5999842910347627</v>
      </c>
      <c r="G56" s="28">
        <f t="shared" si="24"/>
        <v>0.63331675164780499</v>
      </c>
      <c r="H56" s="16">
        <v>38</v>
      </c>
      <c r="I56" s="16">
        <v>42</v>
      </c>
      <c r="J56" s="5">
        <v>1248.3599999999999</v>
      </c>
      <c r="K56" s="30">
        <f t="shared" si="3"/>
        <v>31.000118250833665</v>
      </c>
      <c r="L56" s="5">
        <v>1691.32</v>
      </c>
      <c r="M56">
        <f t="shared" si="4"/>
        <v>52431.119999999995</v>
      </c>
      <c r="N56" s="28"/>
      <c r="O56" s="28">
        <f t="shared" si="32"/>
        <v>0.57013456944871466</v>
      </c>
      <c r="P56">
        <f t="shared" si="25"/>
        <v>1638.4664453117782</v>
      </c>
      <c r="Q56" s="28">
        <f t="shared" si="33"/>
        <v>0.58852593701820388</v>
      </c>
      <c r="R56" s="28">
        <f t="shared" si="34"/>
        <v>1.8391367569489225E-2</v>
      </c>
      <c r="S56" s="45">
        <v>762886</v>
      </c>
      <c r="T56" s="59">
        <f t="shared" si="35"/>
        <v>3.7913706938713397E-2</v>
      </c>
      <c r="U56" s="28">
        <v>0.96640000000000004</v>
      </c>
      <c r="V56" s="59">
        <f t="shared" si="26"/>
        <v>0.73809805359127778</v>
      </c>
      <c r="W56" s="59">
        <f t="shared" si="27"/>
        <v>0.81287884193094528</v>
      </c>
      <c r="X56" s="62">
        <f t="shared" si="36"/>
        <v>0.365930534414246</v>
      </c>
      <c r="Y56" s="28">
        <v>0.13908838067134591</v>
      </c>
      <c r="Z56" s="28">
        <v>0.76198215646106759</v>
      </c>
      <c r="AA56" s="62">
        <f t="shared" si="37"/>
        <v>4.2160951963989381</v>
      </c>
      <c r="AB56" s="59">
        <f t="shared" si="38"/>
        <v>0.86399744793600719</v>
      </c>
      <c r="AC56" s="62">
        <f t="shared" si="28"/>
        <v>0.46887657899668533</v>
      </c>
      <c r="AD56" s="28">
        <v>7.9297912441975593E-2</v>
      </c>
      <c r="AE56" s="28">
        <v>0.82681651402863499</v>
      </c>
      <c r="AF56">
        <v>54.241399999999999</v>
      </c>
      <c r="AG56" s="59">
        <f t="shared" si="29"/>
        <v>0.82278660558904115</v>
      </c>
      <c r="AH56" s="62">
        <f t="shared" si="30"/>
        <v>1.9140186377655863</v>
      </c>
      <c r="AI56" s="28">
        <v>0.11584095694217872</v>
      </c>
      <c r="AJ56" s="28">
        <v>0.60106485498511031</v>
      </c>
      <c r="AK56" s="62">
        <f t="shared" si="31"/>
        <v>0.9162752503921725</v>
      </c>
    </row>
    <row r="57" spans="1:37" x14ac:dyDescent="0.25">
      <c r="A57" s="15" t="s">
        <v>124</v>
      </c>
      <c r="B57" s="18">
        <v>20202</v>
      </c>
      <c r="C57" s="4">
        <v>14282</v>
      </c>
      <c r="D57" s="9">
        <v>0.74416811258916526</v>
      </c>
      <c r="E57" s="28">
        <f t="shared" si="22"/>
        <v>0.72882444016464643</v>
      </c>
      <c r="F57" s="28">
        <f t="shared" si="23"/>
        <v>0.74416811258916526</v>
      </c>
      <c r="G57" s="28">
        <f t="shared" si="24"/>
        <v>0.78551078551078557</v>
      </c>
      <c r="H57" s="16">
        <v>22</v>
      </c>
      <c r="I57" s="16">
        <v>27</v>
      </c>
      <c r="J57" s="5">
        <v>995.3</v>
      </c>
      <c r="K57" s="30">
        <f t="shared" si="3"/>
        <v>22.000081866557512</v>
      </c>
      <c r="L57" s="5">
        <v>1221.5</v>
      </c>
      <c r="M57">
        <f t="shared" si="4"/>
        <v>26873.1</v>
      </c>
      <c r="N57" s="28"/>
      <c r="O57" s="28">
        <f t="shared" si="32"/>
        <v>0.78942284076954561</v>
      </c>
      <c r="P57">
        <f t="shared" si="25"/>
        <v>1168.3914933830699</v>
      </c>
      <c r="Q57" s="28">
        <f t="shared" si="33"/>
        <v>0.82530556364111618</v>
      </c>
      <c r="R57" s="28">
        <f t="shared" si="34"/>
        <v>3.5882722871570571E-2</v>
      </c>
      <c r="S57" s="45">
        <v>344360</v>
      </c>
      <c r="T57" s="59">
        <f t="shared" si="35"/>
        <v>1.7113912329516267E-2</v>
      </c>
      <c r="U57" s="28">
        <v>0.96640000000000004</v>
      </c>
      <c r="V57" s="59">
        <f t="shared" si="26"/>
        <v>0.81481784690953751</v>
      </c>
      <c r="W57" s="59">
        <f t="shared" si="27"/>
        <v>0.91329383053116175</v>
      </c>
      <c r="X57" s="62">
        <f t="shared" si="36"/>
        <v>1.0878814847059788</v>
      </c>
      <c r="Y57" s="28">
        <v>0.13908838067134591</v>
      </c>
      <c r="Z57" s="28">
        <v>0.76198215646106759</v>
      </c>
      <c r="AA57" s="62">
        <f t="shared" si="37"/>
        <v>5.8665350214891392</v>
      </c>
      <c r="AB57" s="59">
        <f t="shared" si="38"/>
        <v>0.73334030950098861</v>
      </c>
      <c r="AC57" s="62">
        <f t="shared" si="28"/>
        <v>-1.1787977974331345</v>
      </c>
      <c r="AD57" s="28">
        <v>7.9297912441975593E-2</v>
      </c>
      <c r="AE57" s="28">
        <v>0.82681651402863499</v>
      </c>
      <c r="AF57">
        <v>200.46549999999999</v>
      </c>
      <c r="AG57" s="59">
        <f t="shared" si="29"/>
        <v>0.43563326246575346</v>
      </c>
      <c r="AH57" s="62">
        <f t="shared" si="30"/>
        <v>-1.4280924198677933</v>
      </c>
      <c r="AI57" s="28">
        <v>0.11584095694217872</v>
      </c>
      <c r="AJ57" s="28">
        <v>0.60106485498511031</v>
      </c>
      <c r="AK57" s="62">
        <f t="shared" si="31"/>
        <v>-0.50633624419831635</v>
      </c>
    </row>
    <row r="58" spans="1:37" x14ac:dyDescent="0.25">
      <c r="A58" s="15" t="s">
        <v>126</v>
      </c>
      <c r="B58" s="18">
        <v>11614</v>
      </c>
      <c r="C58" s="4">
        <v>8211</v>
      </c>
      <c r="D58" s="9">
        <v>0.74420164411372847</v>
      </c>
      <c r="E58" s="28">
        <f t="shared" si="22"/>
        <v>0.72885728031756913</v>
      </c>
      <c r="F58" s="28">
        <f t="shared" si="23"/>
        <v>0.74420164411372847</v>
      </c>
      <c r="G58" s="28">
        <f t="shared" si="24"/>
        <v>0.78554617989782449</v>
      </c>
      <c r="H58" s="16">
        <v>13</v>
      </c>
      <c r="I58" s="16">
        <v>16</v>
      </c>
      <c r="J58" s="5">
        <v>969.63</v>
      </c>
      <c r="K58" s="30">
        <f t="shared" si="3"/>
        <v>12.000092819628257</v>
      </c>
      <c r="L58" s="5">
        <v>1292.83</v>
      </c>
      <c r="M58">
        <f t="shared" si="4"/>
        <v>15514.08</v>
      </c>
      <c r="N58" s="28"/>
      <c r="O58" s="28">
        <f t="shared" si="32"/>
        <v>0.7458675928002908</v>
      </c>
      <c r="P58">
        <f t="shared" si="25"/>
        <v>1193.3822485156404</v>
      </c>
      <c r="Q58" s="28">
        <f t="shared" si="33"/>
        <v>0.80802274476547331</v>
      </c>
      <c r="R58" s="28">
        <f t="shared" si="34"/>
        <v>6.2155151965182509E-2</v>
      </c>
      <c r="S58" s="45">
        <v>224384</v>
      </c>
      <c r="T58" s="59">
        <f t="shared" si="35"/>
        <v>1.1151376768922574E-2</v>
      </c>
      <c r="U58" s="28">
        <v>0.96640000000000004</v>
      </c>
      <c r="V58" s="59">
        <f t="shared" si="26"/>
        <v>0.75000580122676608</v>
      </c>
      <c r="W58" s="59">
        <f t="shared" si="27"/>
        <v>0.99226118370878746</v>
      </c>
      <c r="X58" s="62">
        <f t="shared" si="36"/>
        <v>1.6556309458505363</v>
      </c>
      <c r="Y58" s="28">
        <v>0.13908838067134591</v>
      </c>
      <c r="Z58" s="28">
        <v>0.76198215646106759</v>
      </c>
      <c r="AA58" s="62">
        <f t="shared" si="37"/>
        <v>5.17594837421563</v>
      </c>
      <c r="AB58" s="59">
        <f t="shared" si="38"/>
        <v>0.56867430510625239</v>
      </c>
      <c r="AC58" s="62">
        <f t="shared" si="28"/>
        <v>-3.255346842973605</v>
      </c>
      <c r="AD58" s="28">
        <v>7.9297912441975593E-2</v>
      </c>
      <c r="AE58" s="28">
        <v>0.82681651402863499</v>
      </c>
      <c r="AF58">
        <v>206.10769999999999</v>
      </c>
      <c r="AG58" s="59">
        <f t="shared" si="29"/>
        <v>0.42069457183561648</v>
      </c>
      <c r="AH58" s="62">
        <f t="shared" si="30"/>
        <v>-1.5570510457672109</v>
      </c>
      <c r="AI58" s="28">
        <v>0.11584095694217872</v>
      </c>
      <c r="AJ58" s="28">
        <v>0.60106485498511031</v>
      </c>
      <c r="AK58" s="62">
        <f t="shared" si="31"/>
        <v>-1.0522556476300933</v>
      </c>
    </row>
    <row r="59" spans="1:37" x14ac:dyDescent="0.25">
      <c r="A59" s="15" t="s">
        <v>128</v>
      </c>
      <c r="B59" s="18">
        <v>24965</v>
      </c>
      <c r="C59" s="4">
        <v>13879</v>
      </c>
      <c r="D59" s="9">
        <v>0.58519822488325757</v>
      </c>
      <c r="E59" s="28">
        <f t="shared" si="22"/>
        <v>0.5731322821021595</v>
      </c>
      <c r="F59" s="28">
        <f t="shared" si="23"/>
        <v>0.58519822488325757</v>
      </c>
      <c r="G59" s="28">
        <f t="shared" si="24"/>
        <v>0.61770923737677197</v>
      </c>
      <c r="H59" s="16">
        <v>30</v>
      </c>
      <c r="I59" s="16">
        <v>31</v>
      </c>
      <c r="J59" s="5">
        <v>1072.06</v>
      </c>
      <c r="K59" s="30">
        <f t="shared" si="3"/>
        <v>28.999877835951136</v>
      </c>
      <c r="L59" s="5">
        <v>1146</v>
      </c>
      <c r="M59">
        <f t="shared" si="4"/>
        <v>33233.86</v>
      </c>
      <c r="N59" s="28"/>
      <c r="O59" s="28">
        <f t="shared" si="32"/>
        <v>0.84143106457242578</v>
      </c>
      <c r="P59">
        <f t="shared" si="25"/>
        <v>1107.799844443811</v>
      </c>
      <c r="Q59" s="28">
        <f t="shared" si="33"/>
        <v>0.87044605109520712</v>
      </c>
      <c r="R59" s="28">
        <f t="shared" si="34"/>
        <v>2.9014986522781339E-2</v>
      </c>
      <c r="S59" s="45">
        <v>397322</v>
      </c>
      <c r="T59" s="59">
        <f t="shared" si="35"/>
        <v>1.9746003817481886E-2</v>
      </c>
      <c r="U59" s="28">
        <v>0.96640000000000004</v>
      </c>
      <c r="V59" s="59">
        <f t="shared" si="26"/>
        <v>0.93547993019197206</v>
      </c>
      <c r="W59" s="59">
        <f t="shared" si="27"/>
        <v>0.62555935835327614</v>
      </c>
      <c r="X59" s="62">
        <f t="shared" si="36"/>
        <v>-0.9808353325368494</v>
      </c>
      <c r="Y59" s="28">
        <v>0.13908838067134591</v>
      </c>
      <c r="Z59" s="28">
        <v>0.76198215646106759</v>
      </c>
      <c r="AA59" s="62">
        <f t="shared" si="37"/>
        <v>6.2833168060162787</v>
      </c>
      <c r="AB59" s="59">
        <f t="shared" si="38"/>
        <v>0.78333299051946859</v>
      </c>
      <c r="AC59" s="62">
        <f t="shared" si="28"/>
        <v>-0.54835647206960791</v>
      </c>
      <c r="AD59" s="28">
        <v>7.9297912441975593E-2</v>
      </c>
      <c r="AE59" s="28">
        <v>0.82681651402863499</v>
      </c>
      <c r="AF59">
        <v>119.7094</v>
      </c>
      <c r="AG59" s="59">
        <f t="shared" si="29"/>
        <v>0.64944886531506851</v>
      </c>
      <c r="AH59" s="62">
        <f t="shared" si="30"/>
        <v>0.41767619680583939</v>
      </c>
      <c r="AI59" s="28">
        <v>0.11584095694217872</v>
      </c>
      <c r="AJ59" s="28">
        <v>0.60106485498511031</v>
      </c>
      <c r="AK59" s="62">
        <f t="shared" si="31"/>
        <v>-0.37050520260020603</v>
      </c>
    </row>
    <row r="60" spans="1:37" x14ac:dyDescent="0.25">
      <c r="A60" s="15" t="s">
        <v>130</v>
      </c>
      <c r="B60" s="18">
        <v>30868</v>
      </c>
      <c r="C60" s="4">
        <v>19967</v>
      </c>
      <c r="D60" s="9">
        <v>0.68089590309842252</v>
      </c>
      <c r="E60" s="28">
        <f t="shared" si="22"/>
        <v>0.66685681231288807</v>
      </c>
      <c r="F60" s="28">
        <f t="shared" si="23"/>
        <v>0.68089590309842252</v>
      </c>
      <c r="G60" s="28">
        <f t="shared" si="24"/>
        <v>0.71872345327055709</v>
      </c>
      <c r="H60" s="16">
        <v>39</v>
      </c>
      <c r="I60" s="16">
        <v>41</v>
      </c>
      <c r="J60" s="5">
        <v>1114.83</v>
      </c>
      <c r="K60" s="30">
        <f t="shared" si="3"/>
        <v>35.000099545155209</v>
      </c>
      <c r="L60" s="5">
        <v>1305.94</v>
      </c>
      <c r="M60">
        <f t="shared" si="4"/>
        <v>45708.03</v>
      </c>
      <c r="N60" s="28"/>
      <c r="O60" s="28">
        <f t="shared" si="32"/>
        <v>0.73838001745868875</v>
      </c>
      <c r="P60">
        <f t="shared" si="25"/>
        <v>1269.6639891972536</v>
      </c>
      <c r="Q60" s="28">
        <f t="shared" si="33"/>
        <v>0.7594765293844925</v>
      </c>
      <c r="R60" s="28">
        <f t="shared" si="34"/>
        <v>2.1096511925803751E-2</v>
      </c>
      <c r="S60" s="45">
        <v>634810</v>
      </c>
      <c r="T60" s="59">
        <f t="shared" si="35"/>
        <v>3.1548619717447497E-2</v>
      </c>
      <c r="U60" s="28">
        <v>0.96640000000000004</v>
      </c>
      <c r="V60" s="59">
        <f t="shared" si="26"/>
        <v>0.85366096451598072</v>
      </c>
      <c r="W60" s="59">
        <f t="shared" si="27"/>
        <v>0.79761864651323877</v>
      </c>
      <c r="X60" s="62">
        <f t="shared" si="36"/>
        <v>0.25621471671582108</v>
      </c>
      <c r="Y60" s="28">
        <v>0.13908838067134591</v>
      </c>
      <c r="Z60" s="28">
        <v>0.76198215646106759</v>
      </c>
      <c r="AA60" s="62">
        <f t="shared" si="37"/>
        <v>4.8625573006096312</v>
      </c>
      <c r="AB60" s="59">
        <f t="shared" si="38"/>
        <v>0.86107018654800604</v>
      </c>
      <c r="AC60" s="62">
        <f t="shared" si="28"/>
        <v>0.43196184444874747</v>
      </c>
      <c r="AD60" s="28">
        <v>7.9297912441975593E-2</v>
      </c>
      <c r="AE60" s="28">
        <v>0.82681651402863499</v>
      </c>
      <c r="AF60">
        <v>59.395200000000003</v>
      </c>
      <c r="AG60" s="59">
        <f t="shared" si="29"/>
        <v>0.8091410375890411</v>
      </c>
      <c r="AH60" s="62">
        <f t="shared" si="30"/>
        <v>1.7962229257808247</v>
      </c>
      <c r="AI60" s="28">
        <v>0.11584095694217872</v>
      </c>
      <c r="AJ60" s="28">
        <v>0.60106485498511031</v>
      </c>
      <c r="AK60" s="62">
        <f t="shared" si="31"/>
        <v>0.82813316231513101</v>
      </c>
    </row>
    <row r="61" spans="1:37" x14ac:dyDescent="0.25">
      <c r="A61" s="15" t="s">
        <v>132</v>
      </c>
      <c r="B61" s="18">
        <v>9824</v>
      </c>
      <c r="C61" s="4">
        <v>7730</v>
      </c>
      <c r="D61" s="9">
        <v>0.82826161494942574</v>
      </c>
      <c r="E61" s="28">
        <f t="shared" si="22"/>
        <v>0.81118405587830356</v>
      </c>
      <c r="F61" s="28">
        <f t="shared" si="23"/>
        <v>0.82826161494942574</v>
      </c>
      <c r="G61" s="28">
        <f t="shared" si="24"/>
        <v>0.87427614911328266</v>
      </c>
      <c r="H61" s="16">
        <v>19</v>
      </c>
      <c r="I61" s="16">
        <v>21</v>
      </c>
      <c r="J61" s="5">
        <v>677.52</v>
      </c>
      <c r="K61" s="30">
        <f t="shared" si="3"/>
        <v>18.999946584049997</v>
      </c>
      <c r="L61" s="5">
        <v>748.84</v>
      </c>
      <c r="M61">
        <f t="shared" si="4"/>
        <v>14227.92</v>
      </c>
      <c r="N61" s="28"/>
      <c r="O61" s="28">
        <f t="shared" si="32"/>
        <v>1.2876983067143848</v>
      </c>
      <c r="P61">
        <f t="shared" si="25"/>
        <v>711.39789999973289</v>
      </c>
      <c r="Q61" s="28">
        <f t="shared" si="33"/>
        <v>1.355472092341518</v>
      </c>
      <c r="R61" s="28">
        <f t="shared" si="34"/>
        <v>6.777378562713321E-2</v>
      </c>
      <c r="S61" s="45">
        <v>380123</v>
      </c>
      <c r="T61" s="59">
        <f t="shared" si="35"/>
        <v>1.8891252457987895E-2</v>
      </c>
      <c r="U61" s="28">
        <v>0.96640000000000004</v>
      </c>
      <c r="V61" s="59">
        <f t="shared" si="26"/>
        <v>0.90475936114523792</v>
      </c>
      <c r="W61" s="59">
        <f t="shared" si="27"/>
        <v>0.91544962176574562</v>
      </c>
      <c r="X61" s="62">
        <f t="shared" si="36"/>
        <v>1.1033809191244284</v>
      </c>
      <c r="Y61" s="28">
        <v>0.13908838067134591</v>
      </c>
      <c r="Z61" s="28">
        <v>0.76198215646106759</v>
      </c>
      <c r="AA61" s="62">
        <f t="shared" si="37"/>
        <v>2.5844266198046424</v>
      </c>
      <c r="AB61" s="59">
        <f t="shared" si="38"/>
        <v>0.86397716391612345</v>
      </c>
      <c r="AC61" s="62">
        <f t="shared" si="28"/>
        <v>0.4686207838659045</v>
      </c>
      <c r="AD61" s="28">
        <v>7.9297912441975593E-2</v>
      </c>
      <c r="AE61" s="28">
        <v>0.82681651402863499</v>
      </c>
      <c r="AF61">
        <v>197.70599999999999</v>
      </c>
      <c r="AG61" s="59">
        <f t="shared" si="29"/>
        <v>0.44293951123287673</v>
      </c>
      <c r="AH61" s="62">
        <f t="shared" si="30"/>
        <v>-1.3650210420064197</v>
      </c>
      <c r="AI61" s="28">
        <v>0.11584095694217872</v>
      </c>
      <c r="AJ61" s="28">
        <v>0.60106485498511031</v>
      </c>
      <c r="AK61" s="62">
        <f t="shared" si="31"/>
        <v>6.8993553661304372E-2</v>
      </c>
    </row>
    <row r="62" spans="1:37" x14ac:dyDescent="0.25">
      <c r="A62" s="15" t="s">
        <v>134</v>
      </c>
      <c r="B62" s="18">
        <v>31378</v>
      </c>
      <c r="C62" s="4">
        <v>19824</v>
      </c>
      <c r="D62" s="9">
        <v>0.66503181914247667</v>
      </c>
      <c r="E62" s="28">
        <f t="shared" si="22"/>
        <v>0.6513198228714977</v>
      </c>
      <c r="F62" s="28">
        <f t="shared" si="23"/>
        <v>0.66503181914247667</v>
      </c>
      <c r="G62" s="28">
        <f t="shared" si="24"/>
        <v>0.7019780313170586</v>
      </c>
      <c r="H62" s="16">
        <v>43</v>
      </c>
      <c r="I62" s="16">
        <v>47</v>
      </c>
      <c r="J62" s="5">
        <v>1012.13</v>
      </c>
      <c r="K62" s="30">
        <f t="shared" si="3"/>
        <v>43.000063275120226</v>
      </c>
      <c r="L62" s="5">
        <v>1106.28</v>
      </c>
      <c r="M62">
        <f t="shared" si="4"/>
        <v>47570.11</v>
      </c>
      <c r="N62" s="28"/>
      <c r="O62" s="28">
        <f t="shared" si="32"/>
        <v>0.87164189897675093</v>
      </c>
      <c r="P62">
        <f t="shared" si="25"/>
        <v>1081.1373088842454</v>
      </c>
      <c r="Q62" s="28">
        <f t="shared" si="33"/>
        <v>0.89191261098477448</v>
      </c>
      <c r="R62" s="28">
        <f t="shared" si="34"/>
        <v>2.027071200802355E-2</v>
      </c>
      <c r="S62" s="45">
        <v>683540</v>
      </c>
      <c r="T62" s="59">
        <f t="shared" si="35"/>
        <v>3.397039038714586E-2</v>
      </c>
      <c r="U62" s="28">
        <v>0.96640000000000004</v>
      </c>
      <c r="V62" s="59">
        <f t="shared" si="26"/>
        <v>0.9148949633004303</v>
      </c>
      <c r="W62" s="59">
        <f t="shared" si="27"/>
        <v>0.72689417454372374</v>
      </c>
      <c r="X62" s="62">
        <f t="shared" si="36"/>
        <v>-0.25227112249048173</v>
      </c>
      <c r="Y62" s="28">
        <v>0.13908838067134591</v>
      </c>
      <c r="Z62" s="28">
        <v>0.76198215646106759</v>
      </c>
      <c r="AA62" s="62">
        <f>B62*100/S62</f>
        <v>4.5905140884220383</v>
      </c>
      <c r="AB62" s="59">
        <f t="shared" si="38"/>
        <v>0.8932440155017608</v>
      </c>
      <c r="AC62" s="62">
        <f t="shared" si="28"/>
        <v>0.83769546293835417</v>
      </c>
      <c r="AD62" s="28">
        <v>7.9297912441975593E-2</v>
      </c>
      <c r="AE62" s="28">
        <v>0.82681651402863499</v>
      </c>
      <c r="AF62">
        <v>192.48560000000001</v>
      </c>
      <c r="AG62" s="59">
        <f t="shared" si="29"/>
        <v>0.45676141413698629</v>
      </c>
      <c r="AH62" s="62">
        <f t="shared" si="30"/>
        <v>-1.2457031144878419</v>
      </c>
      <c r="AI62" s="28">
        <v>0.11584095694217872</v>
      </c>
      <c r="AJ62" s="28">
        <v>0.60106485498511031</v>
      </c>
      <c r="AK62" s="62">
        <f t="shared" si="31"/>
        <v>-0.22009292467998978</v>
      </c>
    </row>
    <row r="63" spans="1:37" x14ac:dyDescent="0.25">
      <c r="A63" s="15" t="s">
        <v>136</v>
      </c>
      <c r="B63" s="18">
        <v>8173</v>
      </c>
      <c r="C63" s="4">
        <v>6376</v>
      </c>
      <c r="D63" s="9">
        <v>0.82118915298769379</v>
      </c>
      <c r="E63" s="28">
        <f t="shared" si="22"/>
        <v>0.80425741787454552</v>
      </c>
      <c r="F63" s="28">
        <f t="shared" si="23"/>
        <v>0.82118915298769379</v>
      </c>
      <c r="G63" s="28">
        <f t="shared" si="24"/>
        <v>0.86681077259812123</v>
      </c>
      <c r="H63" s="16">
        <v>14</v>
      </c>
      <c r="I63" s="16">
        <v>15</v>
      </c>
      <c r="J63" s="5">
        <v>775.2</v>
      </c>
      <c r="K63" s="30">
        <f t="shared" si="3"/>
        <v>13.00002235985958</v>
      </c>
      <c r="L63" s="5">
        <v>894.46</v>
      </c>
      <c r="M63">
        <f t="shared" si="4"/>
        <v>11628</v>
      </c>
      <c r="N63" s="28"/>
      <c r="O63" s="28">
        <f t="shared" si="32"/>
        <v>1.0780582697940657</v>
      </c>
      <c r="P63">
        <f t="shared" si="25"/>
        <v>830.57010204065341</v>
      </c>
      <c r="Q63" s="28">
        <f t="shared" si="33"/>
        <v>1.160985686374733</v>
      </c>
      <c r="R63" s="28">
        <f t="shared" si="34"/>
        <v>8.2927416580667268E-2</v>
      </c>
      <c r="S63" s="45">
        <v>213083</v>
      </c>
      <c r="T63" s="59">
        <f t="shared" si="35"/>
        <v>1.0589742655681016E-2</v>
      </c>
      <c r="U63" s="28">
        <v>0.96640000000000004</v>
      </c>
      <c r="V63" s="59">
        <f t="shared" si="26"/>
        <v>0.86666815732397195</v>
      </c>
      <c r="W63" s="59">
        <f t="shared" si="27"/>
        <v>0.94752431602344256</v>
      </c>
      <c r="X63" s="62">
        <f t="shared" si="36"/>
        <v>1.3339874881482401</v>
      </c>
      <c r="Y63" s="28">
        <v>0.13908838067134591</v>
      </c>
      <c r="Z63" s="28">
        <v>0.76198215646106759</v>
      </c>
      <c r="AA63" s="62">
        <f t="shared" si="37"/>
        <v>3.8355945805155738</v>
      </c>
      <c r="AB63" s="59">
        <f t="shared" si="38"/>
        <v>0.70495477051187128</v>
      </c>
      <c r="AC63" s="62">
        <f t="shared" si="28"/>
        <v>-1.5367585320223052</v>
      </c>
      <c r="AD63" s="28">
        <v>7.9297912441975593E-2</v>
      </c>
      <c r="AE63" s="28">
        <v>0.82681651402863499</v>
      </c>
      <c r="AF63">
        <v>188.92500000000001</v>
      </c>
      <c r="AG63" s="59">
        <f t="shared" si="29"/>
        <v>0.46618871232876707</v>
      </c>
      <c r="AH63" s="62">
        <f t="shared" si="30"/>
        <v>-1.1643217236513836</v>
      </c>
      <c r="AI63" s="28">
        <v>0.11584095694217872</v>
      </c>
      <c r="AJ63" s="28">
        <v>0.60106485498511031</v>
      </c>
      <c r="AK63" s="62">
        <f t="shared" si="31"/>
        <v>-0.45569758917514958</v>
      </c>
    </row>
    <row r="64" spans="1:37" x14ac:dyDescent="0.25">
      <c r="A64" s="15" t="s">
        <v>138</v>
      </c>
      <c r="B64" s="18">
        <v>24509</v>
      </c>
      <c r="C64" s="4">
        <v>15366</v>
      </c>
      <c r="D64" s="9">
        <v>0.65995090954772795</v>
      </c>
      <c r="E64" s="28">
        <f t="shared" si="22"/>
        <v>0.64634367429932116</v>
      </c>
      <c r="F64" s="28">
        <f t="shared" si="23"/>
        <v>0.65995090954772795</v>
      </c>
      <c r="G64" s="28">
        <f t="shared" si="24"/>
        <v>0.69661484896704606</v>
      </c>
      <c r="H64" s="16">
        <v>29</v>
      </c>
      <c r="I64" s="16">
        <v>34</v>
      </c>
      <c r="J64" s="5">
        <v>1123.94</v>
      </c>
      <c r="K64" s="30">
        <f t="shared" si="3"/>
        <v>32.999965457685661</v>
      </c>
      <c r="L64" s="5">
        <v>1158</v>
      </c>
      <c r="M64">
        <f t="shared" si="4"/>
        <v>38213.96</v>
      </c>
      <c r="N64" s="28"/>
      <c r="O64" s="28">
        <f t="shared" si="32"/>
        <v>0.83271157167530219</v>
      </c>
      <c r="P64">
        <f t="shared" si="25"/>
        <v>1123.941141868477</v>
      </c>
      <c r="Q64" s="28">
        <f t="shared" si="33"/>
        <v>0.85794528207851617</v>
      </c>
      <c r="R64" s="28">
        <f t="shared" si="34"/>
        <v>2.5233710403213983E-2</v>
      </c>
      <c r="S64" s="45">
        <v>371714</v>
      </c>
      <c r="T64" s="59">
        <f t="shared" si="35"/>
        <v>1.8473344196927078E-2</v>
      </c>
      <c r="U64" s="28">
        <v>0.96640000000000004</v>
      </c>
      <c r="V64" s="59">
        <f t="shared" si="26"/>
        <v>0.97058721934369596</v>
      </c>
      <c r="W64" s="59">
        <f t="shared" si="27"/>
        <v>0.67995013368709101</v>
      </c>
      <c r="X64" s="62">
        <f t="shared" si="36"/>
        <v>-0.58978343394342425</v>
      </c>
      <c r="Y64" s="28">
        <v>0.13908838067134591</v>
      </c>
      <c r="Z64" s="28">
        <v>0.76198215646106759</v>
      </c>
      <c r="AA64" s="62">
        <f t="shared" si="37"/>
        <v>6.5935100641891351</v>
      </c>
      <c r="AB64" s="59">
        <f t="shared" si="38"/>
        <v>0.800196455579819</v>
      </c>
      <c r="AC64" s="62">
        <f t="shared" si="28"/>
        <v>-0.3356968377735618</v>
      </c>
      <c r="AD64" s="28">
        <v>7.9297912441975593E-2</v>
      </c>
      <c r="AE64" s="28">
        <v>0.82681651402863499</v>
      </c>
      <c r="AF64">
        <v>188.31710000000001</v>
      </c>
      <c r="AG64" s="59">
        <f t="shared" si="29"/>
        <v>0.4677982316712328</v>
      </c>
      <c r="AH64" s="62">
        <f t="shared" si="30"/>
        <v>-1.1504275070897136</v>
      </c>
      <c r="AI64" s="28">
        <v>0.11584095694217872</v>
      </c>
      <c r="AJ64" s="28">
        <v>0.60106485498511031</v>
      </c>
      <c r="AK64" s="62">
        <f t="shared" si="31"/>
        <v>-0.69196925960223332</v>
      </c>
    </row>
    <row r="65" spans="1:38" x14ac:dyDescent="0.25">
      <c r="A65" s="15" t="s">
        <v>140</v>
      </c>
      <c r="B65" s="18">
        <v>9957</v>
      </c>
      <c r="C65" s="4">
        <v>7396</v>
      </c>
      <c r="D65" s="9">
        <v>0.78188843606455127</v>
      </c>
      <c r="E65" s="28">
        <f t="shared" si="22"/>
        <v>0.76576702501167393</v>
      </c>
      <c r="F65" s="28">
        <f t="shared" si="23"/>
        <v>0.78188843606455127</v>
      </c>
      <c r="G65" s="28">
        <f t="shared" si="24"/>
        <v>0.82532668251258179</v>
      </c>
      <c r="H65" s="16">
        <v>16</v>
      </c>
      <c r="I65" s="16">
        <v>22</v>
      </c>
      <c r="J65" s="5">
        <v>688.36</v>
      </c>
      <c r="K65" s="30">
        <f t="shared" si="3"/>
        <v>13.999981510756117</v>
      </c>
      <c r="L65" s="5">
        <v>1081.71</v>
      </c>
      <c r="M65">
        <f t="shared" si="4"/>
        <v>15143.92</v>
      </c>
      <c r="N65" s="28"/>
      <c r="O65" s="28">
        <f t="shared" si="32"/>
        <v>0.89144040454465612</v>
      </c>
      <c r="P65">
        <f t="shared" si="25"/>
        <v>1009.5959111110017</v>
      </c>
      <c r="Q65" s="28">
        <f t="shared" si="33"/>
        <v>0.95511480324723763</v>
      </c>
      <c r="R65" s="28">
        <f t="shared" si="34"/>
        <v>6.3674398702581514E-2</v>
      </c>
      <c r="S65" s="45">
        <v>395499</v>
      </c>
      <c r="T65" s="59">
        <f t="shared" si="35"/>
        <v>1.9655404844962695E-2</v>
      </c>
      <c r="U65" s="28">
        <v>0.96640000000000004</v>
      </c>
      <c r="V65" s="59">
        <f t="shared" si="26"/>
        <v>0.63636279594345979</v>
      </c>
      <c r="W65" s="59">
        <f t="shared" si="27"/>
        <v>1.2286834507748647</v>
      </c>
      <c r="X65" s="62">
        <f t="shared" si="36"/>
        <v>3.3554297782542517</v>
      </c>
      <c r="Y65" s="28">
        <v>0.13908838067134591</v>
      </c>
      <c r="Z65" s="28">
        <v>0.76198215646106759</v>
      </c>
      <c r="AA65" s="62">
        <f t="shared" si="37"/>
        <v>2.51757905835413</v>
      </c>
      <c r="AB65" s="59">
        <f t="shared" si="38"/>
        <v>0.82017268691248724</v>
      </c>
      <c r="AC65" s="62">
        <f t="shared" si="28"/>
        <v>-8.3783127595057627E-2</v>
      </c>
      <c r="AD65" s="28">
        <v>7.9297912441975593E-2</v>
      </c>
      <c r="AE65" s="28">
        <v>0.82681651402863499</v>
      </c>
      <c r="AF65">
        <v>211.6567</v>
      </c>
      <c r="AG65" s="59">
        <f t="shared" si="29"/>
        <v>0.40600264416438353</v>
      </c>
      <c r="AH65" s="62">
        <f t="shared" si="30"/>
        <v>-1.6838794841628497</v>
      </c>
      <c r="AI65" s="28">
        <v>0.11584095694217872</v>
      </c>
      <c r="AJ65" s="28">
        <v>0.60106485498511031</v>
      </c>
      <c r="AK65" s="62">
        <f t="shared" si="31"/>
        <v>0.52925572216544814</v>
      </c>
    </row>
    <row r="66" spans="1:38" x14ac:dyDescent="0.25">
      <c r="A66" s="15" t="s">
        <v>142</v>
      </c>
      <c r="B66" s="18">
        <v>14581</v>
      </c>
      <c r="C66" s="4">
        <v>11745</v>
      </c>
      <c r="D66" s="9">
        <v>0.84789506170611362</v>
      </c>
      <c r="E66" s="28">
        <f t="shared" si="22"/>
        <v>0.83041268929980194</v>
      </c>
      <c r="F66" s="28">
        <f t="shared" si="23"/>
        <v>0.84789506170611362</v>
      </c>
      <c r="G66" s="28">
        <f t="shared" si="24"/>
        <v>0.89500034291200881</v>
      </c>
      <c r="H66" s="16">
        <v>27</v>
      </c>
      <c r="I66" s="16">
        <v>27</v>
      </c>
      <c r="J66" s="5">
        <v>771.15</v>
      </c>
      <c r="K66" s="30">
        <f t="shared" si="3"/>
        <v>25.00006003554104</v>
      </c>
      <c r="L66" s="5">
        <v>832.84</v>
      </c>
      <c r="M66">
        <f t="shared" si="4"/>
        <v>20821.05</v>
      </c>
      <c r="N66" s="28"/>
      <c r="O66" s="28">
        <f t="shared" si="32"/>
        <v>1.1578214302867296</v>
      </c>
      <c r="P66">
        <f t="shared" si="25"/>
        <v>800.80776627201851</v>
      </c>
      <c r="Q66" s="28">
        <f t="shared" si="33"/>
        <v>1.2041341762817686</v>
      </c>
      <c r="R66" s="28">
        <f t="shared" si="34"/>
        <v>4.6312745995038984E-2</v>
      </c>
      <c r="S66" s="45">
        <v>340310</v>
      </c>
      <c r="T66" s="59">
        <f t="shared" si="35"/>
        <v>1.6912636499180161E-2</v>
      </c>
      <c r="U66" s="28">
        <v>0.96640000000000004</v>
      </c>
      <c r="V66" s="59">
        <f t="shared" si="26"/>
        <v>0.92592814946448299</v>
      </c>
      <c r="W66" s="59">
        <f t="shared" si="27"/>
        <v>0.9157244676020484</v>
      </c>
      <c r="X66" s="62">
        <f t="shared" si="36"/>
        <v>1.1053569708620081</v>
      </c>
      <c r="Y66" s="28">
        <v>0.13908838067134591</v>
      </c>
      <c r="Z66" s="28">
        <v>0.76198215646106759</v>
      </c>
      <c r="AA66" s="62">
        <f t="shared" si="37"/>
        <v>4.2846228438776413</v>
      </c>
      <c r="AB66" s="59">
        <f t="shared" si="38"/>
        <v>0.82861549781134691</v>
      </c>
      <c r="AC66" s="62">
        <f t="shared" si="28"/>
        <v>2.2686395231757098E-2</v>
      </c>
      <c r="AD66" s="28">
        <v>7.9297912441975593E-2</v>
      </c>
      <c r="AE66" s="28">
        <v>0.82681651402863499</v>
      </c>
      <c r="AF66">
        <v>137.42509999999999</v>
      </c>
      <c r="AG66" s="59">
        <f t="shared" si="29"/>
        <v>0.6025435160547945</v>
      </c>
      <c r="AH66" s="62">
        <f t="shared" si="30"/>
        <v>1.2764579201657142E-2</v>
      </c>
      <c r="AI66" s="28">
        <v>0.11584095694217872</v>
      </c>
      <c r="AJ66" s="28">
        <v>0.60106485498511031</v>
      </c>
      <c r="AK66" s="62">
        <f t="shared" si="31"/>
        <v>0.38026931509847411</v>
      </c>
    </row>
    <row r="67" spans="1:38" x14ac:dyDescent="0.25">
      <c r="A67" s="33" t="s">
        <v>509</v>
      </c>
      <c r="B67" s="34"/>
      <c r="C67" s="32"/>
      <c r="D67" s="35"/>
      <c r="E67" s="36"/>
      <c r="F67" s="36"/>
      <c r="G67" s="36"/>
      <c r="H67" s="37"/>
      <c r="I67" s="37"/>
      <c r="J67" s="38">
        <f>MEDIAN(J21:J66)</f>
        <v>964.28</v>
      </c>
      <c r="K67" s="39"/>
      <c r="L67" s="38">
        <f>MEDIAN(L21:L66)</f>
        <v>1107.4299999999998</v>
      </c>
      <c r="M67" s="40"/>
      <c r="N67" s="36"/>
      <c r="O67" s="36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62"/>
      <c r="AL67" s="40"/>
    </row>
    <row r="68" spans="1:38" x14ac:dyDescent="0.25">
      <c r="A68" s="32" t="s">
        <v>524</v>
      </c>
      <c r="B68" s="18"/>
      <c r="C68" s="4"/>
      <c r="D68" s="28"/>
      <c r="E68" s="28"/>
      <c r="F68" s="28"/>
      <c r="G68" s="28"/>
      <c r="H68" s="16"/>
      <c r="I68" s="16"/>
      <c r="J68" s="38"/>
      <c r="K68" s="30"/>
      <c r="L68" s="5"/>
      <c r="N68" s="28"/>
      <c r="O68" s="28"/>
      <c r="P68" s="56"/>
      <c r="W68" s="28">
        <f>SUM(W21:W66)/46</f>
        <v>0.8020864804853346</v>
      </c>
      <c r="X68" s="28"/>
      <c r="Y68" s="28"/>
      <c r="Z68" s="28"/>
      <c r="AB68" s="28">
        <f>SUM(AB21:AB66)/46</f>
        <v>0.82681651402863499</v>
      </c>
      <c r="AC68" s="28"/>
      <c r="AD68" s="28"/>
      <c r="AE68" s="28"/>
      <c r="AG68" s="28">
        <f>SUM(AG21:AG66)/46</f>
        <v>0.60106485498511031</v>
      </c>
      <c r="AH68" s="28"/>
      <c r="AI68" s="28"/>
      <c r="AK68" s="62"/>
    </row>
    <row r="69" spans="1:38" x14ac:dyDescent="0.25">
      <c r="A69" s="32" t="s">
        <v>525</v>
      </c>
      <c r="B69" s="18"/>
      <c r="C69" s="4"/>
      <c r="D69" s="28"/>
      <c r="E69" s="28"/>
      <c r="F69" s="28"/>
      <c r="G69" s="28"/>
      <c r="H69" s="16"/>
      <c r="I69" s="16"/>
      <c r="J69" s="38"/>
      <c r="K69" s="30"/>
      <c r="L69" s="5"/>
      <c r="N69" s="28"/>
      <c r="O69" s="28"/>
      <c r="P69" s="56"/>
      <c r="W69">
        <f>STDEV(W21:W66)</f>
        <v>0.14640882175930992</v>
      </c>
      <c r="AB69">
        <f>STDEV(AB21:AB66)</f>
        <v>7.9297912441975649E-2</v>
      </c>
      <c r="AG69">
        <f>STDEV(AG21:AG66)</f>
        <v>0.11584095694217872</v>
      </c>
      <c r="AK69" s="62"/>
    </row>
    <row r="70" spans="1:38" x14ac:dyDescent="0.25">
      <c r="A70" s="4" t="s">
        <v>144</v>
      </c>
      <c r="B70" s="18">
        <v>4803</v>
      </c>
      <c r="C70" s="4">
        <v>3733</v>
      </c>
      <c r="D70" s="9">
        <v>0.81812902023954337</v>
      </c>
      <c r="E70" s="28">
        <f t="shared" si="22"/>
        <v>0.80126038064697536</v>
      </c>
      <c r="F70" s="28">
        <f t="shared" si="23"/>
        <v>0.81812902023954337</v>
      </c>
      <c r="G70" s="28">
        <f t="shared" si="24"/>
        <v>0.86358063247507344</v>
      </c>
      <c r="H70" s="16">
        <v>4</v>
      </c>
      <c r="I70" s="16">
        <v>4</v>
      </c>
      <c r="J70" s="5">
        <v>1200.75</v>
      </c>
      <c r="K70" s="30">
        <f t="shared" si="3"/>
        <v>4</v>
      </c>
      <c r="L70" s="5">
        <v>1200.75</v>
      </c>
      <c r="M70">
        <f t="shared" si="4"/>
        <v>4803</v>
      </c>
      <c r="N70" s="28"/>
      <c r="O70" s="28">
        <f>$J$245/L70</f>
        <v>0.62072038309389965</v>
      </c>
      <c r="P70">
        <f t="shared" ref="P70:P133" si="39">M70/(K70+1)</f>
        <v>960.6</v>
      </c>
      <c r="Q70" s="28">
        <f>$J$245/P70</f>
        <v>0.77590047886737457</v>
      </c>
      <c r="R70" s="28">
        <f t="shared" ref="R70:R133" si="40">Q70-O70</f>
        <v>0.15518009577347491</v>
      </c>
      <c r="S70" s="46">
        <v>44270</v>
      </c>
      <c r="T70" s="59">
        <f>S70/20121641</f>
        <v>2.200118767649219E-3</v>
      </c>
      <c r="U70" s="28">
        <v>0.98960000000000004</v>
      </c>
      <c r="V70" s="59">
        <f t="shared" ref="V70:V133" si="41">K70/I70</f>
        <v>1</v>
      </c>
      <c r="W70" s="59">
        <f t="shared" ref="W70:W133" si="42">D70/V70</f>
        <v>0.81812902023954337</v>
      </c>
      <c r="X70" s="62">
        <f t="shared" ref="X70:X133" si="43">(W70-Z70)/Y70</f>
        <v>-0.49592688946938995</v>
      </c>
      <c r="Y70" s="28">
        <v>0.15378925368193108</v>
      </c>
      <c r="Z70" s="28">
        <v>0.89439724645184238</v>
      </c>
      <c r="AA70" s="62">
        <f>B70*10/S70</f>
        <v>1.0849333634515472</v>
      </c>
      <c r="AB70" s="59">
        <f t="shared" ref="AB70:AB133" si="44">(1-AA70/K70)</f>
        <v>0.72876665913711314</v>
      </c>
      <c r="AC70" s="62">
        <f t="shared" ref="AC70:AC133" si="45">(AB70-AE70)/AD70</f>
        <v>-2.0115601038431272</v>
      </c>
      <c r="AD70" s="28">
        <v>7.6642910197268058E-2</v>
      </c>
      <c r="AE70" s="28">
        <v>0.88293847953236915</v>
      </c>
      <c r="AF70">
        <v>82.193299999999994</v>
      </c>
      <c r="AG70" s="59">
        <f t="shared" ref="AG70:AG133" si="46">(1-AF70/365)*U70</f>
        <v>0.76675482279452056</v>
      </c>
      <c r="AH70" s="62">
        <f t="shared" ref="AH70:AH133" si="47">(AG70-AJ70)/AI70</f>
        <v>0.15548125067076096</v>
      </c>
      <c r="AI70">
        <v>6.5787674558349635E-2</v>
      </c>
      <c r="AJ70" s="28">
        <v>0.75652607287546736</v>
      </c>
      <c r="AK70" s="62">
        <f t="shared" si="31"/>
        <v>-0.78400191421391874</v>
      </c>
    </row>
    <row r="71" spans="1:38" x14ac:dyDescent="0.25">
      <c r="A71" s="4" t="s">
        <v>146</v>
      </c>
      <c r="B71" s="18">
        <v>1174</v>
      </c>
      <c r="C71" s="4">
        <v>966</v>
      </c>
      <c r="D71" s="9">
        <v>0.8661346722854838</v>
      </c>
      <c r="E71" s="28">
        <f t="shared" si="22"/>
        <v>0.84827622543423664</v>
      </c>
      <c r="F71" s="28">
        <f t="shared" si="23"/>
        <v>0.8661346722854838</v>
      </c>
      <c r="G71" s="28">
        <f t="shared" si="24"/>
        <v>0.91425326519023276</v>
      </c>
      <c r="H71" s="16">
        <v>2</v>
      </c>
      <c r="I71" s="16">
        <v>3</v>
      </c>
      <c r="J71" s="5">
        <v>391.33</v>
      </c>
      <c r="K71" s="30">
        <f t="shared" si="3"/>
        <v>1.9999829642248723</v>
      </c>
      <c r="L71" s="5">
        <v>587</v>
      </c>
      <c r="M71">
        <f t="shared" si="4"/>
        <v>1173.99</v>
      </c>
      <c r="N71" s="28"/>
      <c r="O71" s="28">
        <f t="shared" ref="O71:O134" si="48">$J$245/L71</f>
        <v>1.2697274275979558</v>
      </c>
      <c r="P71">
        <f t="shared" si="39"/>
        <v>391.33222221591262</v>
      </c>
      <c r="Q71" s="28">
        <f t="shared" ref="Q71:Q134" si="49">$J$245/P71</f>
        <v>1.9045965491407288</v>
      </c>
      <c r="R71" s="28">
        <f t="shared" si="40"/>
        <v>0.63486912154277308</v>
      </c>
      <c r="S71" s="46">
        <v>24777</v>
      </c>
      <c r="T71" s="59">
        <f t="shared" ref="T71:T134" si="50">S71/20121641</f>
        <v>1.2313608020339893E-3</v>
      </c>
      <c r="U71" s="28">
        <v>0.98960000000000004</v>
      </c>
      <c r="V71" s="59">
        <f t="shared" si="41"/>
        <v>0.66666098807495744</v>
      </c>
      <c r="W71" s="59">
        <f t="shared" si="42"/>
        <v>1.2992130749791198</v>
      </c>
      <c r="X71" s="62">
        <f t="shared" si="43"/>
        <v>2.632276435676856</v>
      </c>
      <c r="Y71" s="28">
        <v>0.15378925368193108</v>
      </c>
      <c r="Z71" s="28">
        <v>0.89439724645184238</v>
      </c>
      <c r="AA71" s="62">
        <f t="shared" ref="AA71:AA91" si="51">B71*10/S71</f>
        <v>0.47382653267142916</v>
      </c>
      <c r="AB71" s="59">
        <f t="shared" si="44"/>
        <v>0.76308471564653113</v>
      </c>
      <c r="AC71" s="62">
        <f t="shared" si="45"/>
        <v>-1.5637945320363136</v>
      </c>
      <c r="AD71" s="28">
        <v>7.6642910197268058E-2</v>
      </c>
      <c r="AE71" s="28">
        <v>0.88293847953236915</v>
      </c>
      <c r="AF71">
        <v>83.403099999999995</v>
      </c>
      <c r="AG71" s="59">
        <f t="shared" si="46"/>
        <v>0.76347477326027402</v>
      </c>
      <c r="AH71" s="62">
        <f t="shared" si="47"/>
        <v>0.10562313429461</v>
      </c>
      <c r="AI71">
        <v>6.5787674558349635E-2</v>
      </c>
      <c r="AJ71" s="28">
        <v>0.75652607287546736</v>
      </c>
      <c r="AK71" s="62">
        <f t="shared" si="31"/>
        <v>0.3913683459783841</v>
      </c>
    </row>
    <row r="72" spans="1:38" x14ac:dyDescent="0.25">
      <c r="A72" s="4" t="s">
        <v>148</v>
      </c>
      <c r="B72" s="18">
        <v>6633</v>
      </c>
      <c r="C72" s="4">
        <v>4933</v>
      </c>
      <c r="D72" s="9">
        <v>0.78284811984733438</v>
      </c>
      <c r="E72" s="28">
        <f t="shared" si="22"/>
        <v>0.76670692149996655</v>
      </c>
      <c r="F72" s="28">
        <f t="shared" si="23"/>
        <v>0.78284811984733438</v>
      </c>
      <c r="G72" s="28">
        <f t="shared" si="24"/>
        <v>0.82633968206107511</v>
      </c>
      <c r="H72" s="16">
        <v>6</v>
      </c>
      <c r="I72" s="16">
        <v>9</v>
      </c>
      <c r="J72" s="5">
        <v>737</v>
      </c>
      <c r="K72" s="30">
        <f t="shared" si="3"/>
        <v>7.0000105533100454</v>
      </c>
      <c r="L72" s="5">
        <v>947.57</v>
      </c>
      <c r="M72">
        <f t="shared" si="4"/>
        <v>6633</v>
      </c>
      <c r="N72" s="28"/>
      <c r="O72" s="28">
        <f t="shared" si="48"/>
        <v>0.78656985763584752</v>
      </c>
      <c r="P72">
        <f t="shared" si="39"/>
        <v>829.123906249794</v>
      </c>
      <c r="Q72" s="28">
        <f t="shared" si="49"/>
        <v>0.89893681074906917</v>
      </c>
      <c r="R72" s="28">
        <f t="shared" si="40"/>
        <v>0.11236695311322165</v>
      </c>
      <c r="S72" s="46">
        <v>65983</v>
      </c>
      <c r="T72" s="59">
        <f t="shared" si="50"/>
        <v>3.2792057069301653E-3</v>
      </c>
      <c r="U72" s="28">
        <v>0.98960000000000004</v>
      </c>
      <c r="V72" s="59">
        <f t="shared" si="41"/>
        <v>0.77777895036778277</v>
      </c>
      <c r="W72" s="59">
        <f t="shared" si="42"/>
        <v>1.0065174937906902</v>
      </c>
      <c r="X72" s="62">
        <f t="shared" si="43"/>
        <v>0.72905124808483945</v>
      </c>
      <c r="Y72" s="28">
        <v>0.15378925368193108</v>
      </c>
      <c r="Z72" s="28">
        <v>0.89439724645184238</v>
      </c>
      <c r="AA72" s="62">
        <f t="shared" si="51"/>
        <v>1.0052589303305397</v>
      </c>
      <c r="AB72" s="59">
        <f t="shared" si="44"/>
        <v>0.85639179788733455</v>
      </c>
      <c r="AC72" s="62">
        <f t="shared" si="45"/>
        <v>-0.34636839306737149</v>
      </c>
      <c r="AD72" s="28">
        <v>7.6642910197268058E-2</v>
      </c>
      <c r="AE72" s="28">
        <v>0.88293847953236915</v>
      </c>
      <c r="AF72">
        <v>105.6057</v>
      </c>
      <c r="AG72" s="59">
        <f t="shared" si="46"/>
        <v>0.70327835419178086</v>
      </c>
      <c r="AH72" s="62">
        <f t="shared" si="47"/>
        <v>-0.80938745807862589</v>
      </c>
      <c r="AI72">
        <v>6.5787674558349635E-2</v>
      </c>
      <c r="AJ72" s="28">
        <v>0.75652607287546736</v>
      </c>
      <c r="AK72" s="62">
        <f t="shared" si="31"/>
        <v>-0.14223486768705265</v>
      </c>
    </row>
    <row r="73" spans="1:38" x14ac:dyDescent="0.25">
      <c r="A73" s="4" t="s">
        <v>150</v>
      </c>
      <c r="B73" s="18">
        <v>12468</v>
      </c>
      <c r="C73" s="4">
        <v>10098</v>
      </c>
      <c r="D73" s="9">
        <v>0.85254039815612193</v>
      </c>
      <c r="E73" s="28">
        <f t="shared" si="22"/>
        <v>0.83496224561682031</v>
      </c>
      <c r="F73" s="28">
        <f t="shared" si="23"/>
        <v>0.85254039815612193</v>
      </c>
      <c r="G73" s="28">
        <f t="shared" si="24"/>
        <v>0.89990375360923958</v>
      </c>
      <c r="H73" s="16">
        <v>15</v>
      </c>
      <c r="I73" s="16">
        <v>16</v>
      </c>
      <c r="J73" s="5">
        <v>779.25</v>
      </c>
      <c r="K73" s="30">
        <f t="shared" ref="K73:K136" si="52">M73/L73</f>
        <v>15</v>
      </c>
      <c r="L73" s="5">
        <v>831.2</v>
      </c>
      <c r="M73">
        <f t="shared" ref="M73:M136" si="53">J73*I73</f>
        <v>12468</v>
      </c>
      <c r="N73" s="28"/>
      <c r="O73" s="28">
        <f t="shared" si="48"/>
        <v>0.89669153031761306</v>
      </c>
      <c r="P73">
        <f t="shared" si="39"/>
        <v>779.25</v>
      </c>
      <c r="Q73" s="28">
        <f t="shared" si="49"/>
        <v>0.95647096567212064</v>
      </c>
      <c r="R73" s="28">
        <f t="shared" si="40"/>
        <v>5.9779435354507582E-2</v>
      </c>
      <c r="S73" s="46">
        <v>130980</v>
      </c>
      <c r="T73" s="59">
        <f t="shared" si="50"/>
        <v>6.5094094462772693E-3</v>
      </c>
      <c r="U73" s="28">
        <v>0.98960000000000004</v>
      </c>
      <c r="V73" s="59">
        <f t="shared" si="41"/>
        <v>0.9375</v>
      </c>
      <c r="W73" s="59">
        <f t="shared" si="42"/>
        <v>0.90937642469986335</v>
      </c>
      <c r="X73" s="62">
        <f t="shared" si="43"/>
        <v>9.7400682358476778E-2</v>
      </c>
      <c r="Y73" s="28">
        <v>0.15378925368193108</v>
      </c>
      <c r="Z73" s="28">
        <v>0.89439724645184238</v>
      </c>
      <c r="AA73" s="62">
        <f t="shared" si="51"/>
        <v>0.95190105359596888</v>
      </c>
      <c r="AB73" s="59">
        <f t="shared" si="44"/>
        <v>0.93653992976026879</v>
      </c>
      <c r="AC73" s="62">
        <f t="shared" si="45"/>
        <v>0.69936606125650835</v>
      </c>
      <c r="AD73" s="28">
        <v>7.6642910197268058E-2</v>
      </c>
      <c r="AE73" s="28">
        <v>0.88293847953236915</v>
      </c>
      <c r="AF73">
        <v>58.648699999999998</v>
      </c>
      <c r="AG73" s="59">
        <f t="shared" si="46"/>
        <v>0.8305897163835616</v>
      </c>
      <c r="AH73" s="62">
        <f t="shared" si="47"/>
        <v>1.1257981682025306</v>
      </c>
      <c r="AI73">
        <v>6.5787674558349635E-2</v>
      </c>
      <c r="AJ73" s="28">
        <v>0.75652607287546736</v>
      </c>
      <c r="AK73" s="62">
        <f t="shared" si="31"/>
        <v>0.64085497060583851</v>
      </c>
    </row>
    <row r="74" spans="1:38" x14ac:dyDescent="0.25">
      <c r="A74" s="4" t="s">
        <v>152</v>
      </c>
      <c r="B74" s="18">
        <v>3304</v>
      </c>
      <c r="C74" s="4">
        <v>2306</v>
      </c>
      <c r="D74" s="9">
        <v>0.73467567223142605</v>
      </c>
      <c r="E74" s="28">
        <f t="shared" si="22"/>
        <v>0.71952772022665434</v>
      </c>
      <c r="F74" s="28">
        <f t="shared" si="23"/>
        <v>0.73467567223142605</v>
      </c>
      <c r="G74" s="28">
        <f t="shared" si="24"/>
        <v>0.77549098735539412</v>
      </c>
      <c r="H74" s="16">
        <v>5</v>
      </c>
      <c r="I74" s="16">
        <v>5</v>
      </c>
      <c r="J74" s="5">
        <v>660.8</v>
      </c>
      <c r="K74" s="30">
        <f t="shared" si="52"/>
        <v>5</v>
      </c>
      <c r="L74" s="5">
        <v>660.8</v>
      </c>
      <c r="M74">
        <f t="shared" si="53"/>
        <v>3304</v>
      </c>
      <c r="N74" s="28"/>
      <c r="O74" s="28">
        <f t="shared" si="48"/>
        <v>1.1279207021791768</v>
      </c>
      <c r="P74">
        <f t="shared" si="39"/>
        <v>550.66666666666663</v>
      </c>
      <c r="Q74" s="28">
        <f t="shared" si="49"/>
        <v>1.3535048426150122</v>
      </c>
      <c r="R74" s="28">
        <f t="shared" si="40"/>
        <v>0.22558414043583541</v>
      </c>
      <c r="S74" s="47">
        <v>58233</v>
      </c>
      <c r="T74" s="59">
        <f t="shared" si="50"/>
        <v>2.8940482538178671E-3</v>
      </c>
      <c r="U74" s="28">
        <v>0.98960000000000004</v>
      </c>
      <c r="V74" s="59">
        <f t="shared" si="41"/>
        <v>1</v>
      </c>
      <c r="W74" s="59">
        <f t="shared" si="42"/>
        <v>0.73467567223142605</v>
      </c>
      <c r="X74" s="62">
        <f t="shared" si="43"/>
        <v>-1.0385743502647757</v>
      </c>
      <c r="Y74" s="28">
        <v>0.15378925368193108</v>
      </c>
      <c r="Z74" s="28">
        <v>0.89439724645184238</v>
      </c>
      <c r="AA74" s="62">
        <f t="shared" si="51"/>
        <v>0.56737588652482274</v>
      </c>
      <c r="AB74" s="59">
        <f t="shared" si="44"/>
        <v>0.88652482269503541</v>
      </c>
      <c r="AC74" s="62">
        <f t="shared" si="45"/>
        <v>4.6792888649915813E-2</v>
      </c>
      <c r="AD74" s="28">
        <v>7.6642910197268058E-2</v>
      </c>
      <c r="AE74" s="28">
        <v>0.88293847953236915</v>
      </c>
      <c r="AF74">
        <v>113.0608</v>
      </c>
      <c r="AG74" s="59">
        <f t="shared" si="46"/>
        <v>0.68306584197260278</v>
      </c>
      <c r="AH74" s="62">
        <f t="shared" si="47"/>
        <v>-1.1166260457756392</v>
      </c>
      <c r="AI74">
        <v>6.5787674558349635E-2</v>
      </c>
      <c r="AJ74" s="28">
        <v>0.75652607287546736</v>
      </c>
      <c r="AK74" s="62">
        <f t="shared" si="31"/>
        <v>-0.70280250246349973</v>
      </c>
    </row>
    <row r="75" spans="1:38" x14ac:dyDescent="0.25">
      <c r="A75" s="4" t="s">
        <v>154</v>
      </c>
      <c r="B75" s="18">
        <v>9257</v>
      </c>
      <c r="C75" s="4">
        <v>6767</v>
      </c>
      <c r="D75" s="9">
        <v>0.76948880790070673</v>
      </c>
      <c r="E75" s="28">
        <f t="shared" si="22"/>
        <v>0.75362305928419737</v>
      </c>
      <c r="F75" s="28">
        <f t="shared" si="23"/>
        <v>0.76948880790070673</v>
      </c>
      <c r="G75" s="28">
        <f t="shared" si="24"/>
        <v>0.8122381861174125</v>
      </c>
      <c r="H75" s="16">
        <v>9</v>
      </c>
      <c r="I75" s="16">
        <v>12</v>
      </c>
      <c r="J75" s="5">
        <v>771.42</v>
      </c>
      <c r="K75" s="30">
        <f t="shared" si="52"/>
        <v>9</v>
      </c>
      <c r="L75" s="5">
        <v>1028.56</v>
      </c>
      <c r="M75">
        <f t="shared" si="53"/>
        <v>9257.0399999999991</v>
      </c>
      <c r="N75" s="28"/>
      <c r="O75" s="28">
        <f t="shared" si="48"/>
        <v>0.724634440382671</v>
      </c>
      <c r="P75">
        <f t="shared" si="39"/>
        <v>925.70399999999995</v>
      </c>
      <c r="Q75" s="28">
        <f t="shared" si="49"/>
        <v>0.80514937820296772</v>
      </c>
      <c r="R75" s="28">
        <f t="shared" si="40"/>
        <v>8.0514937820296728E-2</v>
      </c>
      <c r="S75" s="46">
        <v>117419</v>
      </c>
      <c r="T75" s="59">
        <f t="shared" si="50"/>
        <v>5.8354584499345757E-3</v>
      </c>
      <c r="U75" s="28">
        <v>0.98960000000000004</v>
      </c>
      <c r="V75" s="59">
        <f t="shared" si="41"/>
        <v>0.75</v>
      </c>
      <c r="W75" s="59">
        <f t="shared" si="42"/>
        <v>1.0259850772009422</v>
      </c>
      <c r="X75" s="62">
        <f t="shared" si="43"/>
        <v>0.85563735825944964</v>
      </c>
      <c r="Y75" s="28">
        <v>0.15378925368193108</v>
      </c>
      <c r="Z75" s="28">
        <v>0.89439724645184238</v>
      </c>
      <c r="AA75" s="62">
        <f t="shared" si="51"/>
        <v>0.78837326156754872</v>
      </c>
      <c r="AB75" s="59">
        <f t="shared" si="44"/>
        <v>0.91240297093693901</v>
      </c>
      <c r="AC75" s="62">
        <f t="shared" si="45"/>
        <v>0.38443857792889657</v>
      </c>
      <c r="AD75" s="28">
        <v>7.6642910197268058E-2</v>
      </c>
      <c r="AE75" s="28">
        <v>0.88293847953236915</v>
      </c>
      <c r="AF75">
        <v>107.53019999999999</v>
      </c>
      <c r="AG75" s="59">
        <f t="shared" si="46"/>
        <v>0.69806058652054803</v>
      </c>
      <c r="AH75" s="62">
        <f t="shared" si="47"/>
        <v>-0.88869969561036888</v>
      </c>
      <c r="AI75">
        <v>6.5787674558349635E-2</v>
      </c>
      <c r="AJ75" s="28">
        <v>0.75652607287546736</v>
      </c>
      <c r="AK75" s="62">
        <f t="shared" si="31"/>
        <v>0.11712541352599244</v>
      </c>
    </row>
    <row r="76" spans="1:38" x14ac:dyDescent="0.25">
      <c r="A76" s="4" t="s">
        <v>156</v>
      </c>
      <c r="B76" s="18">
        <v>23513</v>
      </c>
      <c r="C76" s="4">
        <v>20241</v>
      </c>
      <c r="D76" s="9">
        <v>0.90615046099917862</v>
      </c>
      <c r="E76" s="28">
        <f t="shared" si="22"/>
        <v>0.8874669463394016</v>
      </c>
      <c r="F76" s="28">
        <f t="shared" si="23"/>
        <v>0.90615046099917862</v>
      </c>
      <c r="G76" s="28">
        <f t="shared" si="24"/>
        <v>0.95649215327691062</v>
      </c>
      <c r="H76" s="16">
        <v>31</v>
      </c>
      <c r="I76" s="16">
        <v>31</v>
      </c>
      <c r="J76" s="5">
        <v>758.48</v>
      </c>
      <c r="K76" s="30">
        <f t="shared" si="52"/>
        <v>31</v>
      </c>
      <c r="L76" s="5">
        <v>758.48</v>
      </c>
      <c r="M76">
        <f t="shared" si="53"/>
        <v>23512.880000000001</v>
      </c>
      <c r="N76" s="28"/>
      <c r="O76" s="28">
        <f t="shared" si="48"/>
        <v>0.98266269380867</v>
      </c>
      <c r="P76">
        <f t="shared" si="39"/>
        <v>734.77750000000003</v>
      </c>
      <c r="Q76" s="28">
        <f t="shared" si="49"/>
        <v>1.0143614903831433</v>
      </c>
      <c r="R76" s="28">
        <f t="shared" si="40"/>
        <v>3.1698796574473276E-2</v>
      </c>
      <c r="S76" s="46">
        <v>256771</v>
      </c>
      <c r="T76" s="59">
        <f t="shared" si="50"/>
        <v>1.2760937341044897E-2</v>
      </c>
      <c r="U76" s="28">
        <v>0.98960000000000004</v>
      </c>
      <c r="V76" s="59">
        <f t="shared" si="41"/>
        <v>1</v>
      </c>
      <c r="W76" s="59">
        <f t="shared" si="42"/>
        <v>0.90615046099917862</v>
      </c>
      <c r="X76" s="62">
        <f t="shared" si="43"/>
        <v>7.6424160114882886E-2</v>
      </c>
      <c r="Y76" s="28">
        <v>0.15378925368193108</v>
      </c>
      <c r="Z76" s="28">
        <v>0.89439724645184238</v>
      </c>
      <c r="AA76" s="62">
        <f t="shared" si="51"/>
        <v>0.91571867539558593</v>
      </c>
      <c r="AB76" s="59">
        <f t="shared" si="44"/>
        <v>0.97046068789046502</v>
      </c>
      <c r="AC76" s="62">
        <f t="shared" si="45"/>
        <v>1.1419478740150399</v>
      </c>
      <c r="AD76" s="28">
        <v>7.6642910197268058E-2</v>
      </c>
      <c r="AE76" s="28">
        <v>0.88293847953236915</v>
      </c>
      <c r="AF76">
        <v>46.052900000000001</v>
      </c>
      <c r="AG76" s="59">
        <f t="shared" si="46"/>
        <v>0.86473986345205489</v>
      </c>
      <c r="AH76" s="62">
        <f t="shared" si="47"/>
        <v>1.6448945992247914</v>
      </c>
      <c r="AI76">
        <v>6.5787674558349635E-2</v>
      </c>
      <c r="AJ76" s="28">
        <v>0.75652607287546736</v>
      </c>
      <c r="AK76" s="62">
        <f t="shared" si="31"/>
        <v>0.95442221111823811</v>
      </c>
    </row>
    <row r="77" spans="1:38" x14ac:dyDescent="0.25">
      <c r="A77" s="4" t="s">
        <v>158</v>
      </c>
      <c r="B77" s="18">
        <v>1715</v>
      </c>
      <c r="C77" s="4">
        <v>1429</v>
      </c>
      <c r="D77" s="9">
        <v>0.87709068589841954</v>
      </c>
      <c r="E77" s="28">
        <f t="shared" si="22"/>
        <v>0.85900634185927682</v>
      </c>
      <c r="F77" s="28">
        <f t="shared" si="23"/>
        <v>0.87709068589841954</v>
      </c>
      <c r="G77" s="28">
        <f t="shared" si="24"/>
        <v>0.92581794622610947</v>
      </c>
      <c r="H77" s="16">
        <v>4</v>
      </c>
      <c r="I77" s="16">
        <v>4</v>
      </c>
      <c r="J77" s="5">
        <v>428.75</v>
      </c>
      <c r="K77" s="30">
        <f t="shared" si="52"/>
        <v>2.9999825073906279</v>
      </c>
      <c r="L77" s="5">
        <v>571.66999999999996</v>
      </c>
      <c r="M77">
        <f t="shared" si="53"/>
        <v>1715</v>
      </c>
      <c r="N77" s="28"/>
      <c r="O77" s="28">
        <f t="shared" si="48"/>
        <v>1.3037766543635316</v>
      </c>
      <c r="P77">
        <f t="shared" si="39"/>
        <v>428.75187499726673</v>
      </c>
      <c r="Q77" s="28">
        <f t="shared" si="49"/>
        <v>1.7383714065501206</v>
      </c>
      <c r="R77" s="28">
        <f t="shared" si="40"/>
        <v>0.43459475218658894</v>
      </c>
      <c r="S77" s="46">
        <v>34220</v>
      </c>
      <c r="T77" s="59">
        <f t="shared" si="50"/>
        <v>1.7006565220003677E-3</v>
      </c>
      <c r="U77" s="28">
        <v>0.98960000000000004</v>
      </c>
      <c r="V77" s="59">
        <f t="shared" si="41"/>
        <v>0.74999562684765697</v>
      </c>
      <c r="W77" s="59">
        <f t="shared" si="42"/>
        <v>1.1694610668397654</v>
      </c>
      <c r="X77" s="62">
        <f t="shared" si="43"/>
        <v>1.7885763393898348</v>
      </c>
      <c r="Y77" s="28">
        <v>0.15378925368193108</v>
      </c>
      <c r="Z77" s="28">
        <v>0.89439724645184238</v>
      </c>
      <c r="AA77" s="62">
        <f t="shared" si="51"/>
        <v>0.50116890707188777</v>
      </c>
      <c r="AB77" s="59">
        <f t="shared" si="44"/>
        <v>0.83294272355347754</v>
      </c>
      <c r="AC77" s="62">
        <f t="shared" si="45"/>
        <v>-0.65232068889620154</v>
      </c>
      <c r="AD77" s="28">
        <v>7.6642910197268058E-2</v>
      </c>
      <c r="AE77" s="28">
        <v>0.88293847953236915</v>
      </c>
      <c r="AF77">
        <v>68.156000000000006</v>
      </c>
      <c r="AG77" s="59">
        <f t="shared" si="46"/>
        <v>0.8048132120547945</v>
      </c>
      <c r="AH77" s="62">
        <f t="shared" si="47"/>
        <v>0.73398458759169871</v>
      </c>
      <c r="AI77">
        <v>6.5787674558349635E-2</v>
      </c>
      <c r="AJ77" s="28">
        <v>0.75652607287546736</v>
      </c>
      <c r="AK77" s="62">
        <f t="shared" si="31"/>
        <v>0.62341341269511075</v>
      </c>
    </row>
    <row r="78" spans="1:38" x14ac:dyDescent="0.25">
      <c r="A78" s="4" t="s">
        <v>160</v>
      </c>
      <c r="B78" s="18">
        <v>1564</v>
      </c>
      <c r="C78" s="4">
        <v>1296</v>
      </c>
      <c r="D78" s="9">
        <v>0.87225736976712887</v>
      </c>
      <c r="E78" s="28">
        <f t="shared" si="22"/>
        <v>0.85427268173069326</v>
      </c>
      <c r="F78" s="28">
        <f t="shared" si="23"/>
        <v>0.87225736976712887</v>
      </c>
      <c r="G78" s="28">
        <f t="shared" si="24"/>
        <v>0.92071611253196917</v>
      </c>
      <c r="H78" s="16">
        <v>3</v>
      </c>
      <c r="I78" s="16">
        <v>3</v>
      </c>
      <c r="J78" s="5">
        <v>521.33000000000004</v>
      </c>
      <c r="K78" s="30">
        <f t="shared" si="52"/>
        <v>3</v>
      </c>
      <c r="L78" s="5">
        <v>521.33000000000004</v>
      </c>
      <c r="M78">
        <f t="shared" si="53"/>
        <v>1563.9900000000002</v>
      </c>
      <c r="N78" s="28"/>
      <c r="O78" s="28">
        <f t="shared" si="48"/>
        <v>1.4296702664339285</v>
      </c>
      <c r="P78">
        <f t="shared" si="39"/>
        <v>390.99750000000006</v>
      </c>
      <c r="Q78" s="28">
        <f t="shared" si="49"/>
        <v>1.9062270219119046</v>
      </c>
      <c r="R78" s="28">
        <f t="shared" si="40"/>
        <v>0.47655675547797616</v>
      </c>
      <c r="S78" s="46">
        <v>42882</v>
      </c>
      <c r="T78" s="59">
        <f t="shared" si="50"/>
        <v>2.1311383102402036E-3</v>
      </c>
      <c r="U78" s="28">
        <v>0.98960000000000004</v>
      </c>
      <c r="V78" s="59">
        <f t="shared" si="41"/>
        <v>1</v>
      </c>
      <c r="W78" s="59">
        <f t="shared" si="42"/>
        <v>0.87225736976712887</v>
      </c>
      <c r="X78" s="62">
        <f t="shared" si="43"/>
        <v>-0.14396244311389592</v>
      </c>
      <c r="Y78" s="28">
        <v>0.15378925368193108</v>
      </c>
      <c r="Z78" s="28">
        <v>0.89439724645184238</v>
      </c>
      <c r="AA78" s="62">
        <f t="shared" si="51"/>
        <v>0.36472179469241173</v>
      </c>
      <c r="AB78" s="59">
        <f t="shared" si="44"/>
        <v>0.87842606843586279</v>
      </c>
      <c r="AC78" s="62">
        <f t="shared" si="45"/>
        <v>-5.8875779702154338E-2</v>
      </c>
      <c r="AD78" s="28">
        <v>7.6642910197268058E-2</v>
      </c>
      <c r="AE78" s="28">
        <v>0.88293847953236915</v>
      </c>
      <c r="AF78">
        <v>78.766400000000004</v>
      </c>
      <c r="AG78" s="59">
        <f t="shared" si="46"/>
        <v>0.77604594673972604</v>
      </c>
      <c r="AH78" s="62">
        <f t="shared" si="47"/>
        <v>0.29671019678535304</v>
      </c>
      <c r="AI78">
        <v>6.5787674558349635E-2</v>
      </c>
      <c r="AJ78" s="28">
        <v>0.75652607287546736</v>
      </c>
      <c r="AK78" s="62">
        <f t="shared" si="31"/>
        <v>3.1290657989767601E-2</v>
      </c>
    </row>
    <row r="79" spans="1:38" x14ac:dyDescent="0.25">
      <c r="A79" s="4" t="s">
        <v>162</v>
      </c>
      <c r="B79" s="18">
        <v>28080</v>
      </c>
      <c r="C79" s="4">
        <v>21591</v>
      </c>
      <c r="D79" s="9">
        <v>0.80937921727395412</v>
      </c>
      <c r="E79" s="28">
        <f t="shared" si="22"/>
        <v>0.79269098598995513</v>
      </c>
      <c r="F79" s="28">
        <f t="shared" si="23"/>
        <v>0.80937921727395412</v>
      </c>
      <c r="G79" s="28">
        <f t="shared" si="24"/>
        <v>0.85434472934472938</v>
      </c>
      <c r="H79" s="16">
        <v>34</v>
      </c>
      <c r="I79" s="16">
        <v>36</v>
      </c>
      <c r="J79" s="5">
        <v>780</v>
      </c>
      <c r="K79" s="30">
        <f t="shared" si="52"/>
        <v>34.000096866372836</v>
      </c>
      <c r="L79" s="5">
        <v>825.88</v>
      </c>
      <c r="M79">
        <f t="shared" si="53"/>
        <v>28080</v>
      </c>
      <c r="N79" s="28"/>
      <c r="O79" s="28">
        <f t="shared" si="48"/>
        <v>0.90246767084806512</v>
      </c>
      <c r="P79">
        <f t="shared" si="39"/>
        <v>802.28349387737035</v>
      </c>
      <c r="Q79" s="28">
        <f t="shared" si="49"/>
        <v>0.92901076201615629</v>
      </c>
      <c r="R79" s="28">
        <f t="shared" si="40"/>
        <v>2.6543091168091171E-2</v>
      </c>
      <c r="S79" s="46">
        <v>280580</v>
      </c>
      <c r="T79" s="59">
        <f t="shared" si="50"/>
        <v>1.3944190734741764E-2</v>
      </c>
      <c r="U79" s="28">
        <v>0.98960000000000004</v>
      </c>
      <c r="V79" s="59">
        <f t="shared" si="41"/>
        <v>0.94444713517702317</v>
      </c>
      <c r="W79" s="59">
        <f t="shared" si="42"/>
        <v>0.85698731790027349</v>
      </c>
      <c r="X79" s="62">
        <f t="shared" si="43"/>
        <v>-0.24325450352298725</v>
      </c>
      <c r="Y79" s="28">
        <v>0.15378925368193108</v>
      </c>
      <c r="Z79" s="28">
        <v>0.89439724645184238</v>
      </c>
      <c r="AA79" s="62">
        <f t="shared" si="51"/>
        <v>1.0007840900990805</v>
      </c>
      <c r="AB79" s="59">
        <f t="shared" si="44"/>
        <v>0.97056525768051893</v>
      </c>
      <c r="AC79" s="62">
        <f t="shared" si="45"/>
        <v>1.1433122505736122</v>
      </c>
      <c r="AD79" s="28">
        <v>7.6642910197268058E-2</v>
      </c>
      <c r="AE79" s="28">
        <v>0.88293847953236915</v>
      </c>
      <c r="AF79">
        <v>106.4186</v>
      </c>
      <c r="AG79" s="59">
        <f t="shared" si="46"/>
        <v>0.70107439298630136</v>
      </c>
      <c r="AH79" s="62">
        <f t="shared" si="47"/>
        <v>-0.84288858454760784</v>
      </c>
      <c r="AI79">
        <v>6.5787674558349635E-2</v>
      </c>
      <c r="AJ79" s="28">
        <v>0.75652607287546736</v>
      </c>
      <c r="AK79" s="62">
        <f t="shared" si="31"/>
        <v>1.9056387501005689E-2</v>
      </c>
    </row>
    <row r="80" spans="1:38" x14ac:dyDescent="0.25">
      <c r="A80" s="4" t="s">
        <v>164</v>
      </c>
      <c r="B80" s="18">
        <v>1330</v>
      </c>
      <c r="C80" s="4">
        <v>968</v>
      </c>
      <c r="D80" s="9">
        <v>0.76612584091808467</v>
      </c>
      <c r="E80" s="28">
        <f t="shared" si="22"/>
        <v>0.75032943182699019</v>
      </c>
      <c r="F80" s="28">
        <f t="shared" si="23"/>
        <v>0.76612584091808467</v>
      </c>
      <c r="G80" s="28">
        <f t="shared" si="24"/>
        <v>0.80868838763575601</v>
      </c>
      <c r="H80" s="16">
        <v>3</v>
      </c>
      <c r="I80" s="16">
        <v>3</v>
      </c>
      <c r="J80" s="5">
        <v>443.33</v>
      </c>
      <c r="K80" s="30">
        <f t="shared" si="52"/>
        <v>3</v>
      </c>
      <c r="L80" s="5">
        <v>443.33</v>
      </c>
      <c r="M80">
        <f t="shared" si="53"/>
        <v>1329.99</v>
      </c>
      <c r="N80" s="28"/>
      <c r="O80" s="28">
        <f t="shared" si="48"/>
        <v>1.6812081293844316</v>
      </c>
      <c r="P80">
        <f t="shared" si="39"/>
        <v>332.4975</v>
      </c>
      <c r="Q80" s="28">
        <f t="shared" si="49"/>
        <v>2.2416108391792422</v>
      </c>
      <c r="R80" s="28">
        <f t="shared" si="40"/>
        <v>0.56040270979481055</v>
      </c>
      <c r="S80" s="46">
        <v>15955</v>
      </c>
      <c r="T80" s="59">
        <f t="shared" si="50"/>
        <v>7.9292737605247997E-4</v>
      </c>
      <c r="U80" s="28">
        <v>0.98960000000000004</v>
      </c>
      <c r="V80" s="59">
        <f t="shared" si="41"/>
        <v>1</v>
      </c>
      <c r="W80" s="59">
        <f t="shared" si="42"/>
        <v>0.76612584091808467</v>
      </c>
      <c r="X80" s="62">
        <f t="shared" si="43"/>
        <v>-0.83407261861775006</v>
      </c>
      <c r="Y80" s="28">
        <v>0.15378925368193108</v>
      </c>
      <c r="Z80" s="28">
        <v>0.89439724645184238</v>
      </c>
      <c r="AA80" s="62">
        <f t="shared" si="51"/>
        <v>0.83359448448762141</v>
      </c>
      <c r="AB80" s="59">
        <f t="shared" si="44"/>
        <v>0.72213517183745957</v>
      </c>
      <c r="AC80" s="62">
        <f t="shared" si="45"/>
        <v>-2.0980845753511255</v>
      </c>
      <c r="AD80" s="28">
        <v>7.6642910197268058E-2</v>
      </c>
      <c r="AE80" s="28">
        <v>0.88293847953236915</v>
      </c>
      <c r="AF80">
        <v>107.09910000000001</v>
      </c>
      <c r="AG80" s="59">
        <f t="shared" si="46"/>
        <v>0.69922939901369863</v>
      </c>
      <c r="AH80" s="62">
        <f t="shared" si="47"/>
        <v>-0.87093325986085879</v>
      </c>
      <c r="AI80">
        <v>6.5787674558349635E-2</v>
      </c>
      <c r="AJ80" s="28">
        <v>0.75652607287546736</v>
      </c>
      <c r="AK80" s="62">
        <f t="shared" si="31"/>
        <v>-1.2676968179432448</v>
      </c>
    </row>
    <row r="81" spans="1:38" x14ac:dyDescent="0.25">
      <c r="A81" s="4" t="s">
        <v>166</v>
      </c>
      <c r="B81" s="18">
        <v>20883</v>
      </c>
      <c r="C81" s="4">
        <v>15607</v>
      </c>
      <c r="D81" s="9">
        <v>0.7866887445592865</v>
      </c>
      <c r="E81" s="28">
        <f t="shared" si="22"/>
        <v>0.77046835807352798</v>
      </c>
      <c r="F81" s="28">
        <f t="shared" si="23"/>
        <v>0.7866887445592865</v>
      </c>
      <c r="G81" s="28">
        <f t="shared" si="24"/>
        <v>0.83039367481258008</v>
      </c>
      <c r="H81" s="16">
        <v>21</v>
      </c>
      <c r="I81" s="16">
        <v>23</v>
      </c>
      <c r="J81" s="5">
        <v>907.96</v>
      </c>
      <c r="K81" s="30">
        <f t="shared" si="52"/>
        <v>23</v>
      </c>
      <c r="L81" s="5">
        <v>907.96</v>
      </c>
      <c r="M81">
        <f t="shared" si="53"/>
        <v>20883.080000000002</v>
      </c>
      <c r="N81" s="28"/>
      <c r="O81" s="28">
        <f t="shared" si="48"/>
        <v>0.82088417991982032</v>
      </c>
      <c r="P81">
        <f t="shared" si="39"/>
        <v>870.12833333333344</v>
      </c>
      <c r="Q81" s="28">
        <f t="shared" si="49"/>
        <v>0.85657479643807322</v>
      </c>
      <c r="R81" s="28">
        <f t="shared" si="40"/>
        <v>3.5690616518252893E-2</v>
      </c>
      <c r="S81" s="46">
        <v>237968</v>
      </c>
      <c r="T81" s="59">
        <f t="shared" si="50"/>
        <v>1.1826470813190633E-2</v>
      </c>
      <c r="U81" s="28">
        <v>0.98960000000000004</v>
      </c>
      <c r="V81" s="59">
        <f t="shared" si="41"/>
        <v>1</v>
      </c>
      <c r="W81" s="59">
        <f t="shared" si="42"/>
        <v>0.7866887445592865</v>
      </c>
      <c r="X81" s="62">
        <f t="shared" si="43"/>
        <v>-0.70036429278290135</v>
      </c>
      <c r="Y81" s="28">
        <v>0.15378925368193108</v>
      </c>
      <c r="Z81" s="28">
        <v>0.89439724645184238</v>
      </c>
      <c r="AA81" s="62">
        <f t="shared" si="51"/>
        <v>0.87755496537349564</v>
      </c>
      <c r="AB81" s="59">
        <f t="shared" si="44"/>
        <v>0.96184543628810892</v>
      </c>
      <c r="AC81" s="62">
        <f t="shared" si="45"/>
        <v>1.0295401955985812</v>
      </c>
      <c r="AD81" s="28">
        <v>7.6642910197268099E-2</v>
      </c>
      <c r="AE81" s="28">
        <v>0.88293847953236904</v>
      </c>
      <c r="AF81">
        <v>83.595200000000006</v>
      </c>
      <c r="AG81" s="59">
        <f t="shared" si="46"/>
        <v>0.76295394542465744</v>
      </c>
      <c r="AH81" s="62">
        <f t="shared" si="47"/>
        <v>9.7706334694790814E-2</v>
      </c>
      <c r="AI81">
        <v>6.5787674558349635E-2</v>
      </c>
      <c r="AJ81" s="28">
        <v>0.75652607287546736</v>
      </c>
      <c r="AK81" s="62">
        <f t="shared" si="31"/>
        <v>0.14229407917015691</v>
      </c>
    </row>
    <row r="82" spans="1:38" x14ac:dyDescent="0.25">
      <c r="A82" s="4" t="s">
        <v>168</v>
      </c>
      <c r="B82" s="18">
        <v>5167</v>
      </c>
      <c r="C82" s="4">
        <v>3959</v>
      </c>
      <c r="D82" s="9">
        <v>0.80653540179071648</v>
      </c>
      <c r="E82" s="28">
        <f t="shared" si="22"/>
        <v>0.78990580587750581</v>
      </c>
      <c r="F82" s="28">
        <f t="shared" si="23"/>
        <v>0.80653540179071648</v>
      </c>
      <c r="G82" s="28">
        <f t="shared" si="24"/>
        <v>0.85134292411242285</v>
      </c>
      <c r="H82" s="16">
        <v>7</v>
      </c>
      <c r="I82" s="16">
        <v>7</v>
      </c>
      <c r="J82" s="5">
        <v>738.14</v>
      </c>
      <c r="K82" s="30">
        <f t="shared" si="52"/>
        <v>5.9999535515635705</v>
      </c>
      <c r="L82" s="5">
        <v>861.17</v>
      </c>
      <c r="M82">
        <f t="shared" si="53"/>
        <v>5166.9799999999996</v>
      </c>
      <c r="N82" s="28"/>
      <c r="O82" s="28">
        <f t="shared" si="48"/>
        <v>0.86548532810014289</v>
      </c>
      <c r="P82">
        <f t="shared" si="39"/>
        <v>738.14489795376687</v>
      </c>
      <c r="Q82" s="28">
        <f t="shared" si="49"/>
        <v>1.0097339994710404</v>
      </c>
      <c r="R82" s="28">
        <f t="shared" si="40"/>
        <v>0.14424867137089747</v>
      </c>
      <c r="S82" s="46">
        <v>65153</v>
      </c>
      <c r="T82" s="59">
        <f t="shared" si="50"/>
        <v>3.2379565861452354E-3</v>
      </c>
      <c r="U82" s="28">
        <v>0.98960000000000004</v>
      </c>
      <c r="V82" s="59">
        <f t="shared" si="41"/>
        <v>0.85713622165193859</v>
      </c>
      <c r="W82" s="59">
        <f t="shared" si="42"/>
        <v>0.94096525314995982</v>
      </c>
      <c r="X82" s="62">
        <f t="shared" si="43"/>
        <v>0.30280403593368105</v>
      </c>
      <c r="Y82" s="28">
        <v>0.15378925368193108</v>
      </c>
      <c r="Z82" s="28">
        <v>0.89439724645184238</v>
      </c>
      <c r="AA82" s="62">
        <f t="shared" si="51"/>
        <v>0.79305634429726946</v>
      </c>
      <c r="AB82" s="59">
        <f t="shared" si="44"/>
        <v>0.86782291938066736</v>
      </c>
      <c r="AC82" s="62">
        <f t="shared" si="45"/>
        <v>-0.19722059239134249</v>
      </c>
      <c r="AD82" s="28">
        <v>7.6642910197268099E-2</v>
      </c>
      <c r="AE82" s="28">
        <v>0.88293847953236904</v>
      </c>
      <c r="AF82">
        <v>92.031899999999993</v>
      </c>
      <c r="AG82" s="59">
        <f t="shared" si="46"/>
        <v>0.74008008701369865</v>
      </c>
      <c r="AH82" s="62">
        <f t="shared" si="47"/>
        <v>-0.24998582138941736</v>
      </c>
      <c r="AI82">
        <v>6.5787674558349635E-2</v>
      </c>
      <c r="AJ82" s="28">
        <v>0.75652607287546736</v>
      </c>
      <c r="AK82" s="62">
        <f t="shared" si="31"/>
        <v>-4.8134125949026267E-2</v>
      </c>
    </row>
    <row r="83" spans="1:38" x14ac:dyDescent="0.25">
      <c r="A83" s="4" t="s">
        <v>170</v>
      </c>
      <c r="B83" s="18">
        <v>2785</v>
      </c>
      <c r="C83" s="4">
        <v>2067</v>
      </c>
      <c r="D83" s="9">
        <v>0.78125295284890861</v>
      </c>
      <c r="E83" s="28">
        <f t="shared" si="22"/>
        <v>0.76514464454274567</v>
      </c>
      <c r="F83" s="28">
        <f t="shared" si="23"/>
        <v>0.78125295284890861</v>
      </c>
      <c r="G83" s="28">
        <f t="shared" si="24"/>
        <v>0.82465589467384803</v>
      </c>
      <c r="H83" s="16">
        <v>5</v>
      </c>
      <c r="I83" s="16">
        <v>5</v>
      </c>
      <c r="J83" s="5">
        <v>557</v>
      </c>
      <c r="K83" s="30">
        <f t="shared" si="52"/>
        <v>5</v>
      </c>
      <c r="L83" s="5">
        <v>557</v>
      </c>
      <c r="M83">
        <f t="shared" si="53"/>
        <v>2785</v>
      </c>
      <c r="N83" s="28"/>
      <c r="O83" s="28">
        <f t="shared" si="48"/>
        <v>1.3381149012567326</v>
      </c>
      <c r="P83">
        <f t="shared" si="39"/>
        <v>464.16666666666669</v>
      </c>
      <c r="Q83" s="28">
        <f t="shared" si="49"/>
        <v>1.6057378815080789</v>
      </c>
      <c r="R83" s="28">
        <f t="shared" si="40"/>
        <v>0.26762298025134634</v>
      </c>
      <c r="S83" s="46">
        <v>36697</v>
      </c>
      <c r="T83" s="59">
        <f t="shared" si="50"/>
        <v>1.8237578137886468E-3</v>
      </c>
      <c r="U83" s="28">
        <v>0.98960000000000004</v>
      </c>
      <c r="V83" s="59">
        <f t="shared" si="41"/>
        <v>1</v>
      </c>
      <c r="W83" s="59">
        <f t="shared" si="42"/>
        <v>0.78125295284890861</v>
      </c>
      <c r="X83" s="62">
        <f t="shared" si="43"/>
        <v>-0.73571001155217419</v>
      </c>
      <c r="Y83" s="28">
        <v>0.15378925368193108</v>
      </c>
      <c r="Z83" s="28">
        <v>0.89439724645184238</v>
      </c>
      <c r="AA83" s="62">
        <f t="shared" si="51"/>
        <v>0.75891762269395313</v>
      </c>
      <c r="AB83" s="59">
        <f t="shared" si="44"/>
        <v>0.84821647546120937</v>
      </c>
      <c r="AC83" s="62">
        <f t="shared" si="45"/>
        <v>-0.45303608620536584</v>
      </c>
      <c r="AD83" s="28">
        <v>7.6642910197268099E-2</v>
      </c>
      <c r="AE83" s="28">
        <v>0.88293847953236904</v>
      </c>
      <c r="AF83">
        <v>85.697500000000005</v>
      </c>
      <c r="AG83" s="59">
        <f t="shared" si="46"/>
        <v>0.75725412054794528</v>
      </c>
      <c r="AH83" s="62">
        <f t="shared" si="47"/>
        <v>1.1066627257544762E-2</v>
      </c>
      <c r="AI83">
        <v>6.5787674558349635E-2</v>
      </c>
      <c r="AJ83" s="28">
        <v>0.75652607287546736</v>
      </c>
      <c r="AK83" s="62">
        <f t="shared" si="31"/>
        <v>-0.39255982349999835</v>
      </c>
    </row>
    <row r="84" spans="1:38" x14ac:dyDescent="0.25">
      <c r="A84" s="4" t="s">
        <v>172</v>
      </c>
      <c r="B84" s="18">
        <v>4129</v>
      </c>
      <c r="C84" s="4">
        <v>3421</v>
      </c>
      <c r="D84" s="9">
        <v>0.8721367477788684</v>
      </c>
      <c r="E84" s="28">
        <f t="shared" si="22"/>
        <v>0.85415454679373704</v>
      </c>
      <c r="F84" s="28">
        <f t="shared" si="23"/>
        <v>0.8721367477788684</v>
      </c>
      <c r="G84" s="28">
        <f t="shared" si="24"/>
        <v>0.92058878932213883</v>
      </c>
      <c r="H84" s="16">
        <v>8</v>
      </c>
      <c r="I84" s="16">
        <v>8</v>
      </c>
      <c r="J84" s="5">
        <v>516.13</v>
      </c>
      <c r="K84" s="30">
        <f t="shared" si="52"/>
        <v>8</v>
      </c>
      <c r="L84" s="5">
        <v>516.13</v>
      </c>
      <c r="M84">
        <f t="shared" si="53"/>
        <v>4129.04</v>
      </c>
      <c r="N84" s="28"/>
      <c r="O84" s="28">
        <f t="shared" si="48"/>
        <v>1.4440741673609363</v>
      </c>
      <c r="P84">
        <f t="shared" si="39"/>
        <v>458.78222222222223</v>
      </c>
      <c r="Q84" s="28">
        <f t="shared" si="49"/>
        <v>1.6245834382810533</v>
      </c>
      <c r="R84" s="28">
        <f t="shared" si="40"/>
        <v>0.18050927092011704</v>
      </c>
      <c r="S84" s="46">
        <v>47160</v>
      </c>
      <c r="T84" s="59">
        <f t="shared" si="50"/>
        <v>2.3437452243581921E-3</v>
      </c>
      <c r="U84" s="28">
        <v>0.98960000000000004</v>
      </c>
      <c r="V84" s="59">
        <f t="shared" si="41"/>
        <v>1</v>
      </c>
      <c r="W84" s="59">
        <f t="shared" si="42"/>
        <v>0.8721367477788684</v>
      </c>
      <c r="X84" s="62">
        <f t="shared" si="43"/>
        <v>-0.14474677612398992</v>
      </c>
      <c r="Y84" s="28">
        <v>0.15378925368193108</v>
      </c>
      <c r="Z84" s="28">
        <v>0.89439724645184238</v>
      </c>
      <c r="AA84" s="62">
        <f t="shared" si="51"/>
        <v>0.8755301102629347</v>
      </c>
      <c r="AB84" s="59">
        <f t="shared" si="44"/>
        <v>0.89055873621713322</v>
      </c>
      <c r="AC84" s="62">
        <f t="shared" si="45"/>
        <v>9.9425461078535643E-2</v>
      </c>
      <c r="AD84" s="28">
        <v>7.6642910197268099E-2</v>
      </c>
      <c r="AE84" s="28">
        <v>0.88293847953236904</v>
      </c>
      <c r="AF84">
        <v>53.682200000000002</v>
      </c>
      <c r="AG84" s="59">
        <f t="shared" si="46"/>
        <v>0.84405505446575346</v>
      </c>
      <c r="AH84" s="62">
        <f t="shared" si="47"/>
        <v>1.3304769043425189</v>
      </c>
      <c r="AI84">
        <v>6.5787674558349635E-2</v>
      </c>
      <c r="AJ84" s="28">
        <v>0.75652607287546736</v>
      </c>
      <c r="AK84" s="62">
        <f t="shared" si="31"/>
        <v>0.42838519643235484</v>
      </c>
    </row>
    <row r="85" spans="1:38" x14ac:dyDescent="0.25">
      <c r="A85" s="4" t="s">
        <v>174</v>
      </c>
      <c r="B85" s="18">
        <v>6845</v>
      </c>
      <c r="C85" s="4">
        <v>5581</v>
      </c>
      <c r="D85" s="9">
        <v>0.8582522778824343</v>
      </c>
      <c r="E85" s="28">
        <f t="shared" si="22"/>
        <v>0.84055635462712652</v>
      </c>
      <c r="F85" s="28">
        <f t="shared" si="23"/>
        <v>0.8582522778824343</v>
      </c>
      <c r="G85" s="28">
        <f t="shared" si="24"/>
        <v>0.90593295998701406</v>
      </c>
      <c r="H85" s="16">
        <v>12</v>
      </c>
      <c r="I85" s="16">
        <v>14</v>
      </c>
      <c r="J85" s="5">
        <v>488.93</v>
      </c>
      <c r="K85" s="30">
        <f t="shared" si="52"/>
        <v>11.000080350973052</v>
      </c>
      <c r="L85" s="5">
        <v>622.27</v>
      </c>
      <c r="M85">
        <f t="shared" si="53"/>
        <v>6845.02</v>
      </c>
      <c r="N85" s="28"/>
      <c r="O85" s="28">
        <f t="shared" si="48"/>
        <v>1.1977598148713582</v>
      </c>
      <c r="P85">
        <f t="shared" si="39"/>
        <v>570.4145138865639</v>
      </c>
      <c r="Q85" s="28">
        <f t="shared" si="49"/>
        <v>1.3066462753930221</v>
      </c>
      <c r="R85" s="28">
        <f t="shared" si="40"/>
        <v>0.10888646052166395</v>
      </c>
      <c r="S85" s="46">
        <v>153788</v>
      </c>
      <c r="T85" s="59">
        <f t="shared" si="50"/>
        <v>7.6429154063527918E-3</v>
      </c>
      <c r="U85" s="28">
        <v>0.98960000000000004</v>
      </c>
      <c r="V85" s="59">
        <f t="shared" si="41"/>
        <v>0.78572002506950367</v>
      </c>
      <c r="W85" s="59">
        <f t="shared" si="42"/>
        <v>1.0923131019939507</v>
      </c>
      <c r="X85" s="62">
        <f t="shared" si="43"/>
        <v>1.286929033100326</v>
      </c>
      <c r="Y85" s="28">
        <v>0.15378925368193108</v>
      </c>
      <c r="Z85" s="28">
        <v>0.89439724645184238</v>
      </c>
      <c r="AA85" s="62">
        <f t="shared" si="51"/>
        <v>0.44509324524670324</v>
      </c>
      <c r="AB85" s="59">
        <f t="shared" si="44"/>
        <v>0.95953727327025107</v>
      </c>
      <c r="AC85" s="62">
        <f t="shared" si="45"/>
        <v>0.99942438955837509</v>
      </c>
      <c r="AD85" s="28">
        <v>7.6642910197268099E-2</v>
      </c>
      <c r="AE85" s="28">
        <v>0.88293847953236904</v>
      </c>
      <c r="AF85">
        <v>71.589399999999998</v>
      </c>
      <c r="AG85" s="59">
        <f t="shared" si="46"/>
        <v>0.79550446509589035</v>
      </c>
      <c r="AH85" s="62">
        <f t="shared" si="47"/>
        <v>0.59248776434332762</v>
      </c>
      <c r="AI85">
        <v>6.5787674558349635E-2</v>
      </c>
      <c r="AJ85" s="28">
        <v>0.75652607287546736</v>
      </c>
      <c r="AK85" s="62">
        <f t="shared" ref="AK85:AK148" si="54">(X85+AC85+AH85)/3</f>
        <v>0.95961372900067621</v>
      </c>
    </row>
    <row r="86" spans="1:38" x14ac:dyDescent="0.25">
      <c r="A86" s="4" t="s">
        <v>176</v>
      </c>
      <c r="B86" s="18">
        <v>3057</v>
      </c>
      <c r="C86" s="4">
        <v>2130</v>
      </c>
      <c r="D86" s="9">
        <v>0.73343319043437838</v>
      </c>
      <c r="E86" s="28">
        <f t="shared" si="22"/>
        <v>0.71831085661098915</v>
      </c>
      <c r="F86" s="28">
        <f t="shared" si="23"/>
        <v>0.73343319043437838</v>
      </c>
      <c r="G86" s="28">
        <f t="shared" si="24"/>
        <v>0.77417947879184379</v>
      </c>
      <c r="H86" s="16">
        <v>4</v>
      </c>
      <c r="I86" s="16">
        <v>4</v>
      </c>
      <c r="J86" s="5">
        <v>764.25</v>
      </c>
      <c r="K86" s="30">
        <f t="shared" si="52"/>
        <v>4</v>
      </c>
      <c r="L86" s="5">
        <v>764.25</v>
      </c>
      <c r="M86">
        <f t="shared" si="53"/>
        <v>3057</v>
      </c>
      <c r="N86" s="28"/>
      <c r="O86" s="28">
        <f t="shared" si="48"/>
        <v>0.97524370297677465</v>
      </c>
      <c r="P86">
        <f t="shared" si="39"/>
        <v>611.4</v>
      </c>
      <c r="Q86" s="28">
        <f t="shared" si="49"/>
        <v>1.2190546287209685</v>
      </c>
      <c r="R86" s="28">
        <f t="shared" si="40"/>
        <v>0.24381092574419383</v>
      </c>
      <c r="S86" s="46">
        <v>57133</v>
      </c>
      <c r="T86" s="59">
        <f t="shared" si="50"/>
        <v>2.8393807443438633E-3</v>
      </c>
      <c r="U86" s="28">
        <v>0.98960000000000004</v>
      </c>
      <c r="V86" s="59">
        <f t="shared" si="41"/>
        <v>1</v>
      </c>
      <c r="W86" s="59">
        <f t="shared" si="42"/>
        <v>0.73343319043437838</v>
      </c>
      <c r="X86" s="62">
        <f t="shared" si="43"/>
        <v>-1.0466534700166481</v>
      </c>
      <c r="Y86" s="28">
        <v>0.153789253681931</v>
      </c>
      <c r="Z86" s="28">
        <v>0.89439724645184204</v>
      </c>
      <c r="AA86" s="62">
        <f t="shared" si="51"/>
        <v>0.53506729910909634</v>
      </c>
      <c r="AB86" s="59">
        <f t="shared" si="44"/>
        <v>0.86623317522272592</v>
      </c>
      <c r="AC86" s="62">
        <f t="shared" si="45"/>
        <v>-0.21796281308533316</v>
      </c>
      <c r="AD86" s="28">
        <v>7.6642910197268099E-2</v>
      </c>
      <c r="AE86" s="28">
        <v>0.88293847953236904</v>
      </c>
      <c r="AF86">
        <v>84.455600000000004</v>
      </c>
      <c r="AG86" s="59">
        <f t="shared" si="46"/>
        <v>0.76062120065753425</v>
      </c>
      <c r="AH86" s="62">
        <f t="shared" si="47"/>
        <v>6.2247644555892608E-2</v>
      </c>
      <c r="AI86">
        <v>6.5787674558349635E-2</v>
      </c>
      <c r="AJ86" s="28">
        <v>0.75652607287546736</v>
      </c>
      <c r="AK86" s="62">
        <f t="shared" si="54"/>
        <v>-0.4007895461820295</v>
      </c>
    </row>
    <row r="87" spans="1:38" x14ac:dyDescent="0.25">
      <c r="A87" s="4" t="s">
        <v>178</v>
      </c>
      <c r="B87" s="18">
        <v>3182</v>
      </c>
      <c r="C87" s="4">
        <v>2587</v>
      </c>
      <c r="D87" s="9">
        <v>0.85580072116179839</v>
      </c>
      <c r="E87" s="28">
        <f t="shared" si="22"/>
        <v>0.83815534546774062</v>
      </c>
      <c r="F87" s="28">
        <f t="shared" si="23"/>
        <v>0.85580072116179839</v>
      </c>
      <c r="G87" s="28">
        <f t="shared" si="24"/>
        <v>0.90334520567078702</v>
      </c>
      <c r="H87" s="16">
        <v>7</v>
      </c>
      <c r="I87" s="16">
        <v>7</v>
      </c>
      <c r="J87" s="5">
        <v>454.57</v>
      </c>
      <c r="K87" s="30">
        <f t="shared" si="52"/>
        <v>7</v>
      </c>
      <c r="L87" s="5">
        <v>454.57</v>
      </c>
      <c r="M87">
        <f t="shared" si="53"/>
        <v>3181.99</v>
      </c>
      <c r="N87" s="28"/>
      <c r="O87" s="28">
        <f t="shared" si="48"/>
        <v>1.639637459577183</v>
      </c>
      <c r="P87">
        <f t="shared" si="39"/>
        <v>397.74874999999997</v>
      </c>
      <c r="Q87" s="28">
        <f t="shared" si="49"/>
        <v>1.8738713823739235</v>
      </c>
      <c r="R87" s="28">
        <f t="shared" si="40"/>
        <v>0.23423392279674049</v>
      </c>
      <c r="S87" s="46">
        <v>89607</v>
      </c>
      <c r="T87" s="59">
        <f t="shared" si="50"/>
        <v>4.4532650194882215E-3</v>
      </c>
      <c r="U87" s="28">
        <v>0.98960000000000004</v>
      </c>
      <c r="V87" s="59">
        <f t="shared" si="41"/>
        <v>1</v>
      </c>
      <c r="W87" s="59">
        <f t="shared" si="42"/>
        <v>0.85580072116179839</v>
      </c>
      <c r="X87" s="62">
        <f t="shared" si="43"/>
        <v>-0.25097023599496426</v>
      </c>
      <c r="Y87" s="28">
        <v>0.153789253681931</v>
      </c>
      <c r="Z87" s="28">
        <v>0.89439724645184204</v>
      </c>
      <c r="AA87" s="62">
        <f t="shared" si="51"/>
        <v>0.35510618590065507</v>
      </c>
      <c r="AB87" s="59">
        <f t="shared" si="44"/>
        <v>0.949270544871335</v>
      </c>
      <c r="AC87" s="62">
        <f t="shared" si="45"/>
        <v>0.86546903253329666</v>
      </c>
      <c r="AD87" s="28">
        <v>7.6642910197268099E-2</v>
      </c>
      <c r="AE87" s="28">
        <v>0.88293847953236904</v>
      </c>
      <c r="AF87">
        <v>73.159000000000006</v>
      </c>
      <c r="AG87" s="59">
        <f t="shared" si="46"/>
        <v>0.79124891397260277</v>
      </c>
      <c r="AH87" s="62">
        <f t="shared" si="47"/>
        <v>0.52780161831588046</v>
      </c>
      <c r="AI87">
        <v>6.5787674558349635E-2</v>
      </c>
      <c r="AJ87" s="28">
        <v>0.75652607287546736</v>
      </c>
      <c r="AK87" s="62">
        <f t="shared" si="54"/>
        <v>0.3807668049514043</v>
      </c>
    </row>
    <row r="88" spans="1:38" x14ac:dyDescent="0.25">
      <c r="A88" s="4" t="s">
        <v>180</v>
      </c>
      <c r="B88" s="18">
        <v>2741</v>
      </c>
      <c r="C88" s="4">
        <v>1470</v>
      </c>
      <c r="D88" s="9">
        <v>0.56452696864379115</v>
      </c>
      <c r="E88" s="28">
        <f t="shared" ref="E88:E151" si="55">C88/(B88*0.97)</f>
        <v>0.5528872373315481</v>
      </c>
      <c r="F88" s="28">
        <f t="shared" ref="F88:F151" si="56">C88/(B88*0.95)</f>
        <v>0.56452696864379115</v>
      </c>
      <c r="G88" s="28">
        <f t="shared" ref="G88:G151" si="57">C88/(B88*0.9)</f>
        <v>0.59588957801289066</v>
      </c>
      <c r="H88" s="16">
        <v>5</v>
      </c>
      <c r="I88" s="16">
        <v>5</v>
      </c>
      <c r="J88" s="5">
        <v>548.20000000000005</v>
      </c>
      <c r="K88" s="30">
        <f t="shared" si="52"/>
        <v>2.9999890551293138</v>
      </c>
      <c r="L88" s="5">
        <v>913.67</v>
      </c>
      <c r="M88">
        <f t="shared" si="53"/>
        <v>2741</v>
      </c>
      <c r="N88" s="28"/>
      <c r="O88" s="28">
        <f t="shared" si="48"/>
        <v>0.81575404686593633</v>
      </c>
      <c r="P88">
        <f t="shared" si="39"/>
        <v>685.25187499828985</v>
      </c>
      <c r="Q88" s="28">
        <f t="shared" si="49"/>
        <v>1.0876730545273738</v>
      </c>
      <c r="R88" s="28">
        <f t="shared" si="40"/>
        <v>0.27191900766143751</v>
      </c>
      <c r="S88" s="46">
        <v>44197</v>
      </c>
      <c r="T88" s="59">
        <f t="shared" si="50"/>
        <v>2.1964908329295805E-3</v>
      </c>
      <c r="U88" s="28">
        <v>0.98960000000000004</v>
      </c>
      <c r="V88" s="59">
        <f t="shared" si="41"/>
        <v>0.5999978110258628</v>
      </c>
      <c r="W88" s="59">
        <f t="shared" si="42"/>
        <v>0.94088171368254758</v>
      </c>
      <c r="X88" s="62">
        <f t="shared" si="43"/>
        <v>0.3022608284896508</v>
      </c>
      <c r="Y88" s="28">
        <v>0.153789253681931</v>
      </c>
      <c r="Z88" s="28">
        <v>0.89439724645184204</v>
      </c>
      <c r="AA88" s="62">
        <f t="shared" si="51"/>
        <v>0.62017784012489541</v>
      </c>
      <c r="AB88" s="59">
        <f t="shared" si="44"/>
        <v>0.79327329909269861</v>
      </c>
      <c r="AC88" s="62">
        <f t="shared" si="45"/>
        <v>-1.1699083478026191</v>
      </c>
      <c r="AD88" s="28">
        <v>7.6642910197268099E-2</v>
      </c>
      <c r="AE88" s="28">
        <v>0.88293847953236904</v>
      </c>
      <c r="AF88">
        <v>151.8604</v>
      </c>
      <c r="AG88" s="59">
        <f t="shared" si="46"/>
        <v>0.57787109084931509</v>
      </c>
      <c r="AH88" s="62">
        <f t="shared" si="47"/>
        <v>-2.7156299903517072</v>
      </c>
      <c r="AI88">
        <v>6.5787674558349635E-2</v>
      </c>
      <c r="AJ88" s="28">
        <v>0.75652607287546736</v>
      </c>
      <c r="AK88" s="62">
        <f t="shared" si="54"/>
        <v>-1.1944258365548919</v>
      </c>
    </row>
    <row r="89" spans="1:38" x14ac:dyDescent="0.25">
      <c r="A89" s="4" t="s">
        <v>182</v>
      </c>
      <c r="B89" s="18">
        <v>17162</v>
      </c>
      <c r="C89" s="4">
        <v>12839</v>
      </c>
      <c r="D89" s="9">
        <v>0.78748029612546688</v>
      </c>
      <c r="E89" s="28">
        <f t="shared" si="55"/>
        <v>0.77124358898885936</v>
      </c>
      <c r="F89" s="28">
        <f t="shared" si="56"/>
        <v>0.78748029612546688</v>
      </c>
      <c r="G89" s="28">
        <f t="shared" si="57"/>
        <v>0.83122920146577062</v>
      </c>
      <c r="H89" s="16">
        <v>19</v>
      </c>
      <c r="I89" s="16">
        <v>20</v>
      </c>
      <c r="J89" s="5">
        <v>858.1</v>
      </c>
      <c r="K89" s="30">
        <f t="shared" si="52"/>
        <v>19.00006642605673</v>
      </c>
      <c r="L89" s="5">
        <v>903.26</v>
      </c>
      <c r="M89">
        <f t="shared" si="53"/>
        <v>17162</v>
      </c>
      <c r="N89" s="28"/>
      <c r="O89" s="28">
        <f t="shared" si="48"/>
        <v>0.82515554768283772</v>
      </c>
      <c r="P89">
        <f t="shared" si="39"/>
        <v>858.09714999950177</v>
      </c>
      <c r="Q89" s="28">
        <f t="shared" si="49"/>
        <v>0.86858463520177498</v>
      </c>
      <c r="R89" s="28">
        <f t="shared" si="40"/>
        <v>4.3429087518937259E-2</v>
      </c>
      <c r="S89" s="46">
        <v>136054</v>
      </c>
      <c r="T89" s="59">
        <f t="shared" si="50"/>
        <v>6.7615757581600822E-3</v>
      </c>
      <c r="U89" s="28">
        <v>0.98960000000000004</v>
      </c>
      <c r="V89" s="59">
        <f t="shared" si="41"/>
        <v>0.95000332130283649</v>
      </c>
      <c r="W89" s="59">
        <f t="shared" si="42"/>
        <v>0.82892372949340298</v>
      </c>
      <c r="X89" s="62">
        <f t="shared" si="43"/>
        <v>-0.42573531889199662</v>
      </c>
      <c r="Y89" s="28">
        <v>0.153789253681931</v>
      </c>
      <c r="Z89" s="28">
        <v>0.89439724645184204</v>
      </c>
      <c r="AA89" s="62">
        <f t="shared" si="51"/>
        <v>1.2614109103738222</v>
      </c>
      <c r="AB89" s="59">
        <f t="shared" si="44"/>
        <v>0.93361018419157094</v>
      </c>
      <c r="AC89" s="62">
        <f t="shared" si="45"/>
        <v>0.66114014367121554</v>
      </c>
      <c r="AD89" s="28">
        <v>7.6642910197268099E-2</v>
      </c>
      <c r="AE89" s="28">
        <v>0.88293847953236904</v>
      </c>
      <c r="AF89">
        <v>69.691299999999998</v>
      </c>
      <c r="AG89" s="59">
        <f t="shared" si="46"/>
        <v>0.80065065621917808</v>
      </c>
      <c r="AH89" s="62">
        <f t="shared" si="47"/>
        <v>0.67071200859326496</v>
      </c>
      <c r="AI89">
        <v>6.5787674558349635E-2</v>
      </c>
      <c r="AJ89" s="28">
        <v>0.75652607287546736</v>
      </c>
      <c r="AK89" s="62">
        <f t="shared" si="54"/>
        <v>0.30203894445749463</v>
      </c>
    </row>
    <row r="90" spans="1:38" x14ac:dyDescent="0.25">
      <c r="A90" s="4" t="s">
        <v>184</v>
      </c>
      <c r="B90" s="18">
        <v>2336</v>
      </c>
      <c r="C90" s="4">
        <v>1547</v>
      </c>
      <c r="D90" s="9">
        <v>0.69709805335255959</v>
      </c>
      <c r="E90" s="28">
        <f t="shared" si="55"/>
        <v>0.68272489761333144</v>
      </c>
      <c r="F90" s="28">
        <f t="shared" si="56"/>
        <v>0.69709805335255959</v>
      </c>
      <c r="G90" s="28">
        <f t="shared" si="57"/>
        <v>0.73582572298325721</v>
      </c>
      <c r="H90" s="16">
        <v>4</v>
      </c>
      <c r="I90" s="16">
        <v>4</v>
      </c>
      <c r="J90" s="5">
        <v>584</v>
      </c>
      <c r="K90" s="30">
        <f t="shared" si="52"/>
        <v>2.999987157589223</v>
      </c>
      <c r="L90" s="5">
        <v>778.67</v>
      </c>
      <c r="M90">
        <f t="shared" si="53"/>
        <v>2336</v>
      </c>
      <c r="N90" s="28"/>
      <c r="O90" s="28">
        <f t="shared" si="48"/>
        <v>0.95718340246831146</v>
      </c>
      <c r="P90">
        <f t="shared" si="39"/>
        <v>584.00187499799335</v>
      </c>
      <c r="Q90" s="28">
        <f t="shared" si="49"/>
        <v>1.2762459024683115</v>
      </c>
      <c r="R90" s="28">
        <f t="shared" si="40"/>
        <v>0.31906250000000003</v>
      </c>
      <c r="S90" s="48">
        <v>45726</v>
      </c>
      <c r="T90" s="59">
        <f t="shared" si="50"/>
        <v>2.2724786710984456E-3</v>
      </c>
      <c r="U90" s="28">
        <v>0.98960000000000004</v>
      </c>
      <c r="V90" s="59">
        <f t="shared" si="41"/>
        <v>0.74999678939730574</v>
      </c>
      <c r="W90" s="59">
        <f t="shared" si="42"/>
        <v>0.92946805000691357</v>
      </c>
      <c r="X90" s="62">
        <f t="shared" si="43"/>
        <v>0.2280445656339905</v>
      </c>
      <c r="Y90" s="28">
        <v>0.153789253681931</v>
      </c>
      <c r="Z90" s="28">
        <v>0.89439724645184204</v>
      </c>
      <c r="AA90" s="62">
        <f t="shared" si="51"/>
        <v>0.51086908979573986</v>
      </c>
      <c r="AB90" s="59">
        <f t="shared" si="44"/>
        <v>0.82970957442155446</v>
      </c>
      <c r="AC90" s="62">
        <f t="shared" si="45"/>
        <v>-0.69450527092213532</v>
      </c>
      <c r="AD90" s="28">
        <v>7.6642910197268099E-2</v>
      </c>
      <c r="AE90" s="28">
        <v>0.88293847953236904</v>
      </c>
      <c r="AF90">
        <v>98.764700000000005</v>
      </c>
      <c r="AG90" s="59">
        <f t="shared" si="46"/>
        <v>0.72182589830136989</v>
      </c>
      <c r="AH90" s="62">
        <f t="shared" si="47"/>
        <v>-0.52745707774365147</v>
      </c>
      <c r="AI90">
        <v>6.5787674558349635E-2</v>
      </c>
      <c r="AJ90" s="28">
        <v>0.75652607287546736</v>
      </c>
      <c r="AK90" s="62">
        <f t="shared" si="54"/>
        <v>-0.33130592767726541</v>
      </c>
    </row>
    <row r="91" spans="1:38" x14ac:dyDescent="0.25">
      <c r="A91" s="4" t="s">
        <v>186</v>
      </c>
      <c r="B91" s="18">
        <v>4453</v>
      </c>
      <c r="C91" s="4">
        <v>3163</v>
      </c>
      <c r="D91" s="9">
        <v>0.74769227132506777</v>
      </c>
      <c r="E91" s="28">
        <f t="shared" si="55"/>
        <v>0.73227593583382922</v>
      </c>
      <c r="F91" s="28">
        <f t="shared" si="56"/>
        <v>0.74769227132506777</v>
      </c>
      <c r="G91" s="28">
        <f t="shared" si="57"/>
        <v>0.78923073084312689</v>
      </c>
      <c r="H91" s="16">
        <v>8</v>
      </c>
      <c r="I91" s="16">
        <v>8</v>
      </c>
      <c r="J91" s="5">
        <v>556.63</v>
      </c>
      <c r="K91" s="30">
        <f t="shared" si="52"/>
        <v>6.0000269480038266</v>
      </c>
      <c r="L91" s="5">
        <v>742.17</v>
      </c>
      <c r="M91">
        <f t="shared" si="53"/>
        <v>4453.04</v>
      </c>
      <c r="N91" s="28"/>
      <c r="O91" s="28">
        <f t="shared" si="48"/>
        <v>1.0042577846046055</v>
      </c>
      <c r="P91">
        <f t="shared" si="39"/>
        <v>636.14612244740829</v>
      </c>
      <c r="Q91" s="28">
        <f t="shared" si="49"/>
        <v>1.1716333302992321</v>
      </c>
      <c r="R91" s="28">
        <f t="shared" si="40"/>
        <v>0.16737554569462665</v>
      </c>
      <c r="S91" s="46">
        <v>105495</v>
      </c>
      <c r="T91" s="59">
        <f t="shared" si="50"/>
        <v>5.2428626472363756E-3</v>
      </c>
      <c r="U91" s="28">
        <v>0.98960000000000004</v>
      </c>
      <c r="V91" s="59">
        <f t="shared" si="41"/>
        <v>0.75000336850047833</v>
      </c>
      <c r="W91" s="59">
        <f t="shared" si="42"/>
        <v>0.9969185509392694</v>
      </c>
      <c r="X91" s="62">
        <f t="shared" si="43"/>
        <v>0.66663503484751474</v>
      </c>
      <c r="Y91" s="28">
        <v>0.153789253681931</v>
      </c>
      <c r="Z91" s="28">
        <v>0.89439724645184204</v>
      </c>
      <c r="AA91" s="62">
        <f t="shared" si="51"/>
        <v>0.42210531304801174</v>
      </c>
      <c r="AB91" s="59">
        <f t="shared" si="44"/>
        <v>0.92964943045990089</v>
      </c>
      <c r="AC91" s="62">
        <f t="shared" si="45"/>
        <v>0.60946212516336373</v>
      </c>
      <c r="AD91" s="28">
        <v>7.6642910197268099E-2</v>
      </c>
      <c r="AE91" s="28">
        <v>0.88293847953236904</v>
      </c>
      <c r="AF91">
        <v>91.127099999999999</v>
      </c>
      <c r="AG91" s="59">
        <f t="shared" si="46"/>
        <v>0.74253321052054788</v>
      </c>
      <c r="AH91" s="62">
        <f t="shared" si="47"/>
        <v>-0.2126973243674796</v>
      </c>
      <c r="AI91">
        <v>6.5787674558349635E-2</v>
      </c>
      <c r="AJ91" s="28">
        <v>0.75652607287546736</v>
      </c>
      <c r="AK91" s="62">
        <f t="shared" si="54"/>
        <v>0.35446661188113288</v>
      </c>
    </row>
    <row r="92" spans="1:38" x14ac:dyDescent="0.25">
      <c r="A92" s="4" t="s">
        <v>188</v>
      </c>
      <c r="B92" s="18">
        <v>39411</v>
      </c>
      <c r="C92" s="4">
        <v>23825</v>
      </c>
      <c r="D92" s="9">
        <v>0.63634384736294569</v>
      </c>
      <c r="E92" s="28">
        <f t="shared" si="55"/>
        <v>0.62322335566474063</v>
      </c>
      <c r="F92" s="28">
        <f t="shared" si="56"/>
        <v>0.63634384736294569</v>
      </c>
      <c r="G92" s="28">
        <f t="shared" si="57"/>
        <v>0.67169628332755371</v>
      </c>
      <c r="H92" s="16">
        <v>28</v>
      </c>
      <c r="I92" s="16">
        <v>28</v>
      </c>
      <c r="J92" s="5">
        <v>1407.54</v>
      </c>
      <c r="K92" s="30">
        <f t="shared" si="52"/>
        <v>23.000093375040848</v>
      </c>
      <c r="L92" s="5">
        <v>1713.52</v>
      </c>
      <c r="M92">
        <f t="shared" si="53"/>
        <v>39411.119999999995</v>
      </c>
      <c r="N92" s="28"/>
      <c r="O92" s="28">
        <f t="shared" si="48"/>
        <v>0.43497011998692753</v>
      </c>
      <c r="P92">
        <f t="shared" si="39"/>
        <v>1642.1236111100304</v>
      </c>
      <c r="Q92" s="28">
        <f t="shared" si="49"/>
        <v>0.45388178755689251</v>
      </c>
      <c r="R92" s="28">
        <f t="shared" si="40"/>
        <v>1.8911667569964985E-2</v>
      </c>
      <c r="S92" s="46">
        <v>240507</v>
      </c>
      <c r="T92" s="59">
        <f t="shared" si="50"/>
        <v>1.1952653364603811E-2</v>
      </c>
      <c r="U92" s="28">
        <v>0.98960000000000004</v>
      </c>
      <c r="V92" s="59">
        <f t="shared" si="41"/>
        <v>0.8214319062514589</v>
      </c>
      <c r="W92" s="59">
        <f t="shared" si="42"/>
        <v>0.77467632133605779</v>
      </c>
      <c r="X92" s="62">
        <f t="shared" si="43"/>
        <v>-0.77847393266757559</v>
      </c>
      <c r="Y92" s="28">
        <v>0.153789253681931</v>
      </c>
      <c r="Z92" s="28">
        <v>0.89439724645184204</v>
      </c>
      <c r="AA92" s="62">
        <f>B92*10/S92</f>
        <v>1.6386633237286232</v>
      </c>
      <c r="AB92" s="59">
        <f t="shared" si="44"/>
        <v>0.92875405777670184</v>
      </c>
      <c r="AC92" s="62">
        <f t="shared" si="45"/>
        <v>0.59777973104635418</v>
      </c>
      <c r="AD92" s="28">
        <v>7.6642910197268099E-2</v>
      </c>
      <c r="AE92" s="28">
        <v>0.88293847953236904</v>
      </c>
      <c r="AF92">
        <v>160.88589999999999</v>
      </c>
      <c r="AG92" s="59">
        <f t="shared" si="46"/>
        <v>0.55340085852054799</v>
      </c>
      <c r="AH92" s="62">
        <f t="shared" si="47"/>
        <v>-3.087587693569557</v>
      </c>
      <c r="AI92">
        <v>6.5787674558349635E-2</v>
      </c>
      <c r="AJ92" s="28">
        <v>0.75652607287546736</v>
      </c>
      <c r="AK92" s="62">
        <f t="shared" si="54"/>
        <v>-1.0894272983969262</v>
      </c>
    </row>
    <row r="93" spans="1:38" x14ac:dyDescent="0.25">
      <c r="A93" s="4" t="s">
        <v>190</v>
      </c>
      <c r="B93" s="18">
        <v>2732</v>
      </c>
      <c r="C93" s="4">
        <v>1849</v>
      </c>
      <c r="D93" s="9">
        <v>0.71241427140325186</v>
      </c>
      <c r="E93" s="28">
        <f t="shared" si="55"/>
        <v>0.69772531735370036</v>
      </c>
      <c r="F93" s="28">
        <f t="shared" si="56"/>
        <v>0.71241427140325186</v>
      </c>
      <c r="G93" s="28">
        <f t="shared" si="57"/>
        <v>0.75199284203676586</v>
      </c>
      <c r="H93" s="16">
        <v>3</v>
      </c>
      <c r="I93" s="16">
        <v>3</v>
      </c>
      <c r="J93" s="5">
        <v>910.67</v>
      </c>
      <c r="K93" s="30">
        <f t="shared" si="52"/>
        <v>3</v>
      </c>
      <c r="L93" s="5">
        <v>910.67</v>
      </c>
      <c r="M93">
        <f t="shared" si="53"/>
        <v>2732.0099999999998</v>
      </c>
      <c r="N93" s="28"/>
      <c r="O93" s="28">
        <f t="shared" si="48"/>
        <v>0.8184413673449219</v>
      </c>
      <c r="P93">
        <f t="shared" si="39"/>
        <v>683.00249999999994</v>
      </c>
      <c r="Q93" s="28">
        <f t="shared" si="49"/>
        <v>1.091255156459896</v>
      </c>
      <c r="R93" s="28">
        <f t="shared" si="40"/>
        <v>0.27281378911497411</v>
      </c>
      <c r="S93" s="46">
        <v>36892</v>
      </c>
      <c r="T93" s="59">
        <f t="shared" si="50"/>
        <v>1.833448872286311E-3</v>
      </c>
      <c r="U93" s="28">
        <v>0.98960000000000004</v>
      </c>
      <c r="V93" s="59">
        <f t="shared" si="41"/>
        <v>1</v>
      </c>
      <c r="W93" s="59">
        <f t="shared" si="42"/>
        <v>0.71241427140325186</v>
      </c>
      <c r="X93" s="62">
        <f t="shared" si="43"/>
        <v>-1.1833269925671777</v>
      </c>
      <c r="Y93" s="28">
        <v>0.153789253681931</v>
      </c>
      <c r="Z93" s="28">
        <v>0.89439724645184204</v>
      </c>
      <c r="AA93" s="62">
        <f t="shared" ref="AA93:AA156" si="58">B93*10/S93</f>
        <v>0.74053995446167187</v>
      </c>
      <c r="AB93" s="59">
        <f t="shared" si="44"/>
        <v>0.75315334851277604</v>
      </c>
      <c r="AC93" s="62">
        <f t="shared" si="45"/>
        <v>-1.6933742558254152</v>
      </c>
      <c r="AD93" s="28">
        <v>7.6642910197268099E-2</v>
      </c>
      <c r="AE93" s="28">
        <v>0.88293847953236904</v>
      </c>
      <c r="AF93">
        <v>101.30110000000001</v>
      </c>
      <c r="AG93" s="59">
        <f t="shared" si="46"/>
        <v>0.71494912723287674</v>
      </c>
      <c r="AH93" s="62">
        <f t="shared" si="47"/>
        <v>-0.63198685653061681</v>
      </c>
      <c r="AI93">
        <v>6.5787674558349635E-2</v>
      </c>
      <c r="AJ93" s="28">
        <v>0.75652607287546736</v>
      </c>
      <c r="AK93" s="62">
        <f t="shared" si="54"/>
        <v>-1.1695627016410699</v>
      </c>
    </row>
    <row r="94" spans="1:38" x14ac:dyDescent="0.25">
      <c r="A94" s="4" t="s">
        <v>192</v>
      </c>
      <c r="B94" s="18">
        <v>27763</v>
      </c>
      <c r="C94" s="4">
        <v>21943</v>
      </c>
      <c r="D94" s="9">
        <v>0.8319668168728922</v>
      </c>
      <c r="E94" s="28">
        <f t="shared" si="55"/>
        <v>0.81481286188582225</v>
      </c>
      <c r="F94" s="28">
        <f t="shared" si="56"/>
        <v>0.8319668168728922</v>
      </c>
      <c r="G94" s="28">
        <f t="shared" si="57"/>
        <v>0.8781871955880528</v>
      </c>
      <c r="H94" s="16">
        <v>24</v>
      </c>
      <c r="I94" s="16">
        <v>27</v>
      </c>
      <c r="J94" s="5">
        <v>1028.26</v>
      </c>
      <c r="K94" s="30">
        <f t="shared" si="52"/>
        <v>20.999977307968685</v>
      </c>
      <c r="L94" s="5">
        <v>1322.05</v>
      </c>
      <c r="M94">
        <f t="shared" si="53"/>
        <v>27763.02</v>
      </c>
      <c r="N94" s="28"/>
      <c r="O94" s="28">
        <f t="shared" si="48"/>
        <v>0.56376839000037826</v>
      </c>
      <c r="P94">
        <f t="shared" si="39"/>
        <v>1261.9567561982833</v>
      </c>
      <c r="Q94" s="28">
        <f t="shared" si="49"/>
        <v>0.5906145328191349</v>
      </c>
      <c r="R94" s="28">
        <f t="shared" si="40"/>
        <v>2.6846142818756635E-2</v>
      </c>
      <c r="S94" s="46">
        <v>230468</v>
      </c>
      <c r="T94" s="59">
        <f t="shared" si="50"/>
        <v>1.14537377940497E-2</v>
      </c>
      <c r="U94" s="28">
        <v>0.98960000000000004</v>
      </c>
      <c r="V94" s="59">
        <f t="shared" si="41"/>
        <v>0.77777693733217346</v>
      </c>
      <c r="W94" s="59">
        <f t="shared" si="42"/>
        <v>1.0696727775531552</v>
      </c>
      <c r="X94" s="62">
        <f t="shared" si="43"/>
        <v>1.1397124760343809</v>
      </c>
      <c r="Y94" s="28">
        <v>0.153789253681931</v>
      </c>
      <c r="Z94" s="28">
        <v>0.89439724645184204</v>
      </c>
      <c r="AA94" s="62">
        <f t="shared" si="58"/>
        <v>1.2046357845774684</v>
      </c>
      <c r="AB94" s="59">
        <f t="shared" si="44"/>
        <v>0.94263632922496754</v>
      </c>
      <c r="AC94" s="62">
        <f t="shared" si="45"/>
        <v>0.77890896286355271</v>
      </c>
      <c r="AD94" s="28">
        <v>7.6642910197268099E-2</v>
      </c>
      <c r="AE94" s="28">
        <v>0.88293847953236904</v>
      </c>
      <c r="AF94">
        <v>69.104200000000006</v>
      </c>
      <c r="AG94" s="59">
        <f t="shared" si="46"/>
        <v>0.80224242104109589</v>
      </c>
      <c r="AH94" s="62">
        <f t="shared" si="47"/>
        <v>0.69490749555345555</v>
      </c>
      <c r="AI94">
        <v>6.5787674558349635E-2</v>
      </c>
      <c r="AJ94" s="28">
        <v>0.75652607287546736</v>
      </c>
      <c r="AK94" s="62">
        <f t="shared" si="54"/>
        <v>0.87117631148379626</v>
      </c>
    </row>
    <row r="95" spans="1:38" x14ac:dyDescent="0.25">
      <c r="A95" s="4" t="s">
        <v>194</v>
      </c>
      <c r="B95" s="18">
        <v>49668</v>
      </c>
      <c r="C95" s="4">
        <v>37323</v>
      </c>
      <c r="D95" s="9">
        <v>0.79099960580358852</v>
      </c>
      <c r="E95" s="28">
        <f t="shared" si="55"/>
        <v>0.77469033558083411</v>
      </c>
      <c r="F95" s="28">
        <f t="shared" si="56"/>
        <v>0.79099960580358852</v>
      </c>
      <c r="G95" s="28">
        <f t="shared" si="57"/>
        <v>0.83494402834823223</v>
      </c>
      <c r="H95" s="16">
        <v>41</v>
      </c>
      <c r="I95" s="16">
        <v>42</v>
      </c>
      <c r="J95" s="5">
        <v>1182.57</v>
      </c>
      <c r="K95" s="30">
        <f t="shared" si="52"/>
        <v>36.999910606534655</v>
      </c>
      <c r="L95" s="5">
        <v>1342.38</v>
      </c>
      <c r="M95">
        <f t="shared" si="53"/>
        <v>49667.939999999995</v>
      </c>
      <c r="N95" s="28"/>
      <c r="O95" s="28">
        <f t="shared" si="48"/>
        <v>0.55523026266779896</v>
      </c>
      <c r="P95">
        <f t="shared" si="39"/>
        <v>1307.0541274236273</v>
      </c>
      <c r="Q95" s="28">
        <f t="shared" si="49"/>
        <v>0.57023652223886234</v>
      </c>
      <c r="R95" s="28">
        <f t="shared" si="40"/>
        <v>1.5006259571063385E-2</v>
      </c>
      <c r="S95" s="46">
        <v>384014</v>
      </c>
      <c r="T95" s="59">
        <f t="shared" si="50"/>
        <v>1.9084626348318211E-2</v>
      </c>
      <c r="U95" s="28">
        <v>0.98960000000000004</v>
      </c>
      <c r="V95" s="59">
        <f t="shared" si="41"/>
        <v>0.88095025253653936</v>
      </c>
      <c r="W95" s="59">
        <f t="shared" si="42"/>
        <v>0.8978936137722261</v>
      </c>
      <c r="X95" s="62">
        <f t="shared" si="43"/>
        <v>2.2734796071091461E-2</v>
      </c>
      <c r="Y95" s="28">
        <v>0.153789253681931</v>
      </c>
      <c r="Z95" s="28">
        <v>0.89439724645184204</v>
      </c>
      <c r="AA95" s="62">
        <f t="shared" si="58"/>
        <v>1.2933903451436666</v>
      </c>
      <c r="AB95" s="59">
        <f t="shared" si="44"/>
        <v>0.96504341972882401</v>
      </c>
      <c r="AC95" s="62">
        <f t="shared" si="45"/>
        <v>1.0712659525209622</v>
      </c>
      <c r="AD95" s="28">
        <v>7.6642910197268099E-2</v>
      </c>
      <c r="AE95" s="28">
        <v>0.88293847953236904</v>
      </c>
      <c r="AF95">
        <v>69.870199999999997</v>
      </c>
      <c r="AG95" s="59">
        <f t="shared" si="46"/>
        <v>0.80016561665753427</v>
      </c>
      <c r="AH95" s="62">
        <f t="shared" si="47"/>
        <v>0.663339205634352</v>
      </c>
      <c r="AI95">
        <v>6.5787674558349635E-2</v>
      </c>
      <c r="AJ95" s="28">
        <v>0.75652607287546736</v>
      </c>
      <c r="AK95" s="62">
        <f t="shared" si="54"/>
        <v>0.58577998474213533</v>
      </c>
    </row>
    <row r="96" spans="1:38" x14ac:dyDescent="0.25">
      <c r="A96" s="50" t="s">
        <v>196</v>
      </c>
      <c r="B96" s="50">
        <v>6160</v>
      </c>
      <c r="C96" s="50">
        <v>2909</v>
      </c>
      <c r="D96" s="63">
        <v>0.49709501025290498</v>
      </c>
      <c r="E96" s="51">
        <f t="shared" si="55"/>
        <v>0.48684562859820596</v>
      </c>
      <c r="F96" s="51">
        <f t="shared" si="56"/>
        <v>0.49709501025290498</v>
      </c>
      <c r="G96" s="51">
        <f t="shared" si="57"/>
        <v>0.52471139971139968</v>
      </c>
      <c r="H96" s="52">
        <v>7</v>
      </c>
      <c r="I96" s="52">
        <v>7</v>
      </c>
      <c r="J96" s="52">
        <v>880</v>
      </c>
      <c r="K96" s="53">
        <f t="shared" si="52"/>
        <v>5.999980519543767</v>
      </c>
      <c r="L96" s="52">
        <v>1026.67</v>
      </c>
      <c r="M96" s="54">
        <f t="shared" si="53"/>
        <v>6160</v>
      </c>
      <c r="N96" s="51"/>
      <c r="O96" s="51">
        <f t="shared" si="48"/>
        <v>0.72596842218044744</v>
      </c>
      <c r="P96" s="54">
        <f t="shared" si="39"/>
        <v>880.00244897845607</v>
      </c>
      <c r="Q96" s="51">
        <f t="shared" si="49"/>
        <v>0.84696355205057727</v>
      </c>
      <c r="R96" s="51">
        <f t="shared" si="40"/>
        <v>0.12099512987012984</v>
      </c>
      <c r="S96" s="64">
        <v>30413</v>
      </c>
      <c r="T96" s="51">
        <f t="shared" si="50"/>
        <v>1.5114572414844296E-3</v>
      </c>
      <c r="U96" s="51">
        <v>0.98960000000000004</v>
      </c>
      <c r="V96" s="51">
        <f t="shared" si="41"/>
        <v>0.85714007422053817</v>
      </c>
      <c r="W96" s="51">
        <f t="shared" si="42"/>
        <v>0.57994606156403405</v>
      </c>
      <c r="X96" s="55">
        <f t="shared" si="43"/>
        <v>-2.0446889321549095</v>
      </c>
      <c r="Y96" s="51">
        <v>0.153789253681931</v>
      </c>
      <c r="Z96" s="51">
        <v>0.89439724645184204</v>
      </c>
      <c r="AA96" s="55">
        <f t="shared" si="58"/>
        <v>2.0254496432446651</v>
      </c>
      <c r="AB96" s="51">
        <f t="shared" si="44"/>
        <v>0.66242396343668819</v>
      </c>
      <c r="AC96" s="55">
        <f t="shared" si="45"/>
        <v>-2.8771678362435273</v>
      </c>
      <c r="AD96" s="51">
        <v>7.6642910197268099E-2</v>
      </c>
      <c r="AE96" s="51">
        <v>0.88293847953236904</v>
      </c>
      <c r="AF96" s="54">
        <v>123.6841</v>
      </c>
      <c r="AG96" s="51">
        <f t="shared" si="46"/>
        <v>0.65426360175342468</v>
      </c>
      <c r="AH96" s="55">
        <f t="shared" si="47"/>
        <v>-1.5544320696628686</v>
      </c>
      <c r="AI96" s="54">
        <v>6.5787674558349635E-2</v>
      </c>
      <c r="AJ96" s="51">
        <v>0.75652607287546736</v>
      </c>
      <c r="AK96" s="55">
        <f t="shared" si="54"/>
        <v>-2.1587629460204352</v>
      </c>
      <c r="AL96" s="54"/>
    </row>
    <row r="97" spans="1:37" x14ac:dyDescent="0.25">
      <c r="A97" s="4" t="s">
        <v>198</v>
      </c>
      <c r="B97" s="18">
        <v>23622</v>
      </c>
      <c r="C97" s="4">
        <v>14276</v>
      </c>
      <c r="D97" s="9">
        <v>0.63615986881096576</v>
      </c>
      <c r="E97" s="28">
        <f t="shared" si="55"/>
        <v>0.62304317048496638</v>
      </c>
      <c r="F97" s="28">
        <f t="shared" si="56"/>
        <v>0.63615986881096576</v>
      </c>
      <c r="G97" s="28">
        <f t="shared" si="57"/>
        <v>0.67150208374490827</v>
      </c>
      <c r="H97" s="16">
        <v>14</v>
      </c>
      <c r="I97" s="16">
        <v>17</v>
      </c>
      <c r="J97" s="5">
        <v>1389.53</v>
      </c>
      <c r="K97" s="30">
        <f t="shared" si="52"/>
        <v>12.999983489994937</v>
      </c>
      <c r="L97" s="5">
        <v>1817.08</v>
      </c>
      <c r="M97">
        <f t="shared" si="53"/>
        <v>23622.01</v>
      </c>
      <c r="N97" s="28"/>
      <c r="O97" s="28">
        <f t="shared" si="48"/>
        <v>0.41018006912188792</v>
      </c>
      <c r="P97">
        <f t="shared" si="39"/>
        <v>1687.2884183671663</v>
      </c>
      <c r="Q97" s="28">
        <f t="shared" si="49"/>
        <v>0.4417324222027646</v>
      </c>
      <c r="R97" s="28">
        <f t="shared" si="40"/>
        <v>3.1552353080876672E-2</v>
      </c>
      <c r="S97" s="46">
        <v>206050</v>
      </c>
      <c r="T97" s="59">
        <f t="shared" si="50"/>
        <v>1.0240218479198589E-2</v>
      </c>
      <c r="U97" s="28">
        <v>0.98960000000000004</v>
      </c>
      <c r="V97" s="59">
        <f t="shared" si="41"/>
        <v>0.76470491117617279</v>
      </c>
      <c r="W97" s="59">
        <f t="shared" si="42"/>
        <v>0.83190242342304921</v>
      </c>
      <c r="X97" s="62">
        <f t="shared" si="43"/>
        <v>-0.40636664482451723</v>
      </c>
      <c r="Y97" s="28">
        <v>0.153789253681931</v>
      </c>
      <c r="Z97" s="28">
        <v>0.89439724645184204</v>
      </c>
      <c r="AA97" s="62">
        <f t="shared" si="58"/>
        <v>1.1464207716573647</v>
      </c>
      <c r="AB97" s="59">
        <f t="shared" si="44"/>
        <v>0.91181367479891995</v>
      </c>
      <c r="AC97" s="62">
        <f t="shared" si="45"/>
        <v>0.37674972404140461</v>
      </c>
      <c r="AD97" s="28">
        <v>7.6642910197268099E-2</v>
      </c>
      <c r="AE97" s="28">
        <v>0.88293847953236904</v>
      </c>
      <c r="AF97">
        <v>121.22629999999999</v>
      </c>
      <c r="AG97" s="59">
        <f t="shared" si="46"/>
        <v>0.66092726991780837</v>
      </c>
      <c r="AH97" s="62">
        <f t="shared" si="47"/>
        <v>-1.4531415436012822</v>
      </c>
      <c r="AI97">
        <v>6.5787674558349635E-2</v>
      </c>
      <c r="AJ97" s="28">
        <v>0.75652607287546736</v>
      </c>
      <c r="AK97" s="62">
        <f t="shared" si="54"/>
        <v>-0.49425282146146499</v>
      </c>
    </row>
    <row r="98" spans="1:37" x14ac:dyDescent="0.25">
      <c r="A98" s="4" t="s">
        <v>200</v>
      </c>
      <c r="B98" s="18">
        <v>1925</v>
      </c>
      <c r="C98" s="4">
        <v>1502</v>
      </c>
      <c r="D98" s="9">
        <v>0.8213260423786739</v>
      </c>
      <c r="E98" s="28">
        <f t="shared" si="55"/>
        <v>0.80439148480385592</v>
      </c>
      <c r="F98" s="28">
        <f t="shared" si="56"/>
        <v>0.8213260423786739</v>
      </c>
      <c r="G98" s="28">
        <f t="shared" si="57"/>
        <v>0.86695526695526692</v>
      </c>
      <c r="H98" s="16">
        <v>4</v>
      </c>
      <c r="I98" s="16">
        <v>4</v>
      </c>
      <c r="J98" s="5">
        <v>481.25</v>
      </c>
      <c r="K98" s="30">
        <f t="shared" si="52"/>
        <v>4</v>
      </c>
      <c r="L98" s="5">
        <v>481.25</v>
      </c>
      <c r="M98">
        <f t="shared" si="53"/>
        <v>1925</v>
      </c>
      <c r="N98" s="28"/>
      <c r="O98" s="28">
        <f t="shared" si="48"/>
        <v>1.5487376623376625</v>
      </c>
      <c r="P98">
        <f t="shared" si="39"/>
        <v>385</v>
      </c>
      <c r="Q98" s="28">
        <f t="shared" si="49"/>
        <v>1.935922077922078</v>
      </c>
      <c r="R98" s="28">
        <f t="shared" si="40"/>
        <v>0.38718441558441552</v>
      </c>
      <c r="S98" s="46">
        <v>37213</v>
      </c>
      <c r="T98" s="59">
        <f t="shared" si="50"/>
        <v>1.849401845505543E-3</v>
      </c>
      <c r="U98" s="28">
        <v>0.98960000000000004</v>
      </c>
      <c r="V98" s="59">
        <f t="shared" si="41"/>
        <v>1</v>
      </c>
      <c r="W98" s="59">
        <f t="shared" si="42"/>
        <v>0.8213260423786739</v>
      </c>
      <c r="X98" s="62">
        <f t="shared" si="43"/>
        <v>-0.47513855697807716</v>
      </c>
      <c r="Y98" s="28">
        <v>0.153789253681931</v>
      </c>
      <c r="Z98" s="28">
        <v>0.89439724645184204</v>
      </c>
      <c r="AA98" s="62">
        <f t="shared" si="58"/>
        <v>0.51729234407330771</v>
      </c>
      <c r="AB98" s="59">
        <f t="shared" si="44"/>
        <v>0.87067691398167302</v>
      </c>
      <c r="AC98" s="62">
        <f t="shared" si="45"/>
        <v>-0.15998303716725354</v>
      </c>
      <c r="AD98" s="28">
        <v>7.6642910197268099E-2</v>
      </c>
      <c r="AE98" s="28">
        <v>0.88293847953236904</v>
      </c>
      <c r="AF98">
        <v>105.0458</v>
      </c>
      <c r="AG98" s="59">
        <f t="shared" si="46"/>
        <v>0.70479637347945212</v>
      </c>
      <c r="AH98" s="62">
        <f t="shared" si="47"/>
        <v>-0.78631293389363033</v>
      </c>
      <c r="AI98">
        <v>6.5787674558349635E-2</v>
      </c>
      <c r="AJ98" s="28">
        <v>0.75652607287546736</v>
      </c>
      <c r="AK98" s="62">
        <f t="shared" si="54"/>
        <v>-0.47381150934632038</v>
      </c>
    </row>
    <row r="99" spans="1:37" x14ac:dyDescent="0.25">
      <c r="A99" s="4" t="s">
        <v>202</v>
      </c>
      <c r="B99" s="18">
        <v>45254</v>
      </c>
      <c r="C99" s="4">
        <v>32646</v>
      </c>
      <c r="D99" s="9">
        <v>0.75936294087408396</v>
      </c>
      <c r="E99" s="28">
        <f t="shared" si="55"/>
        <v>0.74370597302100994</v>
      </c>
      <c r="F99" s="28">
        <f t="shared" si="56"/>
        <v>0.75936294087408396</v>
      </c>
      <c r="G99" s="28">
        <f t="shared" si="57"/>
        <v>0.80154977092264412</v>
      </c>
      <c r="H99" s="16">
        <v>26</v>
      </c>
      <c r="I99" s="16">
        <v>28</v>
      </c>
      <c r="J99" s="5">
        <v>1616.21</v>
      </c>
      <c r="K99" s="30">
        <f t="shared" si="52"/>
        <v>18.999945419201527</v>
      </c>
      <c r="L99" s="5">
        <v>2381.79</v>
      </c>
      <c r="M99">
        <f t="shared" si="53"/>
        <v>45253.880000000005</v>
      </c>
      <c r="N99" s="28"/>
      <c r="O99" s="28">
        <f t="shared" si="48"/>
        <v>0.31292851174956654</v>
      </c>
      <c r="P99">
        <f t="shared" si="39"/>
        <v>2262.7001749991132</v>
      </c>
      <c r="Q99" s="28">
        <f t="shared" si="49"/>
        <v>0.32939848073344147</v>
      </c>
      <c r="R99" s="28">
        <f t="shared" si="40"/>
        <v>1.6469968983874927E-2</v>
      </c>
      <c r="S99" s="46">
        <v>250318</v>
      </c>
      <c r="T99" s="59">
        <f t="shared" si="50"/>
        <v>1.2440237851376039E-2</v>
      </c>
      <c r="U99" s="28">
        <v>0.98960000000000004</v>
      </c>
      <c r="V99" s="59">
        <f t="shared" si="41"/>
        <v>0.67856947925719735</v>
      </c>
      <c r="W99" s="59">
        <f t="shared" si="42"/>
        <v>1.1190643907317022</v>
      </c>
      <c r="X99" s="62">
        <f t="shared" si="43"/>
        <v>1.4608767446425075</v>
      </c>
      <c r="Y99" s="28">
        <v>0.153789253681931</v>
      </c>
      <c r="Z99" s="28">
        <v>0.89439724645184204</v>
      </c>
      <c r="AA99" s="62">
        <f t="shared" si="58"/>
        <v>1.8078604015692039</v>
      </c>
      <c r="AB99" s="59">
        <f t="shared" si="44"/>
        <v>0.90484917921173802</v>
      </c>
      <c r="AC99" s="62">
        <f t="shared" si="45"/>
        <v>0.28588031982311107</v>
      </c>
      <c r="AD99" s="28">
        <v>7.6642910197268099E-2</v>
      </c>
      <c r="AE99" s="28">
        <v>0.88293847953236904</v>
      </c>
      <c r="AF99">
        <v>117.5998</v>
      </c>
      <c r="AG99" s="59">
        <f t="shared" si="46"/>
        <v>0.67075955594520553</v>
      </c>
      <c r="AH99" s="62">
        <f t="shared" si="47"/>
        <v>-1.3036867088863611</v>
      </c>
      <c r="AI99">
        <v>6.5787674558349635E-2</v>
      </c>
      <c r="AJ99" s="28">
        <v>0.75652607287546736</v>
      </c>
      <c r="AK99" s="62">
        <f t="shared" si="54"/>
        <v>0.14769011852641914</v>
      </c>
    </row>
    <row r="100" spans="1:37" x14ac:dyDescent="0.25">
      <c r="A100" s="4" t="s">
        <v>204</v>
      </c>
      <c r="B100" s="18">
        <v>5301</v>
      </c>
      <c r="C100" s="4">
        <v>4387</v>
      </c>
      <c r="D100" s="9">
        <v>0.8711365283610838</v>
      </c>
      <c r="E100" s="28">
        <f t="shared" si="55"/>
        <v>0.85317495045673153</v>
      </c>
      <c r="F100" s="28">
        <f t="shared" si="56"/>
        <v>0.8711365283610838</v>
      </c>
      <c r="G100" s="28">
        <f t="shared" si="57"/>
        <v>0.91953300215892164</v>
      </c>
      <c r="H100" s="16">
        <v>5</v>
      </c>
      <c r="I100" s="16">
        <v>5</v>
      </c>
      <c r="J100" s="5">
        <v>1060.2</v>
      </c>
      <c r="K100" s="30">
        <f t="shared" si="52"/>
        <v>5</v>
      </c>
      <c r="L100" s="5">
        <v>1060.2</v>
      </c>
      <c r="M100">
        <f t="shared" si="53"/>
        <v>5301</v>
      </c>
      <c r="N100" s="28"/>
      <c r="O100" s="28">
        <f t="shared" si="48"/>
        <v>0.7030088662516506</v>
      </c>
      <c r="P100">
        <f t="shared" si="39"/>
        <v>883.5</v>
      </c>
      <c r="Q100" s="28">
        <f t="shared" si="49"/>
        <v>0.84361063950198079</v>
      </c>
      <c r="R100" s="28">
        <f t="shared" si="40"/>
        <v>0.14060177325033019</v>
      </c>
      <c r="S100" s="46">
        <v>65482</v>
      </c>
      <c r="T100" s="59">
        <f t="shared" si="50"/>
        <v>3.2543071412515509E-3</v>
      </c>
      <c r="U100" s="28">
        <v>0.98960000000000004</v>
      </c>
      <c r="V100" s="59">
        <f t="shared" si="41"/>
        <v>1</v>
      </c>
      <c r="W100" s="59">
        <f t="shared" si="42"/>
        <v>0.8711365283610838</v>
      </c>
      <c r="X100" s="62">
        <f t="shared" si="43"/>
        <v>-0.1512506077886715</v>
      </c>
      <c r="Y100" s="28">
        <v>0.153789253681931</v>
      </c>
      <c r="Z100" s="28">
        <v>0.89439724645184204</v>
      </c>
      <c r="AA100" s="62">
        <f t="shared" si="58"/>
        <v>0.80953544485507467</v>
      </c>
      <c r="AB100" s="59">
        <f t="shared" si="44"/>
        <v>0.83809291102898509</v>
      </c>
      <c r="AC100" s="62">
        <f t="shared" si="45"/>
        <v>-0.5851235083317915</v>
      </c>
      <c r="AD100" s="28">
        <v>7.6642910197268099E-2</v>
      </c>
      <c r="AE100" s="28">
        <v>0.88293847953236904</v>
      </c>
      <c r="AF100">
        <v>58.928899999999999</v>
      </c>
      <c r="AG100" s="59">
        <f t="shared" si="46"/>
        <v>0.82983002893150681</v>
      </c>
      <c r="AH100" s="62">
        <f t="shared" si="47"/>
        <v>1.1142506031433492</v>
      </c>
      <c r="AI100">
        <v>6.5787674558349635E-2</v>
      </c>
      <c r="AJ100" s="28">
        <v>0.75652607287546736</v>
      </c>
      <c r="AK100" s="62">
        <f t="shared" si="54"/>
        <v>0.12595882900762875</v>
      </c>
    </row>
    <row r="101" spans="1:37" x14ac:dyDescent="0.25">
      <c r="A101" s="4" t="s">
        <v>206</v>
      </c>
      <c r="B101" s="18">
        <v>8911</v>
      </c>
      <c r="C101" s="4">
        <v>7778</v>
      </c>
      <c r="D101" s="9">
        <v>0.91879344866486734</v>
      </c>
      <c r="E101" s="28">
        <f t="shared" si="55"/>
        <v>0.89984925384703485</v>
      </c>
      <c r="F101" s="28">
        <f t="shared" si="56"/>
        <v>0.91879344866486734</v>
      </c>
      <c r="G101" s="28">
        <f t="shared" si="57"/>
        <v>0.96983752914624866</v>
      </c>
      <c r="H101" s="16">
        <v>11</v>
      </c>
      <c r="I101" s="16">
        <v>12</v>
      </c>
      <c r="J101" s="5">
        <v>742.58</v>
      </c>
      <c r="K101" s="30">
        <f t="shared" si="52"/>
        <v>12</v>
      </c>
      <c r="L101" s="5">
        <v>742.58</v>
      </c>
      <c r="M101">
        <f t="shared" si="53"/>
        <v>8910.9600000000009</v>
      </c>
      <c r="N101" s="28"/>
      <c r="O101" s="28">
        <f t="shared" si="48"/>
        <v>1.0037033046944437</v>
      </c>
      <c r="P101">
        <f t="shared" si="39"/>
        <v>685.45846153846162</v>
      </c>
      <c r="Q101" s="28">
        <f t="shared" si="49"/>
        <v>1.0873452467523139</v>
      </c>
      <c r="R101" s="28">
        <f t="shared" si="40"/>
        <v>8.3641942057870233E-2</v>
      </c>
      <c r="S101" s="46">
        <v>145094</v>
      </c>
      <c r="T101" s="59">
        <f t="shared" si="50"/>
        <v>7.2108432905646216E-3</v>
      </c>
      <c r="U101" s="28">
        <v>0.98960000000000004</v>
      </c>
      <c r="V101" s="59">
        <f t="shared" si="41"/>
        <v>1</v>
      </c>
      <c r="W101" s="59">
        <f t="shared" si="42"/>
        <v>0.91879344866486734</v>
      </c>
      <c r="X101" s="62">
        <f t="shared" si="43"/>
        <v>0.15863398533347364</v>
      </c>
      <c r="Y101" s="28">
        <v>0.153789253681931</v>
      </c>
      <c r="Z101" s="28">
        <v>0.89439724645184204</v>
      </c>
      <c r="AA101" s="62">
        <f t="shared" si="58"/>
        <v>0.61415358319434299</v>
      </c>
      <c r="AB101" s="59">
        <f t="shared" si="44"/>
        <v>0.94882053473380479</v>
      </c>
      <c r="AC101" s="62">
        <f t="shared" si="45"/>
        <v>0.85959751569798937</v>
      </c>
      <c r="AD101" s="28">
        <v>7.6642910197268099E-2</v>
      </c>
      <c r="AE101" s="28">
        <v>0.88293847953236904</v>
      </c>
      <c r="AF101">
        <v>47.034700000000001</v>
      </c>
      <c r="AG101" s="59">
        <f t="shared" si="46"/>
        <v>0.86207797501369865</v>
      </c>
      <c r="AH101" s="62">
        <f t="shared" si="47"/>
        <v>1.6044327884642469</v>
      </c>
      <c r="AI101">
        <v>6.5787674558349635E-2</v>
      </c>
      <c r="AJ101" s="28">
        <v>0.75652607287546736</v>
      </c>
      <c r="AK101" s="62">
        <f t="shared" si="54"/>
        <v>0.87422142983190332</v>
      </c>
    </row>
    <row r="102" spans="1:37" x14ac:dyDescent="0.25">
      <c r="A102" s="4" t="s">
        <v>208</v>
      </c>
      <c r="B102" s="18">
        <v>2586</v>
      </c>
      <c r="C102" s="4">
        <v>2002</v>
      </c>
      <c r="D102" s="9">
        <v>0.8149143159522938</v>
      </c>
      <c r="E102" s="28">
        <f t="shared" si="55"/>
        <v>0.79811195892234954</v>
      </c>
      <c r="F102" s="28">
        <f t="shared" si="56"/>
        <v>0.8149143159522938</v>
      </c>
      <c r="G102" s="28">
        <f t="shared" si="57"/>
        <v>0.86018733350519894</v>
      </c>
      <c r="H102" s="16">
        <v>4</v>
      </c>
      <c r="I102" s="16">
        <v>5</v>
      </c>
      <c r="J102" s="5">
        <v>517.20000000000005</v>
      </c>
      <c r="K102" s="30">
        <f t="shared" si="52"/>
        <v>4</v>
      </c>
      <c r="L102" s="5">
        <v>646.5</v>
      </c>
      <c r="M102">
        <f t="shared" si="53"/>
        <v>2586</v>
      </c>
      <c r="N102" s="28"/>
      <c r="O102" s="28">
        <f t="shared" si="48"/>
        <v>1.1528692962103635</v>
      </c>
      <c r="P102">
        <f t="shared" si="39"/>
        <v>517.20000000000005</v>
      </c>
      <c r="Q102" s="28">
        <f t="shared" si="49"/>
        <v>1.4410866202629544</v>
      </c>
      <c r="R102" s="28">
        <f t="shared" si="40"/>
        <v>0.28821732405259093</v>
      </c>
      <c r="S102" s="46">
        <v>49391</v>
      </c>
      <c r="T102" s="59">
        <f t="shared" si="50"/>
        <v>2.4546208731186488E-3</v>
      </c>
      <c r="U102" s="28">
        <v>0.98960000000000004</v>
      </c>
      <c r="V102" s="59">
        <f t="shared" si="41"/>
        <v>0.8</v>
      </c>
      <c r="W102" s="59">
        <f t="shared" si="42"/>
        <v>1.0186428949403672</v>
      </c>
      <c r="X102" s="62">
        <f t="shared" si="43"/>
        <v>0.80789551619446487</v>
      </c>
      <c r="Y102" s="28">
        <v>0.153789253681931</v>
      </c>
      <c r="Z102" s="28">
        <v>0.89439724645184204</v>
      </c>
      <c r="AA102" s="62">
        <f t="shared" si="58"/>
        <v>0.52357716992974423</v>
      </c>
      <c r="AB102" s="59">
        <f t="shared" si="44"/>
        <v>0.86910570751756389</v>
      </c>
      <c r="AC102" s="62">
        <f t="shared" si="45"/>
        <v>-0.18048338690691071</v>
      </c>
      <c r="AD102" s="28">
        <v>7.6642910197268099E-2</v>
      </c>
      <c r="AE102" s="28">
        <v>0.88293847953236904</v>
      </c>
      <c r="AF102">
        <v>70.3446</v>
      </c>
      <c r="AG102" s="59">
        <f t="shared" si="46"/>
        <v>0.79887940778082189</v>
      </c>
      <c r="AH102" s="62">
        <f t="shared" si="47"/>
        <v>0.64378829605520893</v>
      </c>
      <c r="AI102">
        <v>6.5787674558349635E-2</v>
      </c>
      <c r="AJ102" s="28">
        <v>0.75652607287546736</v>
      </c>
      <c r="AK102" s="62">
        <f t="shared" si="54"/>
        <v>0.42373347511425435</v>
      </c>
    </row>
    <row r="103" spans="1:37" x14ac:dyDescent="0.25">
      <c r="A103" s="4" t="s">
        <v>210</v>
      </c>
      <c r="B103" s="18">
        <v>9033</v>
      </c>
      <c r="C103" s="4">
        <v>7038</v>
      </c>
      <c r="D103" s="9">
        <v>0.82015067559300103</v>
      </c>
      <c r="E103" s="28">
        <f t="shared" si="55"/>
        <v>0.80324035238489799</v>
      </c>
      <c r="F103" s="28">
        <f t="shared" si="56"/>
        <v>0.82015067559300103</v>
      </c>
      <c r="G103" s="28">
        <f t="shared" si="57"/>
        <v>0.86571460201483452</v>
      </c>
      <c r="H103" s="16">
        <v>13</v>
      </c>
      <c r="I103" s="16">
        <v>13</v>
      </c>
      <c r="J103" s="5">
        <v>694.85</v>
      </c>
      <c r="K103" s="30">
        <f t="shared" si="52"/>
        <v>13.000000000000002</v>
      </c>
      <c r="L103" s="5">
        <v>694.85</v>
      </c>
      <c r="M103">
        <f t="shared" si="53"/>
        <v>9033.0500000000011</v>
      </c>
      <c r="N103" s="28"/>
      <c r="O103" s="28">
        <f t="shared" si="48"/>
        <v>1.0726487731165</v>
      </c>
      <c r="P103">
        <f t="shared" si="39"/>
        <v>645.21785714285716</v>
      </c>
      <c r="Q103" s="28">
        <f t="shared" si="49"/>
        <v>1.1551602172023847</v>
      </c>
      <c r="R103" s="28">
        <f t="shared" si="40"/>
        <v>8.2511444085884733E-2</v>
      </c>
      <c r="S103" s="46">
        <v>149552</v>
      </c>
      <c r="T103" s="59">
        <f t="shared" si="50"/>
        <v>7.4323957971419927E-3</v>
      </c>
      <c r="U103" s="28">
        <v>0.98960000000000004</v>
      </c>
      <c r="V103" s="59">
        <f t="shared" si="41"/>
        <v>1.0000000000000002</v>
      </c>
      <c r="W103" s="59">
        <f t="shared" si="42"/>
        <v>0.82015067559300081</v>
      </c>
      <c r="X103" s="62">
        <f t="shared" si="43"/>
        <v>-0.48278126774968938</v>
      </c>
      <c r="Y103" s="28">
        <v>0.153789253681931</v>
      </c>
      <c r="Z103" s="28">
        <v>0.89439724645184204</v>
      </c>
      <c r="AA103" s="62">
        <f t="shared" si="58"/>
        <v>0.60400395848935484</v>
      </c>
      <c r="AB103" s="59">
        <f t="shared" si="44"/>
        <v>0.95353815703928035</v>
      </c>
      <c r="AC103" s="62">
        <f t="shared" si="45"/>
        <v>0.92115079301135161</v>
      </c>
      <c r="AD103" s="28">
        <v>7.6642910197268099E-2</v>
      </c>
      <c r="AE103" s="28">
        <v>0.88293847953236904</v>
      </c>
      <c r="AF103">
        <v>69.9696</v>
      </c>
      <c r="AG103" s="59">
        <f t="shared" si="46"/>
        <v>0.7998961201095891</v>
      </c>
      <c r="AH103" s="62">
        <f t="shared" si="47"/>
        <v>0.65924274608088129</v>
      </c>
      <c r="AI103">
        <v>6.5787674558349635E-2</v>
      </c>
      <c r="AJ103" s="28">
        <v>0.75652607287546736</v>
      </c>
      <c r="AK103" s="62">
        <f t="shared" si="54"/>
        <v>0.36587075711418121</v>
      </c>
    </row>
    <row r="104" spans="1:37" x14ac:dyDescent="0.25">
      <c r="A104" s="4" t="s">
        <v>212</v>
      </c>
      <c r="B104" s="18">
        <v>5558</v>
      </c>
      <c r="C104" s="4">
        <v>4514</v>
      </c>
      <c r="D104" s="9">
        <v>0.85490805098388301</v>
      </c>
      <c r="E104" s="28">
        <f t="shared" si="55"/>
        <v>0.83728108086050379</v>
      </c>
      <c r="F104" s="28">
        <f t="shared" si="56"/>
        <v>0.85490805098388301</v>
      </c>
      <c r="G104" s="28">
        <f t="shared" si="57"/>
        <v>0.90240294270520971</v>
      </c>
      <c r="H104" s="16">
        <v>12</v>
      </c>
      <c r="I104" s="16">
        <v>12</v>
      </c>
      <c r="J104" s="5">
        <v>463.17</v>
      </c>
      <c r="K104" s="30">
        <f t="shared" si="52"/>
        <v>10.000071968333934</v>
      </c>
      <c r="L104" s="5">
        <v>555.79999999999995</v>
      </c>
      <c r="M104">
        <f t="shared" si="53"/>
        <v>5558.04</v>
      </c>
      <c r="N104" s="28"/>
      <c r="O104" s="28">
        <f t="shared" si="48"/>
        <v>1.3410039582583666</v>
      </c>
      <c r="P104">
        <f t="shared" si="39"/>
        <v>505.27305784907679</v>
      </c>
      <c r="Q104" s="28">
        <f t="shared" si="49"/>
        <v>1.4751033889929421</v>
      </c>
      <c r="R104" s="28">
        <f t="shared" si="40"/>
        <v>0.13409943073457553</v>
      </c>
      <c r="S104" s="46">
        <v>126396</v>
      </c>
      <c r="T104" s="59">
        <f t="shared" si="50"/>
        <v>6.2815950249783302E-3</v>
      </c>
      <c r="U104" s="28">
        <v>0.98960000000000004</v>
      </c>
      <c r="V104" s="59">
        <f t="shared" si="41"/>
        <v>0.83333933069449451</v>
      </c>
      <c r="W104" s="59">
        <f t="shared" si="42"/>
        <v>1.0258822780768231</v>
      </c>
      <c r="X104" s="62">
        <f t="shared" si="43"/>
        <v>0.85496891672886421</v>
      </c>
      <c r="Y104" s="28">
        <v>0.153789253681931</v>
      </c>
      <c r="Z104" s="28">
        <v>0.89439724645184204</v>
      </c>
      <c r="AA104" s="62">
        <f t="shared" si="58"/>
        <v>0.43972910535143517</v>
      </c>
      <c r="AB104" s="59">
        <f t="shared" si="44"/>
        <v>0.95602740592828994</v>
      </c>
      <c r="AC104" s="62">
        <f t="shared" si="45"/>
        <v>0.95362932080475893</v>
      </c>
      <c r="AD104" s="28">
        <v>7.6642910197268099E-2</v>
      </c>
      <c r="AE104" s="28">
        <v>0.88293847953236904</v>
      </c>
      <c r="AF104">
        <v>73.187700000000007</v>
      </c>
      <c r="AG104" s="59">
        <f t="shared" si="46"/>
        <v>0.79117110158904114</v>
      </c>
      <c r="AH104" s="62">
        <f t="shared" si="47"/>
        <v>0.5266188377405826</v>
      </c>
      <c r="AI104">
        <v>6.5787674558349635E-2</v>
      </c>
      <c r="AJ104" s="28">
        <v>0.75652607287546736</v>
      </c>
      <c r="AK104" s="62">
        <f t="shared" si="54"/>
        <v>0.77840569175806851</v>
      </c>
    </row>
    <row r="105" spans="1:37" x14ac:dyDescent="0.25">
      <c r="A105" s="4" t="s">
        <v>214</v>
      </c>
      <c r="B105" s="18">
        <v>3629</v>
      </c>
      <c r="C105" s="4">
        <v>2893</v>
      </c>
      <c r="D105" s="9">
        <v>0.83914664036779751</v>
      </c>
      <c r="E105" s="28">
        <f t="shared" si="55"/>
        <v>0.82184464778289434</v>
      </c>
      <c r="F105" s="28">
        <f t="shared" si="56"/>
        <v>0.83914664036779751</v>
      </c>
      <c r="G105" s="28">
        <f t="shared" si="57"/>
        <v>0.88576589816600837</v>
      </c>
      <c r="H105" s="16">
        <v>5</v>
      </c>
      <c r="I105" s="16">
        <v>6</v>
      </c>
      <c r="J105" s="5">
        <v>604.83000000000004</v>
      </c>
      <c r="K105" s="30">
        <f t="shared" si="52"/>
        <v>4.9999724441995053</v>
      </c>
      <c r="L105" s="5">
        <v>725.8</v>
      </c>
      <c r="M105">
        <f t="shared" si="53"/>
        <v>3628.9800000000005</v>
      </c>
      <c r="N105" s="28"/>
      <c r="O105" s="28">
        <f t="shared" si="48"/>
        <v>1.0269082391843485</v>
      </c>
      <c r="P105">
        <f t="shared" si="39"/>
        <v>604.8327777752263</v>
      </c>
      <c r="Q105" s="28">
        <f t="shared" si="49"/>
        <v>1.2322910189185987</v>
      </c>
      <c r="R105" s="28">
        <f t="shared" si="40"/>
        <v>0.20538277973425023</v>
      </c>
      <c r="S105" s="46">
        <v>48664</v>
      </c>
      <c r="T105" s="59">
        <f t="shared" si="50"/>
        <v>2.4184906191299211E-3</v>
      </c>
      <c r="U105" s="28">
        <v>0.98960000000000004</v>
      </c>
      <c r="V105" s="59">
        <f t="shared" si="41"/>
        <v>0.83332874069991758</v>
      </c>
      <c r="W105" s="59">
        <f t="shared" si="42"/>
        <v>1.0069815180777197</v>
      </c>
      <c r="X105" s="62">
        <f t="shared" si="43"/>
        <v>0.7320685218924724</v>
      </c>
      <c r="Y105" s="28">
        <v>0.153789253681931</v>
      </c>
      <c r="Z105" s="28">
        <v>0.89439724645184204</v>
      </c>
      <c r="AA105" s="62">
        <f t="shared" si="58"/>
        <v>0.74572579319414767</v>
      </c>
      <c r="AB105" s="59">
        <f t="shared" si="44"/>
        <v>0.85085401939379324</v>
      </c>
      <c r="AC105" s="62">
        <f t="shared" si="45"/>
        <v>-0.41862267567861006</v>
      </c>
      <c r="AD105" s="28">
        <v>7.6642910197268099E-2</v>
      </c>
      <c r="AE105" s="28">
        <v>0.88293847953236904</v>
      </c>
      <c r="AF105">
        <v>68.419899999999998</v>
      </c>
      <c r="AG105" s="59">
        <f t="shared" si="46"/>
        <v>0.80409771769863014</v>
      </c>
      <c r="AH105" s="62">
        <f t="shared" si="47"/>
        <v>0.7231087759603001</v>
      </c>
      <c r="AI105">
        <v>6.5787674558349635E-2</v>
      </c>
      <c r="AJ105" s="28">
        <v>0.75652607287546736</v>
      </c>
      <c r="AK105" s="62">
        <f t="shared" si="54"/>
        <v>0.34551820739138744</v>
      </c>
    </row>
    <row r="106" spans="1:37" x14ac:dyDescent="0.25">
      <c r="A106" s="4" t="s">
        <v>216</v>
      </c>
      <c r="B106" s="18">
        <v>8180</v>
      </c>
      <c r="C106" s="4">
        <v>6659</v>
      </c>
      <c r="D106" s="9">
        <v>0.85690387337537</v>
      </c>
      <c r="E106" s="28">
        <f t="shared" si="55"/>
        <v>0.83923575227484692</v>
      </c>
      <c r="F106" s="28">
        <f t="shared" si="56"/>
        <v>0.85690387337537</v>
      </c>
      <c r="G106" s="28">
        <f t="shared" si="57"/>
        <v>0.90450964411844603</v>
      </c>
      <c r="H106" s="16">
        <v>13</v>
      </c>
      <c r="I106" s="16">
        <v>13</v>
      </c>
      <c r="J106" s="5">
        <v>629.23</v>
      </c>
      <c r="K106" s="30">
        <f t="shared" si="52"/>
        <v>13</v>
      </c>
      <c r="L106" s="5">
        <v>629.23</v>
      </c>
      <c r="M106">
        <f t="shared" si="53"/>
        <v>8179.99</v>
      </c>
      <c r="N106" s="28"/>
      <c r="O106" s="28">
        <f t="shared" si="48"/>
        <v>1.1845112280088361</v>
      </c>
      <c r="P106">
        <f t="shared" si="39"/>
        <v>584.28499999999997</v>
      </c>
      <c r="Q106" s="28">
        <f t="shared" si="49"/>
        <v>1.2756274763172084</v>
      </c>
      <c r="R106" s="28">
        <f t="shared" si="40"/>
        <v>9.1116248308372283E-2</v>
      </c>
      <c r="S106" s="46">
        <v>112148</v>
      </c>
      <c r="T106" s="59">
        <f t="shared" si="50"/>
        <v>5.573501684082327E-3</v>
      </c>
      <c r="U106" s="28">
        <v>0.98960000000000004</v>
      </c>
      <c r="V106" s="59">
        <f t="shared" si="41"/>
        <v>1</v>
      </c>
      <c r="W106" s="59">
        <f t="shared" si="42"/>
        <v>0.85690387337537</v>
      </c>
      <c r="X106" s="62">
        <f t="shared" si="43"/>
        <v>-0.24379709361238169</v>
      </c>
      <c r="Y106" s="28">
        <v>0.153789253681931</v>
      </c>
      <c r="Z106" s="28">
        <v>0.89439724645184204</v>
      </c>
      <c r="AA106" s="62">
        <f t="shared" si="58"/>
        <v>0.72939330170845673</v>
      </c>
      <c r="AB106" s="59">
        <f t="shared" si="44"/>
        <v>0.94389282294550336</v>
      </c>
      <c r="AC106" s="62">
        <f t="shared" si="45"/>
        <v>0.79530309139157684</v>
      </c>
      <c r="AD106" s="28">
        <v>7.6642910197268099E-2</v>
      </c>
      <c r="AE106" s="28">
        <v>0.88293847953236904</v>
      </c>
      <c r="AF106">
        <v>72.927499999999995</v>
      </c>
      <c r="AG106" s="59">
        <f t="shared" si="46"/>
        <v>0.79187656438356169</v>
      </c>
      <c r="AH106" s="62">
        <f t="shared" si="47"/>
        <v>0.53734216546506153</v>
      </c>
      <c r="AI106">
        <v>6.5787674558349635E-2</v>
      </c>
      <c r="AJ106" s="28">
        <v>0.75652607287546736</v>
      </c>
      <c r="AK106" s="62">
        <f t="shared" si="54"/>
        <v>0.36294938774808561</v>
      </c>
    </row>
    <row r="107" spans="1:37" x14ac:dyDescent="0.25">
      <c r="A107" s="4" t="s">
        <v>218</v>
      </c>
      <c r="B107" s="18">
        <v>7347</v>
      </c>
      <c r="C107" s="4">
        <v>6142</v>
      </c>
      <c r="D107" s="9">
        <v>0.87998681882329344</v>
      </c>
      <c r="E107" s="28">
        <f t="shared" si="55"/>
        <v>0.86184276070322552</v>
      </c>
      <c r="F107" s="28">
        <f t="shared" si="56"/>
        <v>0.87998681882329344</v>
      </c>
      <c r="G107" s="28">
        <f t="shared" si="57"/>
        <v>0.92887497542458752</v>
      </c>
      <c r="H107" s="16">
        <v>8</v>
      </c>
      <c r="I107" s="16">
        <v>8</v>
      </c>
      <c r="J107" s="5">
        <v>918.38</v>
      </c>
      <c r="K107" s="30">
        <f t="shared" si="52"/>
        <v>7.0000476385567429</v>
      </c>
      <c r="L107" s="5">
        <v>1049.57</v>
      </c>
      <c r="M107">
        <f t="shared" si="53"/>
        <v>7347.04</v>
      </c>
      <c r="N107" s="28"/>
      <c r="O107" s="28">
        <f t="shared" si="48"/>
        <v>0.71012890993454469</v>
      </c>
      <c r="P107">
        <f t="shared" si="39"/>
        <v>918.37453124534761</v>
      </c>
      <c r="Q107" s="28">
        <f t="shared" si="49"/>
        <v>0.81157520667445648</v>
      </c>
      <c r="R107" s="28">
        <f t="shared" si="40"/>
        <v>0.10144629673991179</v>
      </c>
      <c r="S107" s="46">
        <v>102518</v>
      </c>
      <c r="T107" s="59">
        <f t="shared" si="50"/>
        <v>5.0949124875053677E-3</v>
      </c>
      <c r="U107" s="28">
        <v>0.98960000000000004</v>
      </c>
      <c r="V107" s="59">
        <f t="shared" si="41"/>
        <v>0.87500595481959287</v>
      </c>
      <c r="W107" s="59">
        <f t="shared" si="42"/>
        <v>1.0056923772647095</v>
      </c>
      <c r="X107" s="62">
        <f t="shared" si="43"/>
        <v>0.72368600632557556</v>
      </c>
      <c r="Y107" s="28">
        <v>0.153789253681931</v>
      </c>
      <c r="Z107" s="28">
        <v>0.89439724645184204</v>
      </c>
      <c r="AA107" s="62">
        <f t="shared" si="58"/>
        <v>0.71665463625899839</v>
      </c>
      <c r="AB107" s="59">
        <f t="shared" si="44"/>
        <v>0.89762146298667811</v>
      </c>
      <c r="AC107" s="62">
        <f t="shared" si="45"/>
        <v>0.1915765387368138</v>
      </c>
      <c r="AD107" s="28">
        <v>7.6642910197268099E-2</v>
      </c>
      <c r="AE107" s="28">
        <v>0.88293847953236904</v>
      </c>
      <c r="AF107">
        <v>61.708599999999997</v>
      </c>
      <c r="AG107" s="59">
        <f t="shared" si="46"/>
        <v>0.82229361490410957</v>
      </c>
      <c r="AH107" s="62">
        <f t="shared" si="47"/>
        <v>0.99969397717972885</v>
      </c>
      <c r="AI107">
        <v>6.5787674558349635E-2</v>
      </c>
      <c r="AJ107" s="28">
        <v>0.75652607287546736</v>
      </c>
      <c r="AK107" s="62">
        <f t="shared" si="54"/>
        <v>0.63831884074737266</v>
      </c>
    </row>
    <row r="108" spans="1:37" x14ac:dyDescent="0.25">
      <c r="A108" s="4" t="s">
        <v>220</v>
      </c>
      <c r="B108" s="18">
        <v>4559</v>
      </c>
      <c r="C108" s="4">
        <v>3373</v>
      </c>
      <c r="D108" s="9">
        <v>0.7787949804319968</v>
      </c>
      <c r="E108" s="28">
        <f t="shared" si="55"/>
        <v>0.76273735196948156</v>
      </c>
      <c r="F108" s="28">
        <f t="shared" si="56"/>
        <v>0.7787949804319968</v>
      </c>
      <c r="G108" s="28">
        <f t="shared" si="57"/>
        <v>0.8220613682337744</v>
      </c>
      <c r="H108" s="16">
        <v>5</v>
      </c>
      <c r="I108" s="16">
        <v>6</v>
      </c>
      <c r="J108" s="5">
        <v>759.83</v>
      </c>
      <c r="K108" s="30">
        <f t="shared" si="52"/>
        <v>4.9999780653652124</v>
      </c>
      <c r="L108" s="5">
        <v>911.8</v>
      </c>
      <c r="M108">
        <f t="shared" si="53"/>
        <v>4558.9800000000005</v>
      </c>
      <c r="N108" s="28"/>
      <c r="O108" s="28">
        <f t="shared" si="48"/>
        <v>0.81742706733932891</v>
      </c>
      <c r="P108">
        <f t="shared" si="39"/>
        <v>759.83277777574676</v>
      </c>
      <c r="Q108" s="28">
        <f t="shared" si="49"/>
        <v>0.98091319800890853</v>
      </c>
      <c r="R108" s="28">
        <f t="shared" si="40"/>
        <v>0.16348613066957962</v>
      </c>
      <c r="S108" s="46">
        <v>85249</v>
      </c>
      <c r="T108" s="59">
        <f t="shared" si="50"/>
        <v>4.2366822864993966E-3</v>
      </c>
      <c r="U108" s="28">
        <v>0.98960000000000004</v>
      </c>
      <c r="V108" s="59">
        <f t="shared" si="41"/>
        <v>0.83332967756086873</v>
      </c>
      <c r="W108" s="59">
        <f t="shared" si="42"/>
        <v>0.93455807635641475</v>
      </c>
      <c r="X108" s="62">
        <f t="shared" si="43"/>
        <v>0.26114197801904854</v>
      </c>
      <c r="Y108" s="28">
        <v>0.153789253681931</v>
      </c>
      <c r="Z108" s="28">
        <v>0.89439724645184204</v>
      </c>
      <c r="AA108" s="62">
        <f t="shared" si="58"/>
        <v>0.53478633180447865</v>
      </c>
      <c r="AB108" s="59">
        <f t="shared" si="44"/>
        <v>0.89304226442333079</v>
      </c>
      <c r="AC108" s="62">
        <f t="shared" si="45"/>
        <v>0.13182934814134833</v>
      </c>
      <c r="AD108" s="28">
        <v>7.6642910197268099E-2</v>
      </c>
      <c r="AE108" s="28">
        <v>0.88293847953236904</v>
      </c>
      <c r="AF108">
        <v>81.997500000000002</v>
      </c>
      <c r="AG108" s="59">
        <f t="shared" si="46"/>
        <v>0.76728568219178084</v>
      </c>
      <c r="AH108" s="62">
        <f t="shared" si="47"/>
        <v>0.16355053417749801</v>
      </c>
      <c r="AI108">
        <v>6.5787674558349635E-2</v>
      </c>
      <c r="AJ108" s="28">
        <v>0.75652607287546736</v>
      </c>
      <c r="AK108" s="62">
        <f t="shared" si="54"/>
        <v>0.18550728677929829</v>
      </c>
    </row>
    <row r="109" spans="1:37" x14ac:dyDescent="0.25">
      <c r="A109" s="4" t="s">
        <v>222</v>
      </c>
      <c r="B109" s="18">
        <v>1890</v>
      </c>
      <c r="C109" s="4">
        <v>1628</v>
      </c>
      <c r="D109" s="9">
        <v>0.90671122250069613</v>
      </c>
      <c r="E109" s="28">
        <f t="shared" si="55"/>
        <v>0.8880161457481045</v>
      </c>
      <c r="F109" s="28">
        <f t="shared" si="56"/>
        <v>0.90671122250069613</v>
      </c>
      <c r="G109" s="28">
        <f t="shared" si="57"/>
        <v>0.95708406819517933</v>
      </c>
      <c r="H109" s="16">
        <v>2</v>
      </c>
      <c r="I109" s="16">
        <v>2</v>
      </c>
      <c r="J109" s="5">
        <v>945</v>
      </c>
      <c r="K109" s="30">
        <f t="shared" si="52"/>
        <v>2</v>
      </c>
      <c r="L109" s="5">
        <v>945</v>
      </c>
      <c r="M109">
        <f t="shared" si="53"/>
        <v>1890</v>
      </c>
      <c r="N109" s="28"/>
      <c r="O109" s="28">
        <f t="shared" si="48"/>
        <v>0.7887089947089948</v>
      </c>
      <c r="P109">
        <f t="shared" si="39"/>
        <v>630</v>
      </c>
      <c r="Q109" s="28">
        <f t="shared" si="49"/>
        <v>1.1830634920634922</v>
      </c>
      <c r="R109" s="28">
        <f t="shared" si="40"/>
        <v>0.39435449735449735</v>
      </c>
      <c r="S109" s="46">
        <v>49144</v>
      </c>
      <c r="T109" s="59">
        <f t="shared" si="50"/>
        <v>2.4423455323549408E-3</v>
      </c>
      <c r="U109" s="28">
        <v>0.98960000000000004</v>
      </c>
      <c r="V109" s="59">
        <f t="shared" si="41"/>
        <v>1</v>
      </c>
      <c r="W109" s="59">
        <f t="shared" si="42"/>
        <v>0.90671122250069613</v>
      </c>
      <c r="X109" s="62">
        <f t="shared" si="43"/>
        <v>8.0070458462084895E-2</v>
      </c>
      <c r="Y109" s="28">
        <v>0.153789253681931</v>
      </c>
      <c r="Z109" s="28">
        <v>0.89439724645184204</v>
      </c>
      <c r="AA109" s="62">
        <f t="shared" si="58"/>
        <v>0.38458407944001305</v>
      </c>
      <c r="AB109" s="59">
        <f t="shared" si="44"/>
        <v>0.80770796027999348</v>
      </c>
      <c r="AC109" s="62">
        <f t="shared" si="45"/>
        <v>-0.98157179912326864</v>
      </c>
      <c r="AD109" s="28">
        <v>7.6642910197268099E-2</v>
      </c>
      <c r="AE109" s="28">
        <v>0.88293847953236904</v>
      </c>
      <c r="AF109">
        <v>51.1387</v>
      </c>
      <c r="AG109" s="59">
        <f t="shared" si="46"/>
        <v>0.85095107528767122</v>
      </c>
      <c r="AH109" s="62">
        <f t="shared" si="47"/>
        <v>1.4352992873833026</v>
      </c>
      <c r="AI109">
        <v>6.5787674558349635E-2</v>
      </c>
      <c r="AJ109" s="28">
        <v>0.75652607287546736</v>
      </c>
      <c r="AK109" s="62">
        <f t="shared" si="54"/>
        <v>0.17793264890737295</v>
      </c>
    </row>
    <row r="110" spans="1:37" x14ac:dyDescent="0.25">
      <c r="A110" s="4" t="s">
        <v>224</v>
      </c>
      <c r="B110" s="18">
        <v>38580</v>
      </c>
      <c r="C110" s="4">
        <v>29068</v>
      </c>
      <c r="D110" s="9">
        <v>0.793102507434995</v>
      </c>
      <c r="E110" s="28">
        <f t="shared" si="55"/>
        <v>0.77674987841571674</v>
      </c>
      <c r="F110" s="28">
        <f t="shared" si="56"/>
        <v>0.793102507434995</v>
      </c>
      <c r="G110" s="28">
        <f t="shared" si="57"/>
        <v>0.83716375784805019</v>
      </c>
      <c r="H110" s="16">
        <v>43</v>
      </c>
      <c r="I110" s="16">
        <v>45</v>
      </c>
      <c r="J110" s="5">
        <v>857.33</v>
      </c>
      <c r="K110" s="30">
        <f t="shared" si="52"/>
        <v>41.999902021620557</v>
      </c>
      <c r="L110" s="5">
        <v>918.57</v>
      </c>
      <c r="M110">
        <f t="shared" si="53"/>
        <v>38579.85</v>
      </c>
      <c r="N110" s="28"/>
      <c r="O110" s="28">
        <f t="shared" si="48"/>
        <v>0.81140250606921627</v>
      </c>
      <c r="P110">
        <f t="shared" si="39"/>
        <v>897.20785830167392</v>
      </c>
      <c r="Q110" s="28">
        <f t="shared" si="49"/>
        <v>0.83072165842465573</v>
      </c>
      <c r="R110" s="28">
        <f t="shared" si="40"/>
        <v>1.9319152355439462E-2</v>
      </c>
      <c r="S110" s="46">
        <v>402777</v>
      </c>
      <c r="T110" s="59">
        <f t="shared" si="50"/>
        <v>2.0017104966737056E-2</v>
      </c>
      <c r="U110" s="28">
        <v>0.98960000000000004</v>
      </c>
      <c r="V110" s="59">
        <f t="shared" si="41"/>
        <v>0.93333115603601235</v>
      </c>
      <c r="W110" s="59">
        <f t="shared" si="42"/>
        <v>0.84975466886095607</v>
      </c>
      <c r="X110" s="62">
        <f t="shared" si="43"/>
        <v>-0.29028411623101019</v>
      </c>
      <c r="Y110" s="28">
        <v>0.153789253681931</v>
      </c>
      <c r="Z110" s="28">
        <v>0.89439724645184204</v>
      </c>
      <c r="AA110" s="62">
        <f t="shared" si="58"/>
        <v>0.95785012550369064</v>
      </c>
      <c r="AB110" s="59">
        <f t="shared" si="44"/>
        <v>0.97719399142858443</v>
      </c>
      <c r="AC110" s="62">
        <f t="shared" si="45"/>
        <v>1.2298007950587331</v>
      </c>
      <c r="AD110" s="28">
        <v>7.6642910197268099E-2</v>
      </c>
      <c r="AE110" s="28">
        <v>0.88293847953236904</v>
      </c>
      <c r="AF110">
        <v>67.085400000000007</v>
      </c>
      <c r="AG110" s="59">
        <f t="shared" si="46"/>
        <v>0.8077158579726027</v>
      </c>
      <c r="AH110" s="62">
        <f t="shared" si="47"/>
        <v>0.77810601211832076</v>
      </c>
      <c r="AI110">
        <v>6.5787674558349635E-2</v>
      </c>
      <c r="AJ110" s="28">
        <v>0.75652607287546736</v>
      </c>
      <c r="AK110" s="62">
        <f t="shared" si="54"/>
        <v>0.5725408969820146</v>
      </c>
    </row>
    <row r="111" spans="1:37" x14ac:dyDescent="0.25">
      <c r="A111" s="4" t="s">
        <v>226</v>
      </c>
      <c r="B111" s="18">
        <v>50245</v>
      </c>
      <c r="C111" s="4">
        <v>37571</v>
      </c>
      <c r="D111" s="9">
        <v>0.78711157433837353</v>
      </c>
      <c r="E111" s="28">
        <f t="shared" si="55"/>
        <v>0.77088246971284002</v>
      </c>
      <c r="F111" s="28">
        <f t="shared" si="56"/>
        <v>0.78711157433837353</v>
      </c>
      <c r="G111" s="28">
        <f t="shared" si="57"/>
        <v>0.83083999513494988</v>
      </c>
      <c r="H111" s="16">
        <v>57</v>
      </c>
      <c r="I111" s="16">
        <v>58</v>
      </c>
      <c r="J111" s="5">
        <v>866.29</v>
      </c>
      <c r="K111" s="30">
        <f t="shared" si="52"/>
        <v>43.999912428957991</v>
      </c>
      <c r="L111" s="5">
        <v>1141.93</v>
      </c>
      <c r="M111">
        <f t="shared" si="53"/>
        <v>50244.82</v>
      </c>
      <c r="N111" s="28"/>
      <c r="O111" s="28">
        <f t="shared" si="48"/>
        <v>0.65269324739695078</v>
      </c>
      <c r="P111">
        <f t="shared" si="39"/>
        <v>1116.5537283949657</v>
      </c>
      <c r="Q111" s="28">
        <f t="shared" si="49"/>
        <v>0.66752721436110751</v>
      </c>
      <c r="R111" s="28">
        <f t="shared" si="40"/>
        <v>1.4833966964156731E-2</v>
      </c>
      <c r="S111" s="46">
        <v>434815</v>
      </c>
      <c r="T111" s="59">
        <f t="shared" si="50"/>
        <v>2.1609321029035355E-2</v>
      </c>
      <c r="U111" s="28">
        <v>0.98960000000000004</v>
      </c>
      <c r="V111" s="59">
        <f t="shared" si="41"/>
        <v>0.75861917980962057</v>
      </c>
      <c r="W111" s="59">
        <f t="shared" si="42"/>
        <v>1.0375582311745708</v>
      </c>
      <c r="X111" s="62">
        <f t="shared" si="43"/>
        <v>0.93089069161370808</v>
      </c>
      <c r="Y111" s="28">
        <v>0.153789253681931</v>
      </c>
      <c r="Z111" s="28">
        <v>0.89439724645184204</v>
      </c>
      <c r="AA111" s="62">
        <f t="shared" si="58"/>
        <v>1.1555489116060853</v>
      </c>
      <c r="AB111" s="59">
        <f t="shared" si="44"/>
        <v>0.97373747246720488</v>
      </c>
      <c r="AC111" s="62">
        <f t="shared" si="45"/>
        <v>1.1847017904347834</v>
      </c>
      <c r="AD111" s="28">
        <v>7.6642910197268099E-2</v>
      </c>
      <c r="AE111" s="28">
        <v>0.88293847953236904</v>
      </c>
      <c r="AF111">
        <v>84.311700000000002</v>
      </c>
      <c r="AG111" s="59">
        <f t="shared" si="46"/>
        <v>0.76101134706849316</v>
      </c>
      <c r="AH111" s="62">
        <f t="shared" si="47"/>
        <v>6.8178032179076919E-2</v>
      </c>
      <c r="AI111">
        <v>6.5787674558349635E-2</v>
      </c>
      <c r="AJ111" s="28">
        <v>0.75652607287546736</v>
      </c>
      <c r="AK111" s="62">
        <f t="shared" si="54"/>
        <v>0.72792350474252265</v>
      </c>
    </row>
    <row r="112" spans="1:37" x14ac:dyDescent="0.25">
      <c r="A112" s="4" t="s">
        <v>228</v>
      </c>
      <c r="B112" s="18">
        <v>3196</v>
      </c>
      <c r="C112" s="4">
        <v>2273</v>
      </c>
      <c r="D112" s="9">
        <v>0.7486331598708913</v>
      </c>
      <c r="E112" s="28">
        <f t="shared" si="55"/>
        <v>0.73319742461582138</v>
      </c>
      <c r="F112" s="28">
        <f t="shared" si="56"/>
        <v>0.7486331598708913</v>
      </c>
      <c r="G112" s="28">
        <f t="shared" si="57"/>
        <v>0.79022389097482959</v>
      </c>
      <c r="H112" s="16">
        <v>5</v>
      </c>
      <c r="I112" s="16">
        <v>5</v>
      </c>
      <c r="J112" s="5">
        <v>639.20000000000005</v>
      </c>
      <c r="K112" s="30">
        <f t="shared" si="52"/>
        <v>4</v>
      </c>
      <c r="L112" s="5">
        <v>799</v>
      </c>
      <c r="M112">
        <f t="shared" si="53"/>
        <v>3196</v>
      </c>
      <c r="N112" s="28"/>
      <c r="O112" s="28">
        <f t="shared" si="48"/>
        <v>0.93282853566958701</v>
      </c>
      <c r="P112">
        <f t="shared" si="39"/>
        <v>639.20000000000005</v>
      </c>
      <c r="Q112" s="28">
        <f t="shared" si="49"/>
        <v>1.1660356695869838</v>
      </c>
      <c r="R112" s="28">
        <f t="shared" si="40"/>
        <v>0.23320713391739678</v>
      </c>
      <c r="S112" s="46">
        <v>74445</v>
      </c>
      <c r="T112" s="59">
        <f t="shared" si="50"/>
        <v>3.6997479479929096E-3</v>
      </c>
      <c r="U112" s="28">
        <v>0.98960000000000004</v>
      </c>
      <c r="V112" s="59">
        <f t="shared" si="41"/>
        <v>0.8</v>
      </c>
      <c r="W112" s="59">
        <f t="shared" si="42"/>
        <v>0.93579144983861406</v>
      </c>
      <c r="X112" s="62">
        <f t="shared" si="43"/>
        <v>0.26916187181962709</v>
      </c>
      <c r="Y112" s="28">
        <v>0.153789253681931</v>
      </c>
      <c r="Z112" s="28">
        <v>0.89439724645184204</v>
      </c>
      <c r="AA112" s="62">
        <f t="shared" si="58"/>
        <v>0.42931022902814159</v>
      </c>
      <c r="AB112" s="59">
        <f t="shared" si="44"/>
        <v>0.89267244274296464</v>
      </c>
      <c r="AC112" s="62">
        <f t="shared" si="45"/>
        <v>0.12700409190545808</v>
      </c>
      <c r="AD112" s="28">
        <v>7.6642910197268099E-2</v>
      </c>
      <c r="AE112" s="28">
        <v>0.88293847953236904</v>
      </c>
      <c r="AF112">
        <v>98.135000000000005</v>
      </c>
      <c r="AG112" s="59">
        <f t="shared" si="46"/>
        <v>0.72353316164383574</v>
      </c>
      <c r="AH112" s="62">
        <f t="shared" si="47"/>
        <v>-0.50150596526054325</v>
      </c>
      <c r="AI112">
        <v>6.5787674558349635E-2</v>
      </c>
      <c r="AJ112" s="28">
        <v>0.75652607287546736</v>
      </c>
      <c r="AK112" s="62">
        <f t="shared" si="54"/>
        <v>-3.5113333845152694E-2</v>
      </c>
    </row>
    <row r="113" spans="1:37" x14ac:dyDescent="0.25">
      <c r="A113" s="4" t="s">
        <v>230</v>
      </c>
      <c r="B113" s="18">
        <v>18040</v>
      </c>
      <c r="C113" s="4">
        <v>13269</v>
      </c>
      <c r="D113" s="9">
        <v>0.7742443692379507</v>
      </c>
      <c r="E113" s="28">
        <f t="shared" si="55"/>
        <v>0.75828056781036413</v>
      </c>
      <c r="F113" s="28">
        <f t="shared" si="56"/>
        <v>0.7742443692379507</v>
      </c>
      <c r="G113" s="28">
        <f t="shared" si="57"/>
        <v>0.8172579453067258</v>
      </c>
      <c r="H113" s="16">
        <v>16</v>
      </c>
      <c r="I113" s="16">
        <v>16</v>
      </c>
      <c r="J113" s="5">
        <v>1127.5</v>
      </c>
      <c r="K113" s="30">
        <f t="shared" si="52"/>
        <v>12.0000266075978</v>
      </c>
      <c r="L113" s="5">
        <v>1503.33</v>
      </c>
      <c r="M113">
        <f t="shared" si="53"/>
        <v>18040</v>
      </c>
      <c r="N113" s="28"/>
      <c r="O113" s="28">
        <f t="shared" si="48"/>
        <v>0.49578602169849606</v>
      </c>
      <c r="P113">
        <f t="shared" si="39"/>
        <v>1387.6894674551368</v>
      </c>
      <c r="Q113" s="28">
        <f t="shared" si="49"/>
        <v>0.53710143189805259</v>
      </c>
      <c r="R113" s="28">
        <f t="shared" si="40"/>
        <v>4.1315410199556535E-2</v>
      </c>
      <c r="S113" s="46">
        <v>182688</v>
      </c>
      <c r="T113" s="59">
        <f t="shared" si="50"/>
        <v>9.0791799734425242E-3</v>
      </c>
      <c r="U113" s="28">
        <v>0.98960000000000004</v>
      </c>
      <c r="V113" s="59">
        <f t="shared" si="41"/>
        <v>0.75000166297486248</v>
      </c>
      <c r="W113" s="59">
        <f t="shared" si="42"/>
        <v>1.0323235366798122</v>
      </c>
      <c r="X113" s="62">
        <f t="shared" si="43"/>
        <v>0.89685258836895854</v>
      </c>
      <c r="Y113" s="28">
        <v>0.153789253681931</v>
      </c>
      <c r="Z113" s="28">
        <v>0.89439724645184204</v>
      </c>
      <c r="AA113" s="62">
        <f t="shared" si="58"/>
        <v>0.98747591522157996</v>
      </c>
      <c r="AB113" s="59">
        <f t="shared" si="44"/>
        <v>0.9177105228586443</v>
      </c>
      <c r="AC113" s="62">
        <f t="shared" si="45"/>
        <v>0.45368897445017287</v>
      </c>
      <c r="AD113" s="28">
        <v>7.6642910197268099E-2</v>
      </c>
      <c r="AE113" s="28">
        <v>0.88293847953236904</v>
      </c>
      <c r="AF113">
        <v>120.517</v>
      </c>
      <c r="AG113" s="59">
        <f t="shared" si="46"/>
        <v>0.66285034739726034</v>
      </c>
      <c r="AH113" s="62">
        <f t="shared" si="47"/>
        <v>-1.4239099665260608</v>
      </c>
      <c r="AI113">
        <v>6.5787674558349635E-2</v>
      </c>
      <c r="AJ113" s="28">
        <v>0.75652607287546736</v>
      </c>
      <c r="AK113" s="62">
        <f t="shared" si="54"/>
        <v>-2.445613456897644E-2</v>
      </c>
    </row>
    <row r="114" spans="1:37" x14ac:dyDescent="0.25">
      <c r="A114" s="4" t="s">
        <v>232</v>
      </c>
      <c r="B114" s="18">
        <v>4818</v>
      </c>
      <c r="C114" s="4">
        <v>4027</v>
      </c>
      <c r="D114" s="9">
        <v>0.87981472985077902</v>
      </c>
      <c r="E114" s="28">
        <f t="shared" si="55"/>
        <v>0.86167421995694837</v>
      </c>
      <c r="F114" s="28">
        <f t="shared" si="56"/>
        <v>0.87981472985077902</v>
      </c>
      <c r="G114" s="28">
        <f t="shared" si="57"/>
        <v>0.92869332595359999</v>
      </c>
      <c r="H114" s="16">
        <v>6</v>
      </c>
      <c r="I114" s="16">
        <v>6</v>
      </c>
      <c r="J114" s="5">
        <v>803</v>
      </c>
      <c r="K114" s="30">
        <f t="shared" si="52"/>
        <v>6</v>
      </c>
      <c r="L114" s="5">
        <v>803</v>
      </c>
      <c r="M114">
        <f t="shared" si="53"/>
        <v>4818</v>
      </c>
      <c r="N114" s="28"/>
      <c r="O114" s="28">
        <f t="shared" si="48"/>
        <v>0.92818181818181822</v>
      </c>
      <c r="P114">
        <f t="shared" si="39"/>
        <v>688.28571428571433</v>
      </c>
      <c r="Q114" s="28">
        <f t="shared" si="49"/>
        <v>1.0828787878787878</v>
      </c>
      <c r="R114" s="28">
        <f t="shared" si="40"/>
        <v>0.15469696969696956</v>
      </c>
      <c r="S114" s="46">
        <v>66960</v>
      </c>
      <c r="T114" s="59">
        <f t="shared" si="50"/>
        <v>3.3277603948902576E-3</v>
      </c>
      <c r="U114" s="28">
        <v>0.98960000000000004</v>
      </c>
      <c r="V114" s="59">
        <f t="shared" si="41"/>
        <v>1</v>
      </c>
      <c r="W114" s="59">
        <f t="shared" si="42"/>
        <v>0.87981472985077902</v>
      </c>
      <c r="X114" s="62">
        <f t="shared" si="43"/>
        <v>-9.4821427713166359E-2</v>
      </c>
      <c r="Y114" s="28">
        <v>0.153789253681931</v>
      </c>
      <c r="Z114" s="28">
        <v>0.89439724645184204</v>
      </c>
      <c r="AA114" s="62">
        <f t="shared" si="58"/>
        <v>0.71953405017921146</v>
      </c>
      <c r="AB114" s="59">
        <f t="shared" si="44"/>
        <v>0.88007765830346474</v>
      </c>
      <c r="AC114" s="62">
        <f t="shared" si="45"/>
        <v>-3.732662579671029E-2</v>
      </c>
      <c r="AD114" s="28">
        <v>7.6642910197268099E-2</v>
      </c>
      <c r="AE114" s="28">
        <v>0.88293847953236904</v>
      </c>
      <c r="AF114">
        <v>63.640099999999997</v>
      </c>
      <c r="AG114" s="59">
        <f t="shared" si="46"/>
        <v>0.81705686860273974</v>
      </c>
      <c r="AH114" s="62">
        <f t="shared" si="47"/>
        <v>0.92009325658083985</v>
      </c>
      <c r="AI114">
        <v>6.5787674558349635E-2</v>
      </c>
      <c r="AJ114" s="28">
        <v>0.75652607287546736</v>
      </c>
      <c r="AK114" s="62">
        <f t="shared" si="54"/>
        <v>0.26264840102365439</v>
      </c>
    </row>
    <row r="115" spans="1:37" x14ac:dyDescent="0.25">
      <c r="A115" s="4" t="s">
        <v>234</v>
      </c>
      <c r="B115" s="18">
        <v>58349</v>
      </c>
      <c r="C115" s="4">
        <v>45681</v>
      </c>
      <c r="D115" s="9">
        <v>0.82409746795822958</v>
      </c>
      <c r="E115" s="28">
        <f t="shared" si="55"/>
        <v>0.80710576758795682</v>
      </c>
      <c r="F115" s="28">
        <f t="shared" si="56"/>
        <v>0.82409746795822958</v>
      </c>
      <c r="G115" s="28">
        <f t="shared" si="57"/>
        <v>0.86988066062257563</v>
      </c>
      <c r="H115" s="16">
        <v>53</v>
      </c>
      <c r="I115" s="16">
        <v>54</v>
      </c>
      <c r="J115" s="5">
        <v>1080.54</v>
      </c>
      <c r="K115" s="30">
        <f t="shared" si="52"/>
        <v>53.000363332485549</v>
      </c>
      <c r="L115" s="5">
        <v>1100.92</v>
      </c>
      <c r="M115">
        <f t="shared" si="53"/>
        <v>58349.159999999996</v>
      </c>
      <c r="N115" s="28"/>
      <c r="O115" s="28">
        <f t="shared" si="48"/>
        <v>0.67700650365149151</v>
      </c>
      <c r="P115">
        <f t="shared" si="39"/>
        <v>1080.532729765881</v>
      </c>
      <c r="Q115" s="28">
        <f t="shared" si="49"/>
        <v>0.68978012370017772</v>
      </c>
      <c r="R115" s="28">
        <f t="shared" si="40"/>
        <v>1.2773620048686207E-2</v>
      </c>
      <c r="S115" s="46">
        <v>447051</v>
      </c>
      <c r="T115" s="59">
        <f t="shared" si="50"/>
        <v>2.2217422525329818E-2</v>
      </c>
      <c r="U115" s="28">
        <v>0.98960000000000004</v>
      </c>
      <c r="V115" s="59">
        <f t="shared" si="41"/>
        <v>0.98148820986084351</v>
      </c>
      <c r="W115" s="59">
        <f t="shared" si="42"/>
        <v>0.83964072077347829</v>
      </c>
      <c r="X115" s="62">
        <f t="shared" si="43"/>
        <v>-0.3560491020498216</v>
      </c>
      <c r="Y115" s="28">
        <v>0.153789253681931</v>
      </c>
      <c r="Z115" s="28">
        <v>0.89439724645184204</v>
      </c>
      <c r="AA115" s="62">
        <f t="shared" si="58"/>
        <v>1.3051978409622169</v>
      </c>
      <c r="AB115" s="59">
        <f t="shared" si="44"/>
        <v>0.97537379446298589</v>
      </c>
      <c r="AC115" s="62">
        <f t="shared" si="45"/>
        <v>1.2060517364580927</v>
      </c>
      <c r="AD115" s="28">
        <v>7.6642910197268099E-2</v>
      </c>
      <c r="AE115" s="28">
        <v>0.88293847953236904</v>
      </c>
      <c r="AF115">
        <v>65.390600000000006</v>
      </c>
      <c r="AG115" s="59">
        <f t="shared" si="46"/>
        <v>0.81231085545205484</v>
      </c>
      <c r="AH115" s="62">
        <f t="shared" si="47"/>
        <v>0.84795188386100795</v>
      </c>
      <c r="AI115">
        <v>6.5787674558349635E-2</v>
      </c>
      <c r="AJ115" s="28">
        <v>0.75652607287546736</v>
      </c>
      <c r="AK115" s="62">
        <f t="shared" si="54"/>
        <v>0.56598483942309308</v>
      </c>
    </row>
    <row r="116" spans="1:37" x14ac:dyDescent="0.25">
      <c r="A116" s="4" t="s">
        <v>236</v>
      </c>
      <c r="B116" s="18">
        <v>4793</v>
      </c>
      <c r="C116" s="4">
        <v>3880</v>
      </c>
      <c r="D116" s="9">
        <v>0.85211986778964943</v>
      </c>
      <c r="E116" s="28">
        <f t="shared" si="55"/>
        <v>0.83455038597955356</v>
      </c>
      <c r="F116" s="28">
        <f t="shared" si="56"/>
        <v>0.85211986778964943</v>
      </c>
      <c r="G116" s="28">
        <f t="shared" si="57"/>
        <v>0.89945986044462989</v>
      </c>
      <c r="H116" s="16">
        <v>8</v>
      </c>
      <c r="I116" s="16">
        <v>8</v>
      </c>
      <c r="J116" s="5">
        <v>599.13</v>
      </c>
      <c r="K116" s="30">
        <f t="shared" si="52"/>
        <v>8</v>
      </c>
      <c r="L116" s="5">
        <v>599.13</v>
      </c>
      <c r="M116">
        <f t="shared" si="53"/>
        <v>4793.04</v>
      </c>
      <c r="N116" s="28"/>
      <c r="O116" s="28">
        <f t="shared" si="48"/>
        <v>1.244020496386427</v>
      </c>
      <c r="P116">
        <f t="shared" si="39"/>
        <v>532.55999999999995</v>
      </c>
      <c r="Q116" s="28">
        <f t="shared" si="49"/>
        <v>1.3995230584347307</v>
      </c>
      <c r="R116" s="28">
        <f t="shared" si="40"/>
        <v>0.15550256204830371</v>
      </c>
      <c r="S116" s="46">
        <v>92520</v>
      </c>
      <c r="T116" s="59">
        <f t="shared" si="50"/>
        <v>4.5980345241225604E-3</v>
      </c>
      <c r="U116" s="28">
        <v>0.98960000000000004</v>
      </c>
      <c r="V116" s="59">
        <f t="shared" si="41"/>
        <v>1</v>
      </c>
      <c r="W116" s="59">
        <f t="shared" si="42"/>
        <v>0.85211986778964943</v>
      </c>
      <c r="X116" s="62">
        <f t="shared" si="43"/>
        <v>-0.27490463507698171</v>
      </c>
      <c r="Y116" s="28">
        <v>0.153789253681931</v>
      </c>
      <c r="Z116" s="28">
        <v>0.89439724645184204</v>
      </c>
      <c r="AA116" s="62">
        <f t="shared" si="58"/>
        <v>0.51805015131863386</v>
      </c>
      <c r="AB116" s="59">
        <f t="shared" si="44"/>
        <v>0.93524373108517078</v>
      </c>
      <c r="AC116" s="62">
        <f t="shared" si="45"/>
        <v>0.68245388148982555</v>
      </c>
      <c r="AD116" s="28">
        <v>7.6642910197268099E-2</v>
      </c>
      <c r="AE116" s="28">
        <v>0.88293847953236904</v>
      </c>
      <c r="AF116">
        <v>77.960099999999997</v>
      </c>
      <c r="AG116" s="59">
        <f t="shared" si="46"/>
        <v>0.77823201380821927</v>
      </c>
      <c r="AH116" s="62">
        <f t="shared" si="47"/>
        <v>0.32993932493388367</v>
      </c>
      <c r="AI116">
        <v>6.5787674558349635E-2</v>
      </c>
      <c r="AJ116" s="28">
        <v>0.75652607287546736</v>
      </c>
      <c r="AK116" s="62">
        <f t="shared" si="54"/>
        <v>0.24582952378224251</v>
      </c>
    </row>
    <row r="117" spans="1:37" x14ac:dyDescent="0.25">
      <c r="A117" s="4" t="s">
        <v>238</v>
      </c>
      <c r="B117" s="18">
        <v>3586</v>
      </c>
      <c r="C117" s="4">
        <v>2810</v>
      </c>
      <c r="D117" s="9">
        <v>0.82484515807086045</v>
      </c>
      <c r="E117" s="28">
        <f t="shared" si="55"/>
        <v>0.80783804140960547</v>
      </c>
      <c r="F117" s="28">
        <f t="shared" si="56"/>
        <v>0.82484515807086045</v>
      </c>
      <c r="G117" s="28">
        <f t="shared" si="57"/>
        <v>0.87066988907479703</v>
      </c>
      <c r="H117" s="16">
        <v>4</v>
      </c>
      <c r="I117" s="16">
        <v>4</v>
      </c>
      <c r="J117" s="5">
        <v>896.5</v>
      </c>
      <c r="K117" s="30">
        <f t="shared" si="52"/>
        <v>4</v>
      </c>
      <c r="L117" s="5">
        <v>896.5</v>
      </c>
      <c r="M117">
        <f t="shared" si="53"/>
        <v>3586</v>
      </c>
      <c r="N117" s="28"/>
      <c r="O117" s="28">
        <f t="shared" si="48"/>
        <v>0.83137757947573898</v>
      </c>
      <c r="P117">
        <f t="shared" si="39"/>
        <v>717.2</v>
      </c>
      <c r="Q117" s="28">
        <f t="shared" si="49"/>
        <v>1.0392219743446738</v>
      </c>
      <c r="R117" s="28">
        <f t="shared" si="40"/>
        <v>0.2078443948689348</v>
      </c>
      <c r="S117" s="46">
        <v>42521</v>
      </c>
      <c r="T117" s="59">
        <f t="shared" si="50"/>
        <v>2.1131974275855532E-3</v>
      </c>
      <c r="U117" s="28">
        <v>0.98960000000000004</v>
      </c>
      <c r="V117" s="59">
        <f t="shared" si="41"/>
        <v>1</v>
      </c>
      <c r="W117" s="59">
        <f t="shared" si="42"/>
        <v>0.82484515807086045</v>
      </c>
      <c r="X117" s="62">
        <f t="shared" si="43"/>
        <v>-0.45225584178222333</v>
      </c>
      <c r="Y117" s="28">
        <v>0.153789253681931</v>
      </c>
      <c r="Z117" s="28">
        <v>0.89439724645184204</v>
      </c>
      <c r="AA117" s="62">
        <f t="shared" si="58"/>
        <v>0.84334799275652028</v>
      </c>
      <c r="AB117" s="59">
        <f t="shared" si="44"/>
        <v>0.78916300181086996</v>
      </c>
      <c r="AC117" s="62">
        <f t="shared" si="45"/>
        <v>-1.223537538960018</v>
      </c>
      <c r="AD117" s="28">
        <v>7.6642910197268099E-2</v>
      </c>
      <c r="AE117" s="28">
        <v>0.88293847953236904</v>
      </c>
      <c r="AF117">
        <v>134.83959999999999</v>
      </c>
      <c r="AG117" s="59">
        <f t="shared" si="46"/>
        <v>0.62401844339726031</v>
      </c>
      <c r="AH117" s="62">
        <f t="shared" si="47"/>
        <v>-2.0141710490265301</v>
      </c>
      <c r="AI117">
        <v>6.5787674558349635E-2</v>
      </c>
      <c r="AJ117" s="28">
        <v>0.75652607287546736</v>
      </c>
      <c r="AK117" s="62">
        <f t="shared" si="54"/>
        <v>-1.2299881432562572</v>
      </c>
    </row>
    <row r="118" spans="1:37" x14ac:dyDescent="0.25">
      <c r="A118" s="4" t="s">
        <v>240</v>
      </c>
      <c r="B118" s="18">
        <v>3548</v>
      </c>
      <c r="C118" s="4">
        <v>2960</v>
      </c>
      <c r="D118" s="9">
        <v>0.87818192606657575</v>
      </c>
      <c r="E118" s="28">
        <f t="shared" si="55"/>
        <v>0.8600750822301515</v>
      </c>
      <c r="F118" s="28">
        <f t="shared" si="56"/>
        <v>0.87818192606657575</v>
      </c>
      <c r="G118" s="28">
        <f t="shared" si="57"/>
        <v>0.92696981084805208</v>
      </c>
      <c r="H118" s="16">
        <v>6</v>
      </c>
      <c r="I118" s="16">
        <v>6</v>
      </c>
      <c r="J118" s="5">
        <v>591.33000000000004</v>
      </c>
      <c r="K118" s="30">
        <f t="shared" si="52"/>
        <v>6</v>
      </c>
      <c r="L118" s="5">
        <v>591.33000000000004</v>
      </c>
      <c r="M118">
        <f t="shared" si="53"/>
        <v>3547.9800000000005</v>
      </c>
      <c r="N118" s="28"/>
      <c r="O118" s="28">
        <f t="shared" si="48"/>
        <v>1.2604298784096866</v>
      </c>
      <c r="P118">
        <f t="shared" si="39"/>
        <v>506.85428571428577</v>
      </c>
      <c r="Q118" s="28">
        <f t="shared" si="49"/>
        <v>1.4705015248113009</v>
      </c>
      <c r="R118" s="28">
        <f t="shared" si="40"/>
        <v>0.21007164640161435</v>
      </c>
      <c r="S118" s="46">
        <v>59430</v>
      </c>
      <c r="T118" s="59">
        <f t="shared" si="50"/>
        <v>2.9535364436727601E-3</v>
      </c>
      <c r="U118" s="28">
        <v>0.98960000000000004</v>
      </c>
      <c r="V118" s="59">
        <f t="shared" si="41"/>
        <v>1</v>
      </c>
      <c r="W118" s="59">
        <f t="shared" si="42"/>
        <v>0.87818192606657575</v>
      </c>
      <c r="X118" s="62">
        <f t="shared" si="43"/>
        <v>-0.10543857907525216</v>
      </c>
      <c r="Y118" s="28">
        <v>0.153789253681931</v>
      </c>
      <c r="Z118" s="28">
        <v>0.89439724645184204</v>
      </c>
      <c r="AA118" s="62">
        <f t="shared" si="58"/>
        <v>0.59700487969039207</v>
      </c>
      <c r="AB118" s="59">
        <f t="shared" si="44"/>
        <v>0.90049918671826801</v>
      </c>
      <c r="AC118" s="62">
        <f t="shared" si="45"/>
        <v>0.22912370029661158</v>
      </c>
      <c r="AD118" s="28">
        <v>7.6642910197268099E-2</v>
      </c>
      <c r="AE118" s="28">
        <v>0.88293847953236904</v>
      </c>
      <c r="AF118">
        <v>76.671099999999996</v>
      </c>
      <c r="AG118" s="59">
        <f t="shared" si="46"/>
        <v>0.78172679298630143</v>
      </c>
      <c r="AH118" s="62">
        <f t="shared" si="47"/>
        <v>0.38306142115545638</v>
      </c>
      <c r="AI118">
        <v>6.5787674558349635E-2</v>
      </c>
      <c r="AJ118" s="28">
        <v>0.75652607287546736</v>
      </c>
      <c r="AK118" s="62">
        <f t="shared" si="54"/>
        <v>0.16891551412560527</v>
      </c>
    </row>
    <row r="119" spans="1:37" x14ac:dyDescent="0.25">
      <c r="A119" s="4" t="s">
        <v>242</v>
      </c>
      <c r="B119" s="18">
        <v>2715</v>
      </c>
      <c r="C119" s="4">
        <v>2283</v>
      </c>
      <c r="D119" s="9">
        <v>0.88514102936900263</v>
      </c>
      <c r="E119" s="28">
        <f t="shared" si="55"/>
        <v>0.86689069886654901</v>
      </c>
      <c r="F119" s="28">
        <f t="shared" si="56"/>
        <v>0.88514102936900263</v>
      </c>
      <c r="G119" s="28">
        <f t="shared" si="57"/>
        <v>0.93431553100061382</v>
      </c>
      <c r="H119" s="16">
        <v>4</v>
      </c>
      <c r="I119" s="16">
        <v>4</v>
      </c>
      <c r="J119" s="5">
        <v>678.75</v>
      </c>
      <c r="K119" s="30">
        <f t="shared" si="52"/>
        <v>4</v>
      </c>
      <c r="L119" s="5">
        <v>678.75</v>
      </c>
      <c r="M119">
        <f t="shared" si="53"/>
        <v>2715</v>
      </c>
      <c r="N119" s="28"/>
      <c r="O119" s="28">
        <f t="shared" si="48"/>
        <v>1.0980920810313075</v>
      </c>
      <c r="P119">
        <f t="shared" si="39"/>
        <v>543</v>
      </c>
      <c r="Q119" s="28">
        <f t="shared" si="49"/>
        <v>1.3726151012891346</v>
      </c>
      <c r="R119" s="28">
        <f t="shared" si="40"/>
        <v>0.27452302025782704</v>
      </c>
      <c r="S119" s="46">
        <v>49467</v>
      </c>
      <c r="T119" s="59">
        <f t="shared" si="50"/>
        <v>2.4583979010459433E-3</v>
      </c>
      <c r="U119" s="28">
        <v>0.98960000000000004</v>
      </c>
      <c r="V119" s="59">
        <f t="shared" si="41"/>
        <v>1</v>
      </c>
      <c r="W119" s="59">
        <f t="shared" si="42"/>
        <v>0.88514102936900263</v>
      </c>
      <c r="X119" s="62">
        <f t="shared" si="43"/>
        <v>-6.0187671513012513E-2</v>
      </c>
      <c r="Y119" s="28">
        <v>0.153789253681931</v>
      </c>
      <c r="Z119" s="28">
        <v>0.89439724645184204</v>
      </c>
      <c r="AA119" s="62">
        <f t="shared" si="58"/>
        <v>0.5488507489841713</v>
      </c>
      <c r="AB119" s="59">
        <f t="shared" si="44"/>
        <v>0.86278731275395715</v>
      </c>
      <c r="AC119" s="62">
        <f t="shared" si="45"/>
        <v>-0.26292277689541815</v>
      </c>
      <c r="AD119" s="28">
        <v>7.6642910197268099E-2</v>
      </c>
      <c r="AE119" s="28">
        <v>0.88293847953236904</v>
      </c>
      <c r="AF119">
        <v>60.370100000000001</v>
      </c>
      <c r="AG119" s="59">
        <f t="shared" si="46"/>
        <v>0.82592260010958907</v>
      </c>
      <c r="AH119" s="62">
        <f t="shared" si="47"/>
        <v>1.0548560608046913</v>
      </c>
      <c r="AI119">
        <v>6.5787674558349635E-2</v>
      </c>
      <c r="AJ119" s="28">
        <v>0.75652607287546736</v>
      </c>
      <c r="AK119" s="62">
        <f t="shared" si="54"/>
        <v>0.24391520413208689</v>
      </c>
    </row>
    <row r="120" spans="1:37" x14ac:dyDescent="0.25">
      <c r="A120" s="4" t="s">
        <v>244</v>
      </c>
      <c r="B120" s="18">
        <v>15120</v>
      </c>
      <c r="C120" s="4">
        <v>12309</v>
      </c>
      <c r="D120" s="9">
        <v>0.85693400167084377</v>
      </c>
      <c r="E120" s="28">
        <f t="shared" si="55"/>
        <v>0.83926525936835217</v>
      </c>
      <c r="F120" s="28">
        <f t="shared" si="56"/>
        <v>0.85693400167084377</v>
      </c>
      <c r="G120" s="28">
        <f t="shared" si="57"/>
        <v>0.90454144620811283</v>
      </c>
      <c r="H120" s="16">
        <v>17</v>
      </c>
      <c r="I120" s="16">
        <v>19</v>
      </c>
      <c r="J120" s="5">
        <v>795.79</v>
      </c>
      <c r="K120" s="30">
        <f t="shared" si="52"/>
        <v>16.000010582010582</v>
      </c>
      <c r="L120" s="5">
        <v>945</v>
      </c>
      <c r="M120">
        <f t="shared" si="53"/>
        <v>15120.009999999998</v>
      </c>
      <c r="N120" s="28"/>
      <c r="O120" s="28">
        <f t="shared" si="48"/>
        <v>0.7887089947089948</v>
      </c>
      <c r="P120">
        <f t="shared" si="39"/>
        <v>889.41179930793692</v>
      </c>
      <c r="Q120" s="28">
        <f t="shared" si="49"/>
        <v>0.83800327427627019</v>
      </c>
      <c r="R120" s="28">
        <f t="shared" si="40"/>
        <v>4.929427956727539E-2</v>
      </c>
      <c r="S120" s="46">
        <v>109135</v>
      </c>
      <c r="T120" s="59">
        <f t="shared" si="50"/>
        <v>5.4237624058594428E-3</v>
      </c>
      <c r="U120" s="28">
        <v>0.98960000000000004</v>
      </c>
      <c r="V120" s="59">
        <f t="shared" si="41"/>
        <v>0.84210582010582014</v>
      </c>
      <c r="W120" s="59">
        <f t="shared" si="42"/>
        <v>1.0176084539626626</v>
      </c>
      <c r="X120" s="62">
        <f t="shared" si="43"/>
        <v>0.80116916209013977</v>
      </c>
      <c r="Y120" s="28">
        <v>0.153789253681931</v>
      </c>
      <c r="Z120" s="28">
        <v>0.89439724645184204</v>
      </c>
      <c r="AA120" s="62">
        <f t="shared" si="58"/>
        <v>1.3854400513125944</v>
      </c>
      <c r="AB120" s="59">
        <f t="shared" si="44"/>
        <v>0.9134100540614456</v>
      </c>
      <c r="AC120" s="62">
        <f t="shared" si="45"/>
        <v>0.39757851640350039</v>
      </c>
      <c r="AD120" s="28">
        <v>7.6642910197268099E-2</v>
      </c>
      <c r="AE120" s="28">
        <v>0.88293847953236904</v>
      </c>
      <c r="AF120">
        <v>65.971299999999999</v>
      </c>
      <c r="AG120" s="59">
        <f t="shared" si="46"/>
        <v>0.81073644252054788</v>
      </c>
      <c r="AH120" s="62">
        <f t="shared" si="47"/>
        <v>0.82402015284792063</v>
      </c>
      <c r="AI120">
        <v>6.5787674558349635E-2</v>
      </c>
      <c r="AJ120" s="28">
        <v>0.75652607287546736</v>
      </c>
      <c r="AK120" s="62">
        <f t="shared" si="54"/>
        <v>0.67425594378052034</v>
      </c>
    </row>
    <row r="121" spans="1:37" x14ac:dyDescent="0.25">
      <c r="A121" s="4" t="s">
        <v>246</v>
      </c>
      <c r="B121" s="18">
        <v>5569</v>
      </c>
      <c r="C121" s="4">
        <v>4639</v>
      </c>
      <c r="D121" s="9">
        <v>0.87684645263724936</v>
      </c>
      <c r="E121" s="28">
        <f t="shared" si="55"/>
        <v>0.85876714433545043</v>
      </c>
      <c r="F121" s="28">
        <f t="shared" si="56"/>
        <v>0.87684645263724936</v>
      </c>
      <c r="G121" s="28">
        <f t="shared" si="57"/>
        <v>0.92556014445042989</v>
      </c>
      <c r="H121" s="16">
        <v>5</v>
      </c>
      <c r="I121" s="16">
        <v>6</v>
      </c>
      <c r="J121" s="5">
        <v>928.17</v>
      </c>
      <c r="K121" s="30">
        <f t="shared" si="52"/>
        <v>6</v>
      </c>
      <c r="L121" s="5">
        <v>928.17</v>
      </c>
      <c r="M121">
        <f t="shared" si="53"/>
        <v>5569.0199999999995</v>
      </c>
      <c r="N121" s="28"/>
      <c r="O121" s="28">
        <f t="shared" si="48"/>
        <v>0.80301022442009551</v>
      </c>
      <c r="P121">
        <f t="shared" si="39"/>
        <v>795.57428571428568</v>
      </c>
      <c r="Q121" s="28">
        <f t="shared" si="49"/>
        <v>0.93684526182344474</v>
      </c>
      <c r="R121" s="28">
        <f t="shared" si="40"/>
        <v>0.13383503740334923</v>
      </c>
      <c r="S121" s="46">
        <v>72085</v>
      </c>
      <c r="T121" s="59">
        <f t="shared" si="50"/>
        <v>3.5824612913032293E-3</v>
      </c>
      <c r="U121" s="28">
        <v>0.98960000000000004</v>
      </c>
      <c r="V121" s="59">
        <f t="shared" si="41"/>
        <v>1</v>
      </c>
      <c r="W121" s="59">
        <f t="shared" si="42"/>
        <v>0.87684645263724936</v>
      </c>
      <c r="X121" s="62">
        <f t="shared" si="43"/>
        <v>-0.11412236807450453</v>
      </c>
      <c r="Y121" s="28">
        <v>0.153789253681931</v>
      </c>
      <c r="Z121" s="28">
        <v>0.89439724645184204</v>
      </c>
      <c r="AA121" s="62">
        <f t="shared" si="58"/>
        <v>0.77256017201914406</v>
      </c>
      <c r="AB121" s="59">
        <f t="shared" si="44"/>
        <v>0.87123997133014264</v>
      </c>
      <c r="AC121" s="62">
        <f t="shared" si="45"/>
        <v>-0.15263653444416553</v>
      </c>
      <c r="AD121" s="28">
        <v>7.6642910197268099E-2</v>
      </c>
      <c r="AE121" s="28">
        <v>0.88293847953236904</v>
      </c>
      <c r="AF121">
        <v>88.506600000000006</v>
      </c>
      <c r="AG121" s="59">
        <f t="shared" si="46"/>
        <v>0.74963799627397265</v>
      </c>
      <c r="AH121" s="62">
        <f t="shared" si="47"/>
        <v>-0.10470162758808881</v>
      </c>
      <c r="AI121">
        <v>6.5787674558349635E-2</v>
      </c>
      <c r="AJ121" s="28">
        <v>0.75652607287546736</v>
      </c>
      <c r="AK121" s="62">
        <f t="shared" si="54"/>
        <v>-0.12382017670225297</v>
      </c>
    </row>
    <row r="122" spans="1:37" x14ac:dyDescent="0.25">
      <c r="A122" s="4" t="s">
        <v>248</v>
      </c>
      <c r="B122" s="18">
        <v>5649</v>
      </c>
      <c r="C122" s="4">
        <v>4161</v>
      </c>
      <c r="D122" s="9">
        <v>0.77535847052575679</v>
      </c>
      <c r="E122" s="28">
        <f t="shared" si="55"/>
        <v>0.75937169793759685</v>
      </c>
      <c r="F122" s="28">
        <f t="shared" si="56"/>
        <v>0.77535847052575679</v>
      </c>
      <c r="G122" s="28">
        <f t="shared" si="57"/>
        <v>0.81843394111052092</v>
      </c>
      <c r="H122" s="16">
        <v>10</v>
      </c>
      <c r="I122" s="16">
        <v>11</v>
      </c>
      <c r="J122" s="5">
        <v>513.54999999999995</v>
      </c>
      <c r="K122" s="30">
        <f t="shared" si="52"/>
        <v>10.000088511240927</v>
      </c>
      <c r="L122" s="5">
        <v>564.9</v>
      </c>
      <c r="M122">
        <f t="shared" si="53"/>
        <v>5649.0499999999993</v>
      </c>
      <c r="N122" s="28"/>
      <c r="O122" s="28">
        <f t="shared" si="48"/>
        <v>1.3194016640113295</v>
      </c>
      <c r="P122">
        <f t="shared" si="39"/>
        <v>513.54586776527003</v>
      </c>
      <c r="Q122" s="28">
        <f t="shared" si="49"/>
        <v>1.4513406626040133</v>
      </c>
      <c r="R122" s="28">
        <f t="shared" si="40"/>
        <v>0.13193899859268376</v>
      </c>
      <c r="S122" s="46">
        <v>60782</v>
      </c>
      <c r="T122" s="59">
        <f t="shared" si="50"/>
        <v>3.0207277825898991E-3</v>
      </c>
      <c r="U122" s="28">
        <v>0.98960000000000004</v>
      </c>
      <c r="V122" s="59">
        <f t="shared" si="41"/>
        <v>0.90909895556735698</v>
      </c>
      <c r="W122" s="59">
        <f t="shared" si="42"/>
        <v>0.85288676857170687</v>
      </c>
      <c r="X122" s="62">
        <f t="shared" si="43"/>
        <v>-0.2699179356575051</v>
      </c>
      <c r="Y122" s="28">
        <v>0.153789253681931</v>
      </c>
      <c r="Z122" s="28">
        <v>0.89439724645184204</v>
      </c>
      <c r="AA122" s="62">
        <f t="shared" si="58"/>
        <v>0.92938698956928034</v>
      </c>
      <c r="AB122" s="59">
        <f t="shared" si="44"/>
        <v>0.90706212364774852</v>
      </c>
      <c r="AC122" s="62">
        <f t="shared" si="45"/>
        <v>0.31475375939259886</v>
      </c>
      <c r="AD122" s="28">
        <v>7.6642910197268099E-2</v>
      </c>
      <c r="AE122" s="28">
        <v>0.88293847953236904</v>
      </c>
      <c r="AF122">
        <v>103.53879999999999</v>
      </c>
      <c r="AG122" s="59">
        <f t="shared" si="46"/>
        <v>0.70888220142465752</v>
      </c>
      <c r="AH122" s="62">
        <f t="shared" si="47"/>
        <v>-0.72420665072380153</v>
      </c>
      <c r="AI122">
        <v>6.5787674558349635E-2</v>
      </c>
      <c r="AJ122" s="28">
        <v>0.75652607287546736</v>
      </c>
      <c r="AK122" s="62">
        <f t="shared" si="54"/>
        <v>-0.22645694232956926</v>
      </c>
    </row>
    <row r="123" spans="1:37" x14ac:dyDescent="0.25">
      <c r="A123" s="4" t="s">
        <v>250</v>
      </c>
      <c r="B123" s="18">
        <v>1800</v>
      </c>
      <c r="C123" s="4">
        <v>1592</v>
      </c>
      <c r="D123" s="9">
        <v>0.9309941520467836</v>
      </c>
      <c r="E123" s="28">
        <f t="shared" si="55"/>
        <v>0.91179839633447879</v>
      </c>
      <c r="F123" s="28">
        <f t="shared" si="56"/>
        <v>0.9309941520467836</v>
      </c>
      <c r="G123" s="28">
        <f t="shared" si="57"/>
        <v>0.98271604938271606</v>
      </c>
      <c r="H123" s="16">
        <v>2</v>
      </c>
      <c r="I123" s="16">
        <v>3</v>
      </c>
      <c r="J123" s="5">
        <v>600</v>
      </c>
      <c r="K123" s="30">
        <f t="shared" si="52"/>
        <v>2</v>
      </c>
      <c r="L123" s="5">
        <v>900</v>
      </c>
      <c r="M123">
        <f t="shared" si="53"/>
        <v>1800</v>
      </c>
      <c r="N123" s="28"/>
      <c r="O123" s="28">
        <f t="shared" si="48"/>
        <v>0.82814444444444446</v>
      </c>
      <c r="P123">
        <f t="shared" si="39"/>
        <v>600</v>
      </c>
      <c r="Q123" s="28">
        <f t="shared" si="49"/>
        <v>1.2422166666666667</v>
      </c>
      <c r="R123" s="28">
        <f t="shared" si="40"/>
        <v>0.41407222222222229</v>
      </c>
      <c r="S123" s="46">
        <v>31874</v>
      </c>
      <c r="T123" s="59">
        <f t="shared" si="50"/>
        <v>1.5840656336130836E-3</v>
      </c>
      <c r="U123" s="28">
        <v>0.98960000000000004</v>
      </c>
      <c r="V123" s="59">
        <f t="shared" si="41"/>
        <v>0.66666666666666663</v>
      </c>
      <c r="W123" s="59">
        <f t="shared" si="42"/>
        <v>1.3964912280701756</v>
      </c>
      <c r="X123" s="62">
        <f t="shared" si="43"/>
        <v>3.2648183770809567</v>
      </c>
      <c r="Y123" s="28">
        <v>0.153789253681931</v>
      </c>
      <c r="Z123" s="28">
        <v>0.89439724645184204</v>
      </c>
      <c r="AA123" s="62">
        <f t="shared" si="58"/>
        <v>0.56472359917173875</v>
      </c>
      <c r="AB123" s="59">
        <f t="shared" si="44"/>
        <v>0.71763820041413062</v>
      </c>
      <c r="AC123" s="62">
        <f t="shared" si="45"/>
        <v>-2.1567589055892928</v>
      </c>
      <c r="AD123" s="28">
        <v>7.6642910197268099E-2</v>
      </c>
      <c r="AE123" s="28">
        <v>0.88293847953236904</v>
      </c>
      <c r="AF123">
        <v>36.933100000000003</v>
      </c>
      <c r="AG123" s="59">
        <f t="shared" si="46"/>
        <v>0.88946576504109587</v>
      </c>
      <c r="AH123" s="62">
        <f t="shared" si="47"/>
        <v>2.0207385814757619</v>
      </c>
      <c r="AI123">
        <v>6.5787674558349635E-2</v>
      </c>
      <c r="AJ123" s="28">
        <v>0.75652607287546736</v>
      </c>
      <c r="AK123" s="62">
        <f t="shared" si="54"/>
        <v>1.0429326843224753</v>
      </c>
    </row>
    <row r="124" spans="1:37" x14ac:dyDescent="0.25">
      <c r="A124" s="4" t="s">
        <v>252</v>
      </c>
      <c r="B124" s="18">
        <v>21616</v>
      </c>
      <c r="C124" s="4">
        <v>17968</v>
      </c>
      <c r="D124" s="9">
        <v>0.87498539093848604</v>
      </c>
      <c r="E124" s="28">
        <f t="shared" si="55"/>
        <v>0.85694445504284722</v>
      </c>
      <c r="F124" s="28">
        <f t="shared" si="56"/>
        <v>0.87498539093848604</v>
      </c>
      <c r="G124" s="28">
        <f t="shared" si="57"/>
        <v>0.92359569043506862</v>
      </c>
      <c r="H124" s="16">
        <v>21</v>
      </c>
      <c r="I124" s="16">
        <v>27</v>
      </c>
      <c r="J124" s="5">
        <v>800.59</v>
      </c>
      <c r="K124" s="30">
        <f t="shared" si="52"/>
        <v>24.999919041450777</v>
      </c>
      <c r="L124" s="5">
        <v>864.64</v>
      </c>
      <c r="M124">
        <f t="shared" si="53"/>
        <v>21615.93</v>
      </c>
      <c r="N124" s="28"/>
      <c r="O124" s="28">
        <f t="shared" si="48"/>
        <v>0.86201193560325695</v>
      </c>
      <c r="P124">
        <f t="shared" si="39"/>
        <v>831.38451183399707</v>
      </c>
      <c r="Q124" s="28">
        <f t="shared" si="49"/>
        <v>0.89649252468732599</v>
      </c>
      <c r="R124" s="28">
        <f t="shared" si="40"/>
        <v>3.4480589084069035E-2</v>
      </c>
      <c r="S124" s="46">
        <v>136655</v>
      </c>
      <c r="T124" s="59">
        <f t="shared" si="50"/>
        <v>6.7914440974272423E-3</v>
      </c>
      <c r="U124" s="28">
        <v>0.98960000000000004</v>
      </c>
      <c r="V124" s="59">
        <f t="shared" si="41"/>
        <v>0.92592292746113991</v>
      </c>
      <c r="W124" s="59">
        <f t="shared" si="42"/>
        <v>0.94498728240554164</v>
      </c>
      <c r="X124" s="62">
        <f t="shared" si="43"/>
        <v>0.32895689875919804</v>
      </c>
      <c r="Y124" s="28">
        <v>0.153789253681931</v>
      </c>
      <c r="Z124" s="28">
        <v>0.89439724645184204</v>
      </c>
      <c r="AA124" s="62">
        <f t="shared" si="58"/>
        <v>1.5817935677435879</v>
      </c>
      <c r="AB124" s="59">
        <f t="shared" si="44"/>
        <v>0.9367280523940531</v>
      </c>
      <c r="AC124" s="62">
        <f t="shared" si="45"/>
        <v>0.70182059531973995</v>
      </c>
      <c r="AD124" s="28">
        <v>7.6642910197268099E-2</v>
      </c>
      <c r="AE124" s="28">
        <v>0.88293847953236904</v>
      </c>
      <c r="AF124">
        <v>60.640599999999999</v>
      </c>
      <c r="AG124" s="59">
        <f t="shared" si="46"/>
        <v>0.82518921161643843</v>
      </c>
      <c r="AH124" s="62">
        <f t="shared" si="47"/>
        <v>1.0437082508528415</v>
      </c>
      <c r="AI124">
        <v>6.5787674558349635E-2</v>
      </c>
      <c r="AJ124" s="28">
        <v>0.75652607287546736</v>
      </c>
      <c r="AK124" s="62">
        <f t="shared" si="54"/>
        <v>0.69149524831059317</v>
      </c>
    </row>
    <row r="125" spans="1:37" x14ac:dyDescent="0.25">
      <c r="A125" s="4" t="s">
        <v>254</v>
      </c>
      <c r="B125" s="18">
        <v>7666</v>
      </c>
      <c r="C125" s="4">
        <v>5682</v>
      </c>
      <c r="D125" s="9">
        <v>0.78020514369670591</v>
      </c>
      <c r="E125" s="28">
        <f t="shared" si="55"/>
        <v>0.76411843970295945</v>
      </c>
      <c r="F125" s="28">
        <f t="shared" si="56"/>
        <v>0.78020514369670591</v>
      </c>
      <c r="G125" s="28">
        <f t="shared" si="57"/>
        <v>0.82354987390207834</v>
      </c>
      <c r="H125" s="16">
        <v>9</v>
      </c>
      <c r="I125" s="16">
        <v>9</v>
      </c>
      <c r="J125" s="5">
        <v>851.78</v>
      </c>
      <c r="K125" s="30">
        <f t="shared" si="52"/>
        <v>9</v>
      </c>
      <c r="L125" s="5">
        <v>851.78</v>
      </c>
      <c r="M125">
        <f t="shared" si="53"/>
        <v>7666.0199999999995</v>
      </c>
      <c r="N125" s="28"/>
      <c r="O125" s="28">
        <f t="shared" si="48"/>
        <v>0.87502641527154912</v>
      </c>
      <c r="P125">
        <f t="shared" si="39"/>
        <v>766.60199999999998</v>
      </c>
      <c r="Q125" s="28">
        <f t="shared" si="49"/>
        <v>0.97225157252394345</v>
      </c>
      <c r="R125" s="28">
        <f t="shared" si="40"/>
        <v>9.7225157252394334E-2</v>
      </c>
      <c r="S125" s="46">
        <v>72406</v>
      </c>
      <c r="T125" s="59">
        <f t="shared" si="50"/>
        <v>3.5984142645224611E-3</v>
      </c>
      <c r="U125" s="28">
        <v>0.98960000000000004</v>
      </c>
      <c r="V125" s="59">
        <f t="shared" si="41"/>
        <v>1</v>
      </c>
      <c r="W125" s="59">
        <f t="shared" si="42"/>
        <v>0.78020514369670591</v>
      </c>
      <c r="X125" s="62">
        <f t="shared" si="43"/>
        <v>-0.74252329094014446</v>
      </c>
      <c r="Y125" s="28">
        <v>0.153789253681931</v>
      </c>
      <c r="Z125" s="28">
        <v>0.89439724645184204</v>
      </c>
      <c r="AA125" s="62">
        <f t="shared" si="58"/>
        <v>1.0587520371239953</v>
      </c>
      <c r="AB125" s="59">
        <f t="shared" si="44"/>
        <v>0.88236088476400054</v>
      </c>
      <c r="AC125" s="62">
        <f t="shared" si="45"/>
        <v>-7.5361800182410432E-3</v>
      </c>
      <c r="AD125" s="28">
        <v>7.6642910197268099E-2</v>
      </c>
      <c r="AE125" s="28">
        <v>0.88293847953236904</v>
      </c>
      <c r="AF125">
        <v>78.210899999999995</v>
      </c>
      <c r="AG125" s="59">
        <f t="shared" si="46"/>
        <v>0.77755203660273975</v>
      </c>
      <c r="AH125" s="62">
        <f t="shared" si="47"/>
        <v>0.31960338875671385</v>
      </c>
      <c r="AI125">
        <v>6.5787674558349635E-2</v>
      </c>
      <c r="AJ125" s="28">
        <v>0.75652607287546736</v>
      </c>
      <c r="AK125" s="62">
        <f t="shared" si="54"/>
        <v>-0.14348536073389057</v>
      </c>
    </row>
    <row r="126" spans="1:37" x14ac:dyDescent="0.25">
      <c r="A126" s="4" t="s">
        <v>256</v>
      </c>
      <c r="B126" s="18">
        <v>1323</v>
      </c>
      <c r="C126" s="4">
        <v>1080</v>
      </c>
      <c r="D126" s="9">
        <v>0.85929108485499472</v>
      </c>
      <c r="E126" s="28">
        <f t="shared" si="55"/>
        <v>0.8415737428992216</v>
      </c>
      <c r="F126" s="28">
        <f t="shared" si="56"/>
        <v>0.85929108485499472</v>
      </c>
      <c r="G126" s="28">
        <f t="shared" si="57"/>
        <v>0.90702947845804982</v>
      </c>
      <c r="H126" s="16">
        <v>5</v>
      </c>
      <c r="I126" s="16">
        <v>5</v>
      </c>
      <c r="J126" s="5">
        <v>264.60000000000002</v>
      </c>
      <c r="K126" s="30">
        <f t="shared" si="52"/>
        <v>5</v>
      </c>
      <c r="L126" s="5">
        <v>264.60000000000002</v>
      </c>
      <c r="M126">
        <f t="shared" si="53"/>
        <v>1323</v>
      </c>
      <c r="N126" s="28"/>
      <c r="O126" s="28">
        <f t="shared" si="48"/>
        <v>2.8168178382464095</v>
      </c>
      <c r="P126">
        <f t="shared" si="39"/>
        <v>220.5</v>
      </c>
      <c r="Q126" s="28">
        <f t="shared" si="49"/>
        <v>3.3801814058956916</v>
      </c>
      <c r="R126" s="28">
        <f t="shared" si="40"/>
        <v>0.56336356764928208</v>
      </c>
      <c r="S126" s="46">
        <v>25620</v>
      </c>
      <c r="T126" s="59">
        <f t="shared" si="50"/>
        <v>1.2732559933854302E-3</v>
      </c>
      <c r="U126" s="28">
        <v>0.98960000000000004</v>
      </c>
      <c r="V126" s="59">
        <f t="shared" si="41"/>
        <v>1</v>
      </c>
      <c r="W126" s="59">
        <f t="shared" si="42"/>
        <v>0.85929108485499472</v>
      </c>
      <c r="X126" s="62">
        <f t="shared" si="43"/>
        <v>-0.22827447793884451</v>
      </c>
      <c r="Y126" s="28">
        <v>0.153789253681931</v>
      </c>
      <c r="Z126" s="28">
        <v>0.89439724645184204</v>
      </c>
      <c r="AA126" s="62">
        <f t="shared" si="58"/>
        <v>0.51639344262295084</v>
      </c>
      <c r="AB126" s="59">
        <f t="shared" si="44"/>
        <v>0.89672131147540979</v>
      </c>
      <c r="AC126" s="62">
        <f t="shared" si="45"/>
        <v>0.17983179275898678</v>
      </c>
      <c r="AD126" s="28">
        <v>7.6642910197268099E-2</v>
      </c>
      <c r="AE126" s="28">
        <v>0.88293847953236904</v>
      </c>
      <c r="AF126">
        <v>89.341300000000004</v>
      </c>
      <c r="AG126" s="59">
        <f t="shared" si="46"/>
        <v>0.74737493019178081</v>
      </c>
      <c r="AH126" s="62">
        <f t="shared" si="47"/>
        <v>-0.13910117275189671</v>
      </c>
      <c r="AI126">
        <v>6.5787674558349635E-2</v>
      </c>
      <c r="AJ126" s="28">
        <v>0.75652607287546736</v>
      </c>
      <c r="AK126" s="62">
        <f t="shared" si="54"/>
        <v>-6.2514619310584815E-2</v>
      </c>
    </row>
    <row r="127" spans="1:37" x14ac:dyDescent="0.25">
      <c r="A127" s="4" t="s">
        <v>258</v>
      </c>
      <c r="B127" s="18">
        <v>5797</v>
      </c>
      <c r="C127" s="4">
        <v>4683</v>
      </c>
      <c r="D127" s="9">
        <v>0.8503490916354195</v>
      </c>
      <c r="E127" s="28">
        <f t="shared" si="55"/>
        <v>0.83281612067386435</v>
      </c>
      <c r="F127" s="28">
        <f t="shared" si="56"/>
        <v>0.8503490916354195</v>
      </c>
      <c r="G127" s="28">
        <f t="shared" si="57"/>
        <v>0.89759070783738715</v>
      </c>
      <c r="H127" s="16">
        <v>8</v>
      </c>
      <c r="I127" s="16">
        <v>8</v>
      </c>
      <c r="J127" s="5">
        <v>724.63</v>
      </c>
      <c r="K127" s="30">
        <f t="shared" si="52"/>
        <v>7.000072451517859</v>
      </c>
      <c r="L127" s="5">
        <v>828.14</v>
      </c>
      <c r="M127">
        <f t="shared" si="53"/>
        <v>5797.04</v>
      </c>
      <c r="N127" s="28"/>
      <c r="O127" s="28">
        <f t="shared" si="48"/>
        <v>0.9000048301011907</v>
      </c>
      <c r="P127">
        <f t="shared" si="39"/>
        <v>724.62343749150966</v>
      </c>
      <c r="Q127" s="28">
        <f t="shared" si="49"/>
        <v>1.028575617951542</v>
      </c>
      <c r="R127" s="28">
        <f t="shared" si="40"/>
        <v>0.12857078785035125</v>
      </c>
      <c r="S127" s="46">
        <v>111917</v>
      </c>
      <c r="T127" s="59">
        <f t="shared" si="50"/>
        <v>5.5620215070927865E-3</v>
      </c>
      <c r="U127" s="28">
        <v>0.98960000000000004</v>
      </c>
      <c r="V127" s="59">
        <f t="shared" si="41"/>
        <v>0.87500905643973237</v>
      </c>
      <c r="W127" s="59">
        <f t="shared" si="42"/>
        <v>0.97181747477603242</v>
      </c>
      <c r="X127" s="62">
        <f t="shared" si="43"/>
        <v>0.50341767367121715</v>
      </c>
      <c r="Y127" s="28">
        <v>0.153789253681931</v>
      </c>
      <c r="Z127" s="28">
        <v>0.89439724645184204</v>
      </c>
      <c r="AA127" s="62">
        <f t="shared" si="58"/>
        <v>0.51797314080970724</v>
      </c>
      <c r="AB127" s="59">
        <f t="shared" si="44"/>
        <v>0.92600460289558961</v>
      </c>
      <c r="AC127" s="62">
        <f t="shared" si="45"/>
        <v>0.56190616003977945</v>
      </c>
      <c r="AD127" s="28">
        <v>7.6642910197268099E-2</v>
      </c>
      <c r="AE127" s="28">
        <v>0.88293847953236904</v>
      </c>
      <c r="AF127">
        <v>70.4285</v>
      </c>
      <c r="AG127" s="59">
        <f t="shared" si="46"/>
        <v>0.7986519353424657</v>
      </c>
      <c r="AH127" s="62">
        <f t="shared" si="47"/>
        <v>0.64033062043613176</v>
      </c>
      <c r="AI127">
        <v>6.5787674558349635E-2</v>
      </c>
      <c r="AJ127" s="28">
        <v>0.75652607287546736</v>
      </c>
      <c r="AK127" s="62">
        <f t="shared" si="54"/>
        <v>0.56855148471570949</v>
      </c>
    </row>
    <row r="128" spans="1:37" x14ac:dyDescent="0.25">
      <c r="A128" s="4" t="s">
        <v>260</v>
      </c>
      <c r="B128" s="18">
        <v>2426</v>
      </c>
      <c r="C128" s="4">
        <v>2049</v>
      </c>
      <c r="D128" s="9">
        <v>0.88905280513732809</v>
      </c>
      <c r="E128" s="28">
        <f t="shared" si="55"/>
        <v>0.87072181946439353</v>
      </c>
      <c r="F128" s="28">
        <f t="shared" si="56"/>
        <v>0.88905280513732809</v>
      </c>
      <c r="G128" s="28">
        <f t="shared" si="57"/>
        <v>0.9384446276449574</v>
      </c>
      <c r="H128" s="16">
        <v>2</v>
      </c>
      <c r="I128" s="16">
        <v>3</v>
      </c>
      <c r="J128" s="5">
        <v>808.67</v>
      </c>
      <c r="K128" s="30">
        <f t="shared" si="52"/>
        <v>2.0000082440230829</v>
      </c>
      <c r="L128" s="5">
        <v>1213</v>
      </c>
      <c r="M128">
        <f t="shared" si="53"/>
        <v>2426.0099999999998</v>
      </c>
      <c r="N128" s="28"/>
      <c r="O128" s="28">
        <f t="shared" si="48"/>
        <v>0.61445177246496296</v>
      </c>
      <c r="P128">
        <f t="shared" si="39"/>
        <v>808.66777777472453</v>
      </c>
      <c r="Q128" s="28">
        <f t="shared" si="49"/>
        <v>0.92167639231401544</v>
      </c>
      <c r="R128" s="28">
        <f t="shared" si="40"/>
        <v>0.30722461984905247</v>
      </c>
      <c r="S128" s="46">
        <v>50965</v>
      </c>
      <c r="T128" s="59">
        <f t="shared" si="50"/>
        <v>2.5328451094023593E-3</v>
      </c>
      <c r="U128" s="28">
        <v>0.98960000000000004</v>
      </c>
      <c r="V128" s="59">
        <f t="shared" si="41"/>
        <v>0.66666941467436092</v>
      </c>
      <c r="W128" s="59">
        <f t="shared" si="42"/>
        <v>1.3335737106997654</v>
      </c>
      <c r="X128" s="62">
        <f t="shared" si="43"/>
        <v>2.8557032024892584</v>
      </c>
      <c r="Y128" s="28">
        <v>0.153789253681931</v>
      </c>
      <c r="Z128" s="28">
        <v>0.89439724645184204</v>
      </c>
      <c r="AA128" s="62">
        <f t="shared" si="58"/>
        <v>0.47601295006376926</v>
      </c>
      <c r="AB128" s="59">
        <f t="shared" si="44"/>
        <v>0.76199450602950847</v>
      </c>
      <c r="AC128" s="62">
        <f t="shared" si="45"/>
        <v>-1.5780190651890402</v>
      </c>
      <c r="AD128" s="28">
        <v>7.6642910197268099E-2</v>
      </c>
      <c r="AE128" s="28">
        <v>0.88293847953236904</v>
      </c>
      <c r="AF128">
        <v>83.119799999999998</v>
      </c>
      <c r="AG128" s="59">
        <f t="shared" si="46"/>
        <v>0.76424286553424658</v>
      </c>
      <c r="AH128" s="62">
        <f t="shared" si="47"/>
        <v>0.11729845614066969</v>
      </c>
      <c r="AI128">
        <v>6.5787674558349635E-2</v>
      </c>
      <c r="AJ128" s="28">
        <v>0.75652607287546736</v>
      </c>
      <c r="AK128" s="62">
        <f t="shared" si="54"/>
        <v>0.46499419781362922</v>
      </c>
    </row>
    <row r="129" spans="1:37" x14ac:dyDescent="0.25">
      <c r="A129" s="4" t="s">
        <v>262</v>
      </c>
      <c r="B129" s="18">
        <v>8655</v>
      </c>
      <c r="C129" s="4">
        <v>6752</v>
      </c>
      <c r="D129" s="9">
        <v>0.82118641491076039</v>
      </c>
      <c r="E129" s="28">
        <f t="shared" si="55"/>
        <v>0.80425473625280652</v>
      </c>
      <c r="F129" s="28">
        <f t="shared" si="56"/>
        <v>0.82118641491076039</v>
      </c>
      <c r="G129" s="28">
        <f t="shared" si="57"/>
        <v>0.86680788240580264</v>
      </c>
      <c r="H129" s="16">
        <v>6</v>
      </c>
      <c r="I129" s="16">
        <v>8</v>
      </c>
      <c r="J129" s="5">
        <v>1081.8800000000001</v>
      </c>
      <c r="K129" s="30">
        <f t="shared" si="52"/>
        <v>6.0000277296360487</v>
      </c>
      <c r="L129" s="5">
        <v>1442.5</v>
      </c>
      <c r="M129">
        <f t="shared" si="53"/>
        <v>8655.0400000000009</v>
      </c>
      <c r="N129" s="28"/>
      <c r="O129" s="28">
        <f t="shared" si="48"/>
        <v>0.51669324090121316</v>
      </c>
      <c r="P129">
        <f t="shared" si="39"/>
        <v>1236.4293877518683</v>
      </c>
      <c r="Q129" s="28">
        <f t="shared" si="49"/>
        <v>0.60280838306115703</v>
      </c>
      <c r="R129" s="28">
        <f t="shared" si="40"/>
        <v>8.6115142159943869E-2</v>
      </c>
      <c r="S129" s="46">
        <v>75554</v>
      </c>
      <c r="T129" s="59">
        <f t="shared" si="50"/>
        <v>3.7548627370898825E-3</v>
      </c>
      <c r="U129" s="28">
        <v>0.98960000000000004</v>
      </c>
      <c r="V129" s="59">
        <f t="shared" si="41"/>
        <v>0.75000346620450609</v>
      </c>
      <c r="W129" s="59">
        <f t="shared" si="42"/>
        <v>1.0949101596376418</v>
      </c>
      <c r="X129" s="62">
        <f t="shared" si="43"/>
        <v>1.3038161535038286</v>
      </c>
      <c r="Y129" s="28">
        <v>0.153789253681931</v>
      </c>
      <c r="Z129" s="28">
        <v>0.89439724645184204</v>
      </c>
      <c r="AA129" s="62">
        <f t="shared" si="58"/>
        <v>1.145538290494216</v>
      </c>
      <c r="AB129" s="59">
        <f t="shared" si="44"/>
        <v>0.80907783395132704</v>
      </c>
      <c r="AC129" s="62">
        <f t="shared" si="45"/>
        <v>-0.96369834327708925</v>
      </c>
      <c r="AD129" s="28">
        <v>7.6642910197268099E-2</v>
      </c>
      <c r="AE129" s="28">
        <v>0.88293847953236904</v>
      </c>
      <c r="AF129">
        <v>124.79470000000001</v>
      </c>
      <c r="AG129" s="59">
        <f t="shared" si="46"/>
        <v>0.65125250652054789</v>
      </c>
      <c r="AH129" s="62">
        <f t="shared" si="47"/>
        <v>-1.6002019688588973</v>
      </c>
      <c r="AI129">
        <v>6.5787674558349635E-2</v>
      </c>
      <c r="AJ129" s="28">
        <v>0.75652607287546736</v>
      </c>
      <c r="AK129" s="62">
        <f t="shared" si="54"/>
        <v>-0.42002805287738604</v>
      </c>
    </row>
    <row r="130" spans="1:37" x14ac:dyDescent="0.25">
      <c r="A130" s="4" t="s">
        <v>264</v>
      </c>
      <c r="B130" s="18">
        <v>2537</v>
      </c>
      <c r="C130" s="4">
        <v>2068</v>
      </c>
      <c r="D130" s="9">
        <v>0.8580378814596602</v>
      </c>
      <c r="E130" s="28">
        <f t="shared" si="55"/>
        <v>0.84034637874915175</v>
      </c>
      <c r="F130" s="28">
        <f t="shared" si="56"/>
        <v>0.8580378814596602</v>
      </c>
      <c r="G130" s="28">
        <f t="shared" si="57"/>
        <v>0.90570665265186345</v>
      </c>
      <c r="H130" s="16">
        <v>3</v>
      </c>
      <c r="I130" s="16">
        <v>3</v>
      </c>
      <c r="J130" s="5">
        <v>845.67</v>
      </c>
      <c r="K130" s="30">
        <f t="shared" si="52"/>
        <v>3</v>
      </c>
      <c r="L130" s="5">
        <v>845.67</v>
      </c>
      <c r="M130">
        <f t="shared" si="53"/>
        <v>2537.0099999999998</v>
      </c>
      <c r="N130" s="28"/>
      <c r="O130" s="28">
        <f t="shared" si="48"/>
        <v>0.88134851656083346</v>
      </c>
      <c r="P130">
        <f t="shared" si="39"/>
        <v>634.25249999999994</v>
      </c>
      <c r="Q130" s="28">
        <f t="shared" si="49"/>
        <v>1.1751313554144447</v>
      </c>
      <c r="R130" s="28">
        <f t="shared" si="40"/>
        <v>0.29378283885361123</v>
      </c>
      <c r="S130" s="46">
        <v>38648</v>
      </c>
      <c r="T130" s="59">
        <f t="shared" si="50"/>
        <v>1.920718096501175E-3</v>
      </c>
      <c r="U130" s="28">
        <v>0.98960000000000004</v>
      </c>
      <c r="V130" s="59">
        <f t="shared" si="41"/>
        <v>1</v>
      </c>
      <c r="W130" s="59">
        <f t="shared" si="42"/>
        <v>0.8580378814596602</v>
      </c>
      <c r="X130" s="62">
        <f t="shared" si="43"/>
        <v>-0.23642331386418436</v>
      </c>
      <c r="Y130" s="28">
        <v>0.153789253681931</v>
      </c>
      <c r="Z130" s="28">
        <v>0.89439724645184204</v>
      </c>
      <c r="AA130" s="62">
        <f t="shared" si="58"/>
        <v>0.65643759056096052</v>
      </c>
      <c r="AB130" s="59">
        <f t="shared" si="44"/>
        <v>0.78118746981301312</v>
      </c>
      <c r="AC130" s="62">
        <f t="shared" si="45"/>
        <v>-1.3275984622382304</v>
      </c>
      <c r="AD130" s="28">
        <v>7.6642910197268099E-2</v>
      </c>
      <c r="AE130" s="28">
        <v>0.88293847953236904</v>
      </c>
      <c r="AF130">
        <v>86.727999999999994</v>
      </c>
      <c r="AG130" s="59">
        <f t="shared" si="46"/>
        <v>0.75446019506849327</v>
      </c>
      <c r="AH130" s="62">
        <f t="shared" si="47"/>
        <v>-3.1402201412998501E-2</v>
      </c>
      <c r="AI130">
        <v>6.5787674558349635E-2</v>
      </c>
      <c r="AJ130" s="28">
        <v>0.75652607287546736</v>
      </c>
      <c r="AK130" s="62">
        <f t="shared" si="54"/>
        <v>-0.53180799250513766</v>
      </c>
    </row>
    <row r="131" spans="1:37" x14ac:dyDescent="0.25">
      <c r="A131" s="4" t="s">
        <v>266</v>
      </c>
      <c r="B131" s="18">
        <v>21466</v>
      </c>
      <c r="C131" s="4">
        <v>15194</v>
      </c>
      <c r="D131" s="9">
        <v>0.74507053994811867</v>
      </c>
      <c r="E131" s="28">
        <f t="shared" si="55"/>
        <v>0.72970826077393069</v>
      </c>
      <c r="F131" s="28">
        <f t="shared" si="56"/>
        <v>0.74507053994811867</v>
      </c>
      <c r="G131" s="28">
        <f t="shared" si="57"/>
        <v>0.78646334772301407</v>
      </c>
      <c r="H131" s="16">
        <v>24</v>
      </c>
      <c r="I131" s="16">
        <v>27</v>
      </c>
      <c r="J131" s="5">
        <v>795.04</v>
      </c>
      <c r="K131" s="30">
        <f t="shared" si="52"/>
        <v>19.000061958417049</v>
      </c>
      <c r="L131" s="5">
        <v>1129.79</v>
      </c>
      <c r="M131">
        <f t="shared" si="53"/>
        <v>21466.079999999998</v>
      </c>
      <c r="N131" s="28"/>
      <c r="O131" s="28">
        <f t="shared" si="48"/>
        <v>0.6597066711512759</v>
      </c>
      <c r="P131">
        <f t="shared" si="39"/>
        <v>1073.3006749994579</v>
      </c>
      <c r="Q131" s="28">
        <f t="shared" si="49"/>
        <v>0.69442796167101684</v>
      </c>
      <c r="R131" s="28">
        <f t="shared" si="40"/>
        <v>3.4721290519740933E-2</v>
      </c>
      <c r="S131" s="46">
        <v>251215</v>
      </c>
      <c r="T131" s="59">
        <f t="shared" si="50"/>
        <v>1.2484816720465294E-2</v>
      </c>
      <c r="U131" s="28">
        <v>0.98960000000000004</v>
      </c>
      <c r="V131" s="59">
        <f t="shared" si="41"/>
        <v>0.70370599845989068</v>
      </c>
      <c r="W131" s="59">
        <f t="shared" si="42"/>
        <v>1.0587809988528691</v>
      </c>
      <c r="X131" s="62">
        <f t="shared" si="43"/>
        <v>1.0688897206108288</v>
      </c>
      <c r="Y131" s="28">
        <v>0.153789253681931</v>
      </c>
      <c r="Z131" s="28">
        <v>0.89439724645184204</v>
      </c>
      <c r="AA131" s="62">
        <f t="shared" si="58"/>
        <v>0.85448719224568592</v>
      </c>
      <c r="AB131" s="59">
        <f t="shared" si="44"/>
        <v>0.95502713653693394</v>
      </c>
      <c r="AC131" s="62">
        <f t="shared" si="45"/>
        <v>0.94057828465827842</v>
      </c>
      <c r="AD131" s="28">
        <v>7.6642910197268099E-2</v>
      </c>
      <c r="AE131" s="28">
        <v>0.88293847953236904</v>
      </c>
      <c r="AF131">
        <v>109.592</v>
      </c>
      <c r="AG131" s="59">
        <f t="shared" si="46"/>
        <v>0.69247056657534245</v>
      </c>
      <c r="AH131" s="62">
        <f t="shared" si="47"/>
        <v>-0.97367032244484641</v>
      </c>
      <c r="AI131">
        <v>6.5787674558349635E-2</v>
      </c>
      <c r="AJ131" s="28">
        <v>0.75652607287546736</v>
      </c>
      <c r="AK131" s="62">
        <f t="shared" si="54"/>
        <v>0.34526589427475352</v>
      </c>
    </row>
    <row r="132" spans="1:37" x14ac:dyDescent="0.25">
      <c r="A132" s="4" t="s">
        <v>268</v>
      </c>
      <c r="B132" s="18">
        <v>6876</v>
      </c>
      <c r="C132" s="4">
        <v>5442</v>
      </c>
      <c r="D132" s="9">
        <v>0.83310370166253334</v>
      </c>
      <c r="E132" s="28">
        <f t="shared" si="55"/>
        <v>0.81592630575196556</v>
      </c>
      <c r="F132" s="28">
        <f t="shared" si="56"/>
        <v>0.83310370166253334</v>
      </c>
      <c r="G132" s="28">
        <f t="shared" si="57"/>
        <v>0.87938724064378504</v>
      </c>
      <c r="H132" s="16">
        <v>8</v>
      </c>
      <c r="I132" s="16">
        <v>8</v>
      </c>
      <c r="J132" s="5">
        <v>859.5</v>
      </c>
      <c r="K132" s="30">
        <f t="shared" si="52"/>
        <v>8</v>
      </c>
      <c r="L132" s="5">
        <v>859.5</v>
      </c>
      <c r="M132">
        <f t="shared" si="53"/>
        <v>6876</v>
      </c>
      <c r="N132" s="28"/>
      <c r="O132" s="28">
        <f t="shared" si="48"/>
        <v>0.86716695753344974</v>
      </c>
      <c r="P132">
        <f t="shared" si="39"/>
        <v>764</v>
      </c>
      <c r="Q132" s="28">
        <f t="shared" si="49"/>
        <v>0.97556282722513099</v>
      </c>
      <c r="R132" s="28">
        <f t="shared" si="40"/>
        <v>0.10839586969168125</v>
      </c>
      <c r="S132" s="46">
        <v>93118</v>
      </c>
      <c r="T132" s="59">
        <f t="shared" si="50"/>
        <v>4.627753770182064E-3</v>
      </c>
      <c r="U132" s="28">
        <v>0.98960000000000004</v>
      </c>
      <c r="V132" s="59">
        <f t="shared" si="41"/>
        <v>1</v>
      </c>
      <c r="W132" s="59">
        <f t="shared" si="42"/>
        <v>0.83310370166253334</v>
      </c>
      <c r="X132" s="62">
        <f t="shared" si="43"/>
        <v>-0.39855544728812353</v>
      </c>
      <c r="Y132" s="28">
        <v>0.153789253681931</v>
      </c>
      <c r="Z132" s="28">
        <v>0.89439724645184204</v>
      </c>
      <c r="AA132" s="62">
        <f t="shared" si="58"/>
        <v>0.73841792134710793</v>
      </c>
      <c r="AB132" s="59">
        <f t="shared" si="44"/>
        <v>0.90769775983161149</v>
      </c>
      <c r="AC132" s="62">
        <f t="shared" si="45"/>
        <v>0.3230472360132926</v>
      </c>
      <c r="AD132" s="28">
        <v>7.6642910197268099E-2</v>
      </c>
      <c r="AE132" s="28">
        <v>0.88293847953236904</v>
      </c>
      <c r="AF132">
        <v>107.01479999999999</v>
      </c>
      <c r="AG132" s="59">
        <f t="shared" si="46"/>
        <v>0.69945795594520555</v>
      </c>
      <c r="AH132" s="62">
        <f t="shared" si="47"/>
        <v>-0.86745909949508693</v>
      </c>
      <c r="AI132">
        <v>6.5787674558349635E-2</v>
      </c>
      <c r="AJ132" s="28">
        <v>0.75652607287546736</v>
      </c>
      <c r="AK132" s="62">
        <f t="shared" si="54"/>
        <v>-0.31432243692330597</v>
      </c>
    </row>
    <row r="133" spans="1:37" x14ac:dyDescent="0.25">
      <c r="A133" s="4" t="s">
        <v>270</v>
      </c>
      <c r="B133" s="18">
        <v>38303</v>
      </c>
      <c r="C133" s="4">
        <v>25060</v>
      </c>
      <c r="D133" s="9">
        <v>0.68869141760230412</v>
      </c>
      <c r="E133" s="28">
        <f t="shared" si="55"/>
        <v>0.67449159455895769</v>
      </c>
      <c r="F133" s="28">
        <f t="shared" si="56"/>
        <v>0.68869141760230412</v>
      </c>
      <c r="G133" s="28">
        <f t="shared" si="57"/>
        <v>0.72695205191354306</v>
      </c>
      <c r="H133" s="16">
        <v>33</v>
      </c>
      <c r="I133" s="16">
        <v>36</v>
      </c>
      <c r="J133" s="5">
        <v>1063.97</v>
      </c>
      <c r="K133" s="30">
        <f t="shared" si="52"/>
        <v>25.999986424018623</v>
      </c>
      <c r="L133" s="5">
        <v>1473.19</v>
      </c>
      <c r="M133">
        <f t="shared" si="53"/>
        <v>38302.92</v>
      </c>
      <c r="N133" s="28"/>
      <c r="O133" s="28">
        <f t="shared" si="48"/>
        <v>0.50592930986498685</v>
      </c>
      <c r="P133">
        <f t="shared" si="39"/>
        <v>1418.6273799725516</v>
      </c>
      <c r="Q133" s="28">
        <f t="shared" si="49"/>
        <v>0.52538813963566744</v>
      </c>
      <c r="R133" s="28">
        <f t="shared" si="40"/>
        <v>1.9458829770680586E-2</v>
      </c>
      <c r="S133" s="46">
        <v>304837</v>
      </c>
      <c r="T133" s="59">
        <f t="shared" si="50"/>
        <v>1.5149708714115315E-2</v>
      </c>
      <c r="U133" s="28">
        <v>0.98960000000000004</v>
      </c>
      <c r="V133" s="59">
        <f t="shared" si="41"/>
        <v>0.72222184511162846</v>
      </c>
      <c r="W133" s="59">
        <f t="shared" si="42"/>
        <v>0.95357322997597538</v>
      </c>
      <c r="X133" s="62">
        <f t="shared" si="43"/>
        <v>0.3847862064960787</v>
      </c>
      <c r="Y133" s="28">
        <v>0.153789253681931</v>
      </c>
      <c r="Z133" s="28">
        <v>0.89439724645184204</v>
      </c>
      <c r="AA133" s="62">
        <f t="shared" si="58"/>
        <v>1.2565075761800568</v>
      </c>
      <c r="AB133" s="59">
        <f t="shared" si="44"/>
        <v>0.95167276029731684</v>
      </c>
      <c r="AC133" s="62">
        <f t="shared" si="45"/>
        <v>0.89681198936777595</v>
      </c>
      <c r="AD133" s="28">
        <v>7.6642910197268099E-2</v>
      </c>
      <c r="AE133" s="28">
        <v>0.88293847953236904</v>
      </c>
      <c r="AF133">
        <v>114.0813</v>
      </c>
      <c r="AG133" s="59">
        <f t="shared" si="46"/>
        <v>0.68029902882191795</v>
      </c>
      <c r="AH133" s="62">
        <f t="shared" si="47"/>
        <v>-1.1586827557788304</v>
      </c>
      <c r="AI133">
        <v>6.5787674558349635E-2</v>
      </c>
      <c r="AJ133" s="28">
        <v>0.75652607287546736</v>
      </c>
      <c r="AK133" s="62">
        <f t="shared" si="54"/>
        <v>4.0971813361674769E-2</v>
      </c>
    </row>
    <row r="134" spans="1:37" x14ac:dyDescent="0.25">
      <c r="A134" s="4" t="s">
        <v>272</v>
      </c>
      <c r="B134" s="18">
        <v>2755</v>
      </c>
      <c r="C134" s="4">
        <v>2172</v>
      </c>
      <c r="D134" s="9">
        <v>0.82987868946413224</v>
      </c>
      <c r="E134" s="28">
        <f t="shared" si="55"/>
        <v>0.81276778865043875</v>
      </c>
      <c r="F134" s="28">
        <f t="shared" si="56"/>
        <v>0.82987868946413224</v>
      </c>
      <c r="G134" s="28">
        <f t="shared" si="57"/>
        <v>0.87598306110102842</v>
      </c>
      <c r="H134" s="16">
        <v>3</v>
      </c>
      <c r="I134" s="16">
        <v>5</v>
      </c>
      <c r="J134" s="5">
        <v>551</v>
      </c>
      <c r="K134" s="30">
        <f t="shared" si="52"/>
        <v>4</v>
      </c>
      <c r="L134" s="5">
        <v>688.75</v>
      </c>
      <c r="M134">
        <f t="shared" si="53"/>
        <v>2755</v>
      </c>
      <c r="N134" s="28"/>
      <c r="O134" s="28">
        <f t="shared" si="48"/>
        <v>1.0821488203266789</v>
      </c>
      <c r="P134">
        <f t="shared" ref="P134:P197" si="59">M134/(K134+1)</f>
        <v>551</v>
      </c>
      <c r="Q134" s="28">
        <f t="shared" si="49"/>
        <v>1.3526860254083486</v>
      </c>
      <c r="R134" s="28">
        <f t="shared" ref="R134:R197" si="60">Q134-O134</f>
        <v>0.27053720508166967</v>
      </c>
      <c r="S134" s="46">
        <v>50356</v>
      </c>
      <c r="T134" s="59">
        <f t="shared" si="50"/>
        <v>2.5025791882481154E-3</v>
      </c>
      <c r="U134" s="28">
        <v>0.98960000000000004</v>
      </c>
      <c r="V134" s="59">
        <f t="shared" ref="V134:V197" si="61">K134/I134</f>
        <v>0.8</v>
      </c>
      <c r="W134" s="59">
        <f t="shared" ref="W134:W197" si="62">D134/V134</f>
        <v>1.0373483618301653</v>
      </c>
      <c r="X134" s="62">
        <f t="shared" ref="X134:X197" si="63">(W134-Z134)/Y134</f>
        <v>0.92952603615579477</v>
      </c>
      <c r="Y134" s="28">
        <v>0.153789253681931</v>
      </c>
      <c r="Z134" s="28">
        <v>0.89439724645184204</v>
      </c>
      <c r="AA134" s="62">
        <f t="shared" si="58"/>
        <v>0.54710461514020181</v>
      </c>
      <c r="AB134" s="59">
        <f t="shared" ref="AB134:AB197" si="64">(1-AA134/K134)</f>
        <v>0.86322384621494952</v>
      </c>
      <c r="AC134" s="62">
        <f t="shared" ref="AC134:AC197" si="65">(AB134-AE134)/AD134</f>
        <v>-0.2572270972837124</v>
      </c>
      <c r="AD134" s="28">
        <v>7.6642910197268099E-2</v>
      </c>
      <c r="AE134" s="28">
        <v>0.88293847953236904</v>
      </c>
      <c r="AF134">
        <v>71.713300000000004</v>
      </c>
      <c r="AG134" s="59">
        <f t="shared" ref="AG134:AG197" si="66">(1-AF134/365)*U134</f>
        <v>0.79516854334246578</v>
      </c>
      <c r="AH134" s="62">
        <f t="shared" ref="AH134:AH197" si="67">(AG134-AJ134)/AI134</f>
        <v>0.58738161405484735</v>
      </c>
      <c r="AI134">
        <v>6.5787674558349635E-2</v>
      </c>
      <c r="AJ134" s="28">
        <v>0.75652607287546736</v>
      </c>
      <c r="AK134" s="62">
        <f t="shared" si="54"/>
        <v>0.41989351764230992</v>
      </c>
    </row>
    <row r="135" spans="1:37" x14ac:dyDescent="0.25">
      <c r="A135" s="4" t="s">
        <v>274</v>
      </c>
      <c r="B135" s="18">
        <v>5114</v>
      </c>
      <c r="C135" s="4">
        <v>3940</v>
      </c>
      <c r="D135" s="9">
        <v>0.81098326575139446</v>
      </c>
      <c r="E135" s="28">
        <f t="shared" si="55"/>
        <v>0.79426196130291216</v>
      </c>
      <c r="F135" s="28">
        <f t="shared" si="56"/>
        <v>0.81098326575139446</v>
      </c>
      <c r="G135" s="28">
        <f t="shared" si="57"/>
        <v>0.85603789162647193</v>
      </c>
      <c r="H135" s="16">
        <v>10</v>
      </c>
      <c r="I135" s="16">
        <v>10</v>
      </c>
      <c r="J135" s="5">
        <v>511.4</v>
      </c>
      <c r="K135" s="30">
        <f t="shared" si="52"/>
        <v>10</v>
      </c>
      <c r="L135" s="5">
        <v>511.4</v>
      </c>
      <c r="M135">
        <f t="shared" si="53"/>
        <v>5114</v>
      </c>
      <c r="N135" s="28"/>
      <c r="O135" s="28">
        <f t="shared" ref="O135:O198" si="68">$J$245/L135</f>
        <v>1.4574305827141183</v>
      </c>
      <c r="P135">
        <f t="shared" si="59"/>
        <v>464.90909090909093</v>
      </c>
      <c r="Q135" s="28">
        <f t="shared" ref="Q135:Q198" si="69">$J$245/P135</f>
        <v>1.6031736409855299</v>
      </c>
      <c r="R135" s="28">
        <f t="shared" si="60"/>
        <v>0.14574305827141165</v>
      </c>
      <c r="S135" s="46">
        <v>62677</v>
      </c>
      <c r="T135" s="59">
        <f t="shared" ref="T135:T198" si="70">S135/20121641</f>
        <v>3.1149049920928418E-3</v>
      </c>
      <c r="U135" s="28">
        <v>0.98960000000000004</v>
      </c>
      <c r="V135" s="59">
        <f t="shared" si="61"/>
        <v>1</v>
      </c>
      <c r="W135" s="59">
        <f t="shared" si="62"/>
        <v>0.81098326575139446</v>
      </c>
      <c r="X135" s="62">
        <f t="shared" si="63"/>
        <v>-0.54239147862025194</v>
      </c>
      <c r="Y135" s="28">
        <v>0.153789253681931</v>
      </c>
      <c r="Z135" s="28">
        <v>0.89439724645184204</v>
      </c>
      <c r="AA135" s="62">
        <f t="shared" si="58"/>
        <v>0.81592928825566002</v>
      </c>
      <c r="AB135" s="59">
        <f t="shared" si="64"/>
        <v>0.91840707117443399</v>
      </c>
      <c r="AC135" s="62">
        <f t="shared" si="65"/>
        <v>0.46277720340699185</v>
      </c>
      <c r="AD135" s="28">
        <v>7.6642910197268099E-2</v>
      </c>
      <c r="AE135" s="28">
        <v>0.88293847953236904</v>
      </c>
      <c r="AF135">
        <v>66.581400000000002</v>
      </c>
      <c r="AG135" s="59">
        <f t="shared" si="66"/>
        <v>0.80908231934246577</v>
      </c>
      <c r="AH135" s="62">
        <f t="shared" si="67"/>
        <v>0.79887679295282343</v>
      </c>
      <c r="AI135">
        <v>6.5787674558349635E-2</v>
      </c>
      <c r="AJ135" s="28">
        <v>0.75652607287546736</v>
      </c>
      <c r="AK135" s="62">
        <f t="shared" si="54"/>
        <v>0.23975417257985443</v>
      </c>
    </row>
    <row r="136" spans="1:37" x14ac:dyDescent="0.25">
      <c r="A136" s="4" t="s">
        <v>276</v>
      </c>
      <c r="B136" s="18">
        <v>25098</v>
      </c>
      <c r="C136" s="4">
        <v>20611</v>
      </c>
      <c r="D136" s="9">
        <v>0.86444296253423425</v>
      </c>
      <c r="E136" s="28">
        <f t="shared" si="55"/>
        <v>0.84661939629641503</v>
      </c>
      <c r="F136" s="28">
        <f t="shared" si="56"/>
        <v>0.86444296253423425</v>
      </c>
      <c r="G136" s="28">
        <f t="shared" si="57"/>
        <v>0.91246757156391389</v>
      </c>
      <c r="H136" s="16">
        <v>20</v>
      </c>
      <c r="I136" s="16">
        <v>20</v>
      </c>
      <c r="J136" s="5">
        <v>1254.9000000000001</v>
      </c>
      <c r="K136" s="30">
        <f t="shared" si="52"/>
        <v>15.999949000082873</v>
      </c>
      <c r="L136" s="5">
        <v>1568.63</v>
      </c>
      <c r="M136">
        <f t="shared" si="53"/>
        <v>25098</v>
      </c>
      <c r="N136" s="28"/>
      <c r="O136" s="28">
        <f t="shared" si="68"/>
        <v>0.47514710288595779</v>
      </c>
      <c r="P136">
        <f t="shared" si="59"/>
        <v>1476.3573702413844</v>
      </c>
      <c r="Q136" s="28">
        <f t="shared" si="69"/>
        <v>0.50484389147468989</v>
      </c>
      <c r="R136" s="28">
        <f t="shared" si="60"/>
        <v>2.9696788588732093E-2</v>
      </c>
      <c r="S136" s="46">
        <v>175927</v>
      </c>
      <c r="T136" s="59">
        <f t="shared" si="70"/>
        <v>8.7431735811209429E-3</v>
      </c>
      <c r="U136" s="28">
        <v>0.98960000000000004</v>
      </c>
      <c r="V136" s="59">
        <f t="shared" si="61"/>
        <v>0.79999745000414368</v>
      </c>
      <c r="W136" s="59">
        <f t="shared" si="62"/>
        <v>1.0805571474381035</v>
      </c>
      <c r="X136" s="62">
        <f t="shared" si="63"/>
        <v>1.2104870563406196</v>
      </c>
      <c r="Y136" s="28">
        <v>0.153789253681931</v>
      </c>
      <c r="Z136" s="28">
        <v>0.89439724645184204</v>
      </c>
      <c r="AA136" s="62">
        <f t="shared" si="58"/>
        <v>1.4266144480381067</v>
      </c>
      <c r="AB136" s="59">
        <f t="shared" si="64"/>
        <v>0.91083631278882715</v>
      </c>
      <c r="AC136" s="62">
        <f t="shared" si="65"/>
        <v>0.36399757243889885</v>
      </c>
      <c r="AD136" s="28">
        <v>7.6642910197268099E-2</v>
      </c>
      <c r="AE136" s="28">
        <v>0.88293847953236904</v>
      </c>
      <c r="AF136">
        <v>78.928700000000006</v>
      </c>
      <c r="AG136" s="59">
        <f t="shared" si="66"/>
        <v>0.77560591364383558</v>
      </c>
      <c r="AH136" s="62">
        <f t="shared" si="67"/>
        <v>0.29002151081424177</v>
      </c>
      <c r="AI136">
        <v>6.5787674558349635E-2</v>
      </c>
      <c r="AJ136" s="28">
        <v>0.75652607287546736</v>
      </c>
      <c r="AK136" s="62">
        <f t="shared" si="54"/>
        <v>0.6215020465312534</v>
      </c>
    </row>
    <row r="137" spans="1:37" x14ac:dyDescent="0.25">
      <c r="A137" s="4" t="s">
        <v>278</v>
      </c>
      <c r="B137" s="18">
        <v>1443</v>
      </c>
      <c r="C137" s="4">
        <v>1281</v>
      </c>
      <c r="D137" s="9">
        <v>0.93445672393040824</v>
      </c>
      <c r="E137" s="28">
        <f t="shared" si="55"/>
        <v>0.91518957498338938</v>
      </c>
      <c r="F137" s="28">
        <f t="shared" si="56"/>
        <v>0.93445672393040824</v>
      </c>
      <c r="G137" s="28">
        <f t="shared" si="57"/>
        <v>0.9863709863709863</v>
      </c>
      <c r="H137" s="16">
        <v>2</v>
      </c>
      <c r="I137" s="16">
        <v>3</v>
      </c>
      <c r="J137" s="5">
        <v>481</v>
      </c>
      <c r="K137" s="30">
        <f t="shared" ref="K137:K200" si="71">M137/L137</f>
        <v>2</v>
      </c>
      <c r="L137" s="5">
        <v>721.5</v>
      </c>
      <c r="M137">
        <f t="shared" ref="M137:M200" si="72">J137*I137</f>
        <v>1443</v>
      </c>
      <c r="N137" s="28"/>
      <c r="O137" s="28">
        <f t="shared" si="68"/>
        <v>1.0330284130284131</v>
      </c>
      <c r="P137">
        <f t="shared" si="59"/>
        <v>481</v>
      </c>
      <c r="Q137" s="28">
        <f t="shared" si="69"/>
        <v>1.5495426195426196</v>
      </c>
      <c r="R137" s="28">
        <f t="shared" si="60"/>
        <v>0.51651420651420654</v>
      </c>
      <c r="S137" s="46">
        <v>34139</v>
      </c>
      <c r="T137" s="59">
        <f t="shared" si="70"/>
        <v>1.6966310053936455E-3</v>
      </c>
      <c r="U137" s="28">
        <v>0.98960000000000004</v>
      </c>
      <c r="V137" s="59">
        <f t="shared" si="61"/>
        <v>0.66666666666666663</v>
      </c>
      <c r="W137" s="59">
        <f t="shared" si="62"/>
        <v>1.4016850858956125</v>
      </c>
      <c r="X137" s="62">
        <f t="shared" si="63"/>
        <v>3.2985909437661358</v>
      </c>
      <c r="Y137" s="28">
        <v>0.153789253681931</v>
      </c>
      <c r="Z137" s="28">
        <v>0.89439724645184204</v>
      </c>
      <c r="AA137" s="62">
        <f t="shared" si="58"/>
        <v>0.42268373414569849</v>
      </c>
      <c r="AB137" s="59">
        <f t="shared" si="64"/>
        <v>0.7886581329271507</v>
      </c>
      <c r="AC137" s="62">
        <f t="shared" si="65"/>
        <v>-1.2301248264523614</v>
      </c>
      <c r="AD137" s="28">
        <v>7.6642910197268099E-2</v>
      </c>
      <c r="AE137" s="28">
        <v>0.88293847953236904</v>
      </c>
      <c r="AF137">
        <v>59.023200000000003</v>
      </c>
      <c r="AG137" s="59">
        <f t="shared" si="66"/>
        <v>0.82957435967123294</v>
      </c>
      <c r="AH137" s="62">
        <f t="shared" si="67"/>
        <v>1.1103643241102288</v>
      </c>
      <c r="AI137">
        <v>6.5787674558349635E-2</v>
      </c>
      <c r="AJ137" s="28">
        <v>0.75652607287546736</v>
      </c>
      <c r="AK137" s="62">
        <f t="shared" si="54"/>
        <v>1.0596101471413346</v>
      </c>
    </row>
    <row r="138" spans="1:37" x14ac:dyDescent="0.25">
      <c r="A138" s="4" t="s">
        <v>280</v>
      </c>
      <c r="B138" s="18">
        <v>3308</v>
      </c>
      <c r="C138" s="4">
        <v>2661</v>
      </c>
      <c r="D138" s="9">
        <v>0.84675109781709412</v>
      </c>
      <c r="E138" s="28">
        <f t="shared" si="55"/>
        <v>0.82929231229509226</v>
      </c>
      <c r="F138" s="28">
        <f t="shared" si="56"/>
        <v>0.84675109781709412</v>
      </c>
      <c r="G138" s="28">
        <f t="shared" si="57"/>
        <v>0.89379282547359928</v>
      </c>
      <c r="H138" s="16">
        <v>6</v>
      </c>
      <c r="I138" s="16">
        <v>6</v>
      </c>
      <c r="J138" s="5">
        <v>551.33000000000004</v>
      </c>
      <c r="K138" s="30">
        <f t="shared" si="71"/>
        <v>6</v>
      </c>
      <c r="L138" s="5">
        <v>551.33000000000004</v>
      </c>
      <c r="M138">
        <f t="shared" si="72"/>
        <v>3307.9800000000005</v>
      </c>
      <c r="N138" s="28"/>
      <c r="O138" s="28">
        <f t="shared" si="68"/>
        <v>1.3518763716830211</v>
      </c>
      <c r="P138">
        <f t="shared" si="59"/>
        <v>472.56857142857149</v>
      </c>
      <c r="Q138" s="28">
        <f t="shared" si="69"/>
        <v>1.5771891002968579</v>
      </c>
      <c r="R138" s="28">
        <f t="shared" si="60"/>
        <v>0.22531272861383678</v>
      </c>
      <c r="S138" s="46">
        <v>54338</v>
      </c>
      <c r="T138" s="59">
        <f t="shared" si="70"/>
        <v>2.7004755725440087E-3</v>
      </c>
      <c r="U138" s="28">
        <v>0.98960000000000004</v>
      </c>
      <c r="V138" s="59">
        <f t="shared" si="61"/>
        <v>1</v>
      </c>
      <c r="W138" s="59">
        <f t="shared" si="62"/>
        <v>0.84675109781709412</v>
      </c>
      <c r="X138" s="62">
        <f t="shared" si="63"/>
        <v>-0.30981455136839614</v>
      </c>
      <c r="Y138" s="28">
        <v>0.153789253681931</v>
      </c>
      <c r="Z138" s="28">
        <v>0.89439724645184204</v>
      </c>
      <c r="AA138" s="62">
        <f t="shared" si="58"/>
        <v>0.60878206779785782</v>
      </c>
      <c r="AB138" s="59">
        <f t="shared" si="64"/>
        <v>0.89853632203369038</v>
      </c>
      <c r="AC138" s="62">
        <f t="shared" si="65"/>
        <v>0.20351318159989865</v>
      </c>
      <c r="AD138" s="28">
        <v>7.6642910197268099E-2</v>
      </c>
      <c r="AE138" s="28">
        <v>0.88293847953236904</v>
      </c>
      <c r="AF138">
        <v>84.222300000000004</v>
      </c>
      <c r="AG138" s="59">
        <f t="shared" si="66"/>
        <v>0.76125373128767126</v>
      </c>
      <c r="AH138" s="62">
        <f t="shared" si="67"/>
        <v>7.186237306519723E-2</v>
      </c>
      <c r="AI138">
        <v>6.5787674558349635E-2</v>
      </c>
      <c r="AJ138" s="28">
        <v>0.75652607287546736</v>
      </c>
      <c r="AK138" s="62">
        <f t="shared" si="54"/>
        <v>-1.1479665567766755E-2</v>
      </c>
    </row>
    <row r="139" spans="1:37" x14ac:dyDescent="0.25">
      <c r="A139" s="4" t="s">
        <v>282</v>
      </c>
      <c r="B139" s="18">
        <v>3020</v>
      </c>
      <c r="C139" s="4">
        <v>2153</v>
      </c>
      <c r="D139" s="9">
        <v>0.7504356918787034</v>
      </c>
      <c r="E139" s="28">
        <f t="shared" si="55"/>
        <v>0.73496279101522499</v>
      </c>
      <c r="F139" s="28">
        <f t="shared" si="56"/>
        <v>0.7504356918787034</v>
      </c>
      <c r="G139" s="28">
        <f t="shared" si="57"/>
        <v>0.79212656364974243</v>
      </c>
      <c r="H139" s="16">
        <v>5</v>
      </c>
      <c r="I139" s="16">
        <v>5</v>
      </c>
      <c r="J139" s="5">
        <v>604</v>
      </c>
      <c r="K139" s="30">
        <f t="shared" si="71"/>
        <v>5</v>
      </c>
      <c r="L139" s="5">
        <v>604</v>
      </c>
      <c r="M139">
        <f t="shared" si="72"/>
        <v>3020</v>
      </c>
      <c r="N139" s="28"/>
      <c r="O139" s="28">
        <f t="shared" si="68"/>
        <v>1.2339900662251657</v>
      </c>
      <c r="P139">
        <f t="shared" si="59"/>
        <v>503.33333333333331</v>
      </c>
      <c r="Q139" s="28">
        <f t="shared" si="69"/>
        <v>1.4807880794701989</v>
      </c>
      <c r="R139" s="28">
        <f t="shared" si="60"/>
        <v>0.24679801324503314</v>
      </c>
      <c r="S139" s="46">
        <v>78036</v>
      </c>
      <c r="T139" s="59">
        <f t="shared" si="70"/>
        <v>3.878212517557589E-3</v>
      </c>
      <c r="U139" s="28">
        <v>0.98960000000000004</v>
      </c>
      <c r="V139" s="59">
        <f t="shared" si="61"/>
        <v>1</v>
      </c>
      <c r="W139" s="59">
        <f t="shared" si="62"/>
        <v>0.7504356918787034</v>
      </c>
      <c r="X139" s="62">
        <f t="shared" si="63"/>
        <v>-0.93609632094893869</v>
      </c>
      <c r="Y139" s="28">
        <v>0.153789253681931</v>
      </c>
      <c r="Z139" s="28">
        <v>0.89439724645184204</v>
      </c>
      <c r="AA139" s="62">
        <f t="shared" si="58"/>
        <v>0.38700087139269057</v>
      </c>
      <c r="AB139" s="59">
        <f t="shared" si="64"/>
        <v>0.92259982572146193</v>
      </c>
      <c r="AC139" s="62">
        <f t="shared" si="65"/>
        <v>0.51748225748487564</v>
      </c>
      <c r="AD139" s="28">
        <v>7.6642910197268099E-2</v>
      </c>
      <c r="AE139" s="28">
        <v>0.88293847953236904</v>
      </c>
      <c r="AF139">
        <v>110.2573</v>
      </c>
      <c r="AG139" s="59">
        <f t="shared" si="66"/>
        <v>0.69066678334246578</v>
      </c>
      <c r="AH139" s="62">
        <f t="shared" si="67"/>
        <v>-1.0010885773837228</v>
      </c>
      <c r="AI139">
        <v>6.5787674558349635E-2</v>
      </c>
      <c r="AJ139" s="28">
        <v>0.75652607287546736</v>
      </c>
      <c r="AK139" s="62">
        <f t="shared" si="54"/>
        <v>-0.47323421361592866</v>
      </c>
    </row>
    <row r="140" spans="1:37" x14ac:dyDescent="0.25">
      <c r="A140" s="4" t="s">
        <v>284</v>
      </c>
      <c r="B140" s="18">
        <v>1225</v>
      </c>
      <c r="C140" s="4">
        <v>986</v>
      </c>
      <c r="D140" s="9">
        <v>0.84726100966702467</v>
      </c>
      <c r="E140" s="28">
        <f t="shared" si="55"/>
        <v>0.82979171049863243</v>
      </c>
      <c r="F140" s="28">
        <f t="shared" si="56"/>
        <v>0.84726100966702467</v>
      </c>
      <c r="G140" s="28">
        <f t="shared" si="57"/>
        <v>0.89433106575963717</v>
      </c>
      <c r="H140" s="16">
        <v>2</v>
      </c>
      <c r="I140" s="16">
        <v>2</v>
      </c>
      <c r="J140" s="5">
        <v>612.5</v>
      </c>
      <c r="K140" s="30">
        <f t="shared" si="71"/>
        <v>2</v>
      </c>
      <c r="L140" s="5">
        <v>612.5</v>
      </c>
      <c r="M140">
        <f t="shared" si="72"/>
        <v>1225</v>
      </c>
      <c r="N140" s="28"/>
      <c r="O140" s="28">
        <f t="shared" si="68"/>
        <v>1.216865306122449</v>
      </c>
      <c r="P140">
        <f t="shared" si="59"/>
        <v>408.33333333333331</v>
      </c>
      <c r="Q140" s="28">
        <f t="shared" si="69"/>
        <v>1.8252979591836735</v>
      </c>
      <c r="R140" s="28">
        <f t="shared" si="60"/>
        <v>0.60843265306122452</v>
      </c>
      <c r="S140" s="46">
        <v>25817</v>
      </c>
      <c r="T140" s="59">
        <f t="shared" si="70"/>
        <v>1.2830464473548653E-3</v>
      </c>
      <c r="U140" s="28">
        <v>0.98960000000000004</v>
      </c>
      <c r="V140" s="59">
        <f t="shared" si="61"/>
        <v>1</v>
      </c>
      <c r="W140" s="59">
        <f t="shared" si="62"/>
        <v>0.84726100966702467</v>
      </c>
      <c r="X140" s="62">
        <f t="shared" si="63"/>
        <v>-0.306498898045927</v>
      </c>
      <c r="Y140" s="28">
        <v>0.153789253681931</v>
      </c>
      <c r="Z140" s="28">
        <v>0.89439724645184204</v>
      </c>
      <c r="AA140" s="62">
        <f t="shared" si="58"/>
        <v>0.47449355076112637</v>
      </c>
      <c r="AB140" s="59">
        <f t="shared" si="64"/>
        <v>0.76275322461943684</v>
      </c>
      <c r="AC140" s="62">
        <f t="shared" si="65"/>
        <v>-1.568119668258841</v>
      </c>
      <c r="AD140" s="28">
        <v>7.6642910197268099E-2</v>
      </c>
      <c r="AE140" s="28">
        <v>0.88293847953236904</v>
      </c>
      <c r="AF140">
        <v>83.8172</v>
      </c>
      <c r="AG140" s="59">
        <f t="shared" si="66"/>
        <v>0.76235205172602749</v>
      </c>
      <c r="AH140" s="62">
        <f t="shared" si="67"/>
        <v>8.8557300279596379E-2</v>
      </c>
      <c r="AI140">
        <v>6.5787674558349635E-2</v>
      </c>
      <c r="AJ140" s="28">
        <v>0.75652607287546736</v>
      </c>
      <c r="AK140" s="62">
        <f t="shared" si="54"/>
        <v>-0.59535375534172386</v>
      </c>
    </row>
    <row r="141" spans="1:37" x14ac:dyDescent="0.25">
      <c r="A141" s="4" t="s">
        <v>286</v>
      </c>
      <c r="B141" s="18">
        <v>1783</v>
      </c>
      <c r="C141" s="4">
        <v>1186</v>
      </c>
      <c r="D141" s="9">
        <v>0.70018006316970216</v>
      </c>
      <c r="E141" s="28">
        <f t="shared" si="55"/>
        <v>0.68574336083630627</v>
      </c>
      <c r="F141" s="28">
        <f t="shared" si="56"/>
        <v>0.70018006316970216</v>
      </c>
      <c r="G141" s="28">
        <f t="shared" si="57"/>
        <v>0.73907895556801895</v>
      </c>
      <c r="H141" s="16">
        <v>3</v>
      </c>
      <c r="I141" s="16">
        <v>3</v>
      </c>
      <c r="J141" s="5">
        <v>594.33000000000004</v>
      </c>
      <c r="K141" s="30">
        <f t="shared" si="71"/>
        <v>3</v>
      </c>
      <c r="L141" s="5">
        <v>594.33000000000004</v>
      </c>
      <c r="M141">
        <f t="shared" si="72"/>
        <v>1782.9900000000002</v>
      </c>
      <c r="N141" s="28"/>
      <c r="O141" s="28">
        <f t="shared" si="68"/>
        <v>1.2540676055390103</v>
      </c>
      <c r="P141">
        <f t="shared" si="59"/>
        <v>445.74750000000006</v>
      </c>
      <c r="Q141" s="28">
        <f t="shared" si="69"/>
        <v>1.6720901407186803</v>
      </c>
      <c r="R141" s="28">
        <f t="shared" si="60"/>
        <v>0.41802253517967003</v>
      </c>
      <c r="S141" s="46">
        <v>33417</v>
      </c>
      <c r="T141" s="59">
        <f t="shared" si="70"/>
        <v>1.660749240084345E-3</v>
      </c>
      <c r="U141" s="28">
        <v>0.98960000000000004</v>
      </c>
      <c r="V141" s="59">
        <f t="shared" si="61"/>
        <v>1</v>
      </c>
      <c r="W141" s="59">
        <f t="shared" si="62"/>
        <v>0.70018006316970216</v>
      </c>
      <c r="X141" s="62">
        <f t="shared" si="63"/>
        <v>-1.262878768394458</v>
      </c>
      <c r="Y141" s="28">
        <v>0.153789253681931</v>
      </c>
      <c r="Z141" s="28">
        <v>0.89439724645184204</v>
      </c>
      <c r="AA141" s="62">
        <f t="shared" si="58"/>
        <v>0.53356076248615969</v>
      </c>
      <c r="AB141" s="59">
        <f t="shared" si="64"/>
        <v>0.8221464125046134</v>
      </c>
      <c r="AC141" s="62">
        <f t="shared" si="65"/>
        <v>-0.79318578680383334</v>
      </c>
      <c r="AD141" s="28">
        <v>7.6642910197268099E-2</v>
      </c>
      <c r="AE141" s="28">
        <v>0.88293847953236904</v>
      </c>
      <c r="AF141">
        <v>128.1002</v>
      </c>
      <c r="AG141" s="59">
        <f t="shared" si="66"/>
        <v>0.64229052624657534</v>
      </c>
      <c r="AH141" s="62">
        <f t="shared" si="67"/>
        <v>-1.7364277943518445</v>
      </c>
      <c r="AI141">
        <v>6.5787674558349635E-2</v>
      </c>
      <c r="AJ141" s="28">
        <v>0.75652607287546736</v>
      </c>
      <c r="AK141" s="62">
        <f t="shared" si="54"/>
        <v>-1.2641641165167119</v>
      </c>
    </row>
    <row r="142" spans="1:37" x14ac:dyDescent="0.25">
      <c r="A142" s="4" t="s">
        <v>288</v>
      </c>
      <c r="B142" s="18">
        <v>3889</v>
      </c>
      <c r="C142" s="4">
        <v>2441</v>
      </c>
      <c r="D142" s="9">
        <v>0.66070292728478441</v>
      </c>
      <c r="E142" s="28">
        <f t="shared" si="55"/>
        <v>0.64708018651602595</v>
      </c>
      <c r="F142" s="28">
        <f t="shared" si="56"/>
        <v>0.66070292728478441</v>
      </c>
      <c r="G142" s="28">
        <f t="shared" si="57"/>
        <v>0.69740864546727244</v>
      </c>
      <c r="H142" s="16">
        <v>6</v>
      </c>
      <c r="I142" s="16">
        <v>7</v>
      </c>
      <c r="J142" s="5">
        <v>555.57000000000005</v>
      </c>
      <c r="K142" s="30">
        <f t="shared" si="71"/>
        <v>4.9999871432244802</v>
      </c>
      <c r="L142" s="5">
        <v>777.8</v>
      </c>
      <c r="M142">
        <f t="shared" si="72"/>
        <v>3888.9900000000002</v>
      </c>
      <c r="N142" s="28"/>
      <c r="O142" s="28">
        <f t="shared" si="68"/>
        <v>0.95825404988428908</v>
      </c>
      <c r="P142">
        <f t="shared" si="59"/>
        <v>648.16638888829357</v>
      </c>
      <c r="Q142" s="28">
        <f t="shared" si="69"/>
        <v>1.1499053526647027</v>
      </c>
      <c r="R142" s="28">
        <f t="shared" si="60"/>
        <v>0.19165130278041365</v>
      </c>
      <c r="S142" s="46">
        <v>70049</v>
      </c>
      <c r="T142" s="59">
        <f t="shared" si="70"/>
        <v>3.4812767010404368E-3</v>
      </c>
      <c r="U142" s="28">
        <v>0.98960000000000004</v>
      </c>
      <c r="V142" s="59">
        <f t="shared" si="61"/>
        <v>0.71428387760349721</v>
      </c>
      <c r="W142" s="59">
        <f t="shared" si="62"/>
        <v>0.92498647666739597</v>
      </c>
      <c r="X142" s="62">
        <f t="shared" si="63"/>
        <v>0.19890356109549104</v>
      </c>
      <c r="Y142" s="28">
        <v>0.153789253681931</v>
      </c>
      <c r="Z142" s="28">
        <v>0.89439724645184204</v>
      </c>
      <c r="AA142" s="62">
        <f t="shared" si="58"/>
        <v>0.55518280061100089</v>
      </c>
      <c r="AB142" s="59">
        <f t="shared" si="64"/>
        <v>0.88896315436264006</v>
      </c>
      <c r="AC142" s="62">
        <f t="shared" si="65"/>
        <v>7.8607072914694376E-2</v>
      </c>
      <c r="AD142" s="28">
        <v>7.6642910197268099E-2</v>
      </c>
      <c r="AE142" s="28">
        <v>0.88293847953236904</v>
      </c>
      <c r="AF142">
        <v>125.00490000000001</v>
      </c>
      <c r="AG142" s="59">
        <f t="shared" si="66"/>
        <v>0.650682605369863</v>
      </c>
      <c r="AH142" s="62">
        <f t="shared" si="67"/>
        <v>-1.6088647032466195</v>
      </c>
      <c r="AI142">
        <v>6.5787674558349635E-2</v>
      </c>
      <c r="AJ142" s="28">
        <v>0.75652607287546736</v>
      </c>
      <c r="AK142" s="62">
        <f t="shared" si="54"/>
        <v>-0.44378468974547802</v>
      </c>
    </row>
    <row r="143" spans="1:37" x14ac:dyDescent="0.25">
      <c r="A143" s="4" t="s">
        <v>290</v>
      </c>
      <c r="B143" s="18">
        <v>1769</v>
      </c>
      <c r="C143" s="4">
        <v>1339</v>
      </c>
      <c r="D143" s="9">
        <v>0.79676296450566786</v>
      </c>
      <c r="E143" s="28">
        <f t="shared" si="55"/>
        <v>0.78033486214472614</v>
      </c>
      <c r="F143" s="28">
        <f t="shared" si="56"/>
        <v>0.79676296450566786</v>
      </c>
      <c r="G143" s="28">
        <f t="shared" si="57"/>
        <v>0.84102757364487146</v>
      </c>
      <c r="H143" s="16">
        <v>4</v>
      </c>
      <c r="I143" s="16">
        <v>4</v>
      </c>
      <c r="J143" s="5">
        <v>442.25</v>
      </c>
      <c r="K143" s="30">
        <f t="shared" si="71"/>
        <v>4</v>
      </c>
      <c r="L143" s="5">
        <v>442.25</v>
      </c>
      <c r="M143">
        <f t="shared" si="72"/>
        <v>1769</v>
      </c>
      <c r="N143" s="28"/>
      <c r="O143" s="28">
        <f t="shared" si="68"/>
        <v>1.6853137365743358</v>
      </c>
      <c r="P143">
        <f t="shared" si="59"/>
        <v>353.8</v>
      </c>
      <c r="Q143" s="28">
        <f t="shared" si="69"/>
        <v>2.1066421707179197</v>
      </c>
      <c r="R143" s="28">
        <f t="shared" si="60"/>
        <v>0.4213284341435839</v>
      </c>
      <c r="S143" s="46">
        <v>45817</v>
      </c>
      <c r="T143" s="59">
        <f t="shared" si="70"/>
        <v>2.2770011650640222E-3</v>
      </c>
      <c r="U143" s="28">
        <v>0.98960000000000004</v>
      </c>
      <c r="V143" s="59">
        <f t="shared" si="61"/>
        <v>1</v>
      </c>
      <c r="W143" s="59">
        <f t="shared" si="62"/>
        <v>0.79676296450566786</v>
      </c>
      <c r="X143" s="62">
        <f t="shared" si="63"/>
        <v>-0.63485763542427165</v>
      </c>
      <c r="Y143" s="28">
        <v>0.153789253681931</v>
      </c>
      <c r="Z143" s="28">
        <v>0.89439724645184204</v>
      </c>
      <c r="AA143" s="62">
        <f t="shared" si="58"/>
        <v>0.38610122880153652</v>
      </c>
      <c r="AB143" s="59">
        <f t="shared" si="64"/>
        <v>0.9034746927996159</v>
      </c>
      <c r="AC143" s="62">
        <f t="shared" si="65"/>
        <v>0.26794667914343973</v>
      </c>
      <c r="AD143" s="28">
        <v>7.6642910197268099E-2</v>
      </c>
      <c r="AE143" s="28">
        <v>0.88293847953236904</v>
      </c>
      <c r="AF143">
        <v>90.505200000000002</v>
      </c>
      <c r="AG143" s="59">
        <f t="shared" si="66"/>
        <v>0.74421932624657539</v>
      </c>
      <c r="AH143" s="62">
        <f t="shared" si="67"/>
        <v>-0.18706766444490516</v>
      </c>
      <c r="AI143">
        <v>6.5787674558349635E-2</v>
      </c>
      <c r="AJ143" s="28">
        <v>0.75652607287546736</v>
      </c>
      <c r="AK143" s="62">
        <f t="shared" si="54"/>
        <v>-0.18465954024191236</v>
      </c>
    </row>
    <row r="144" spans="1:37" x14ac:dyDescent="0.25">
      <c r="A144" s="4" t="s">
        <v>292</v>
      </c>
      <c r="B144" s="18">
        <v>6700</v>
      </c>
      <c r="C144" s="4">
        <v>5646</v>
      </c>
      <c r="D144" s="9">
        <v>0.88703849175176752</v>
      </c>
      <c r="E144" s="28">
        <f t="shared" si="55"/>
        <v>0.86874903831358674</v>
      </c>
      <c r="F144" s="28">
        <f t="shared" si="56"/>
        <v>0.88703849175176752</v>
      </c>
      <c r="G144" s="28">
        <f t="shared" si="57"/>
        <v>0.93631840796019905</v>
      </c>
      <c r="H144" s="16">
        <v>8</v>
      </c>
      <c r="I144" s="16">
        <v>9</v>
      </c>
      <c r="J144" s="5">
        <v>744.44</v>
      </c>
      <c r="K144" s="30">
        <f t="shared" si="71"/>
        <v>7.9999522388059709</v>
      </c>
      <c r="L144" s="5">
        <v>837.5</v>
      </c>
      <c r="M144">
        <f t="shared" si="72"/>
        <v>6699.9600000000009</v>
      </c>
      <c r="N144" s="28"/>
      <c r="O144" s="28">
        <f t="shared" si="68"/>
        <v>0.88994626865671644</v>
      </c>
      <c r="P144">
        <f t="shared" si="59"/>
        <v>744.44395061466332</v>
      </c>
      <c r="Q144" s="28">
        <f t="shared" si="69"/>
        <v>1.0011902163817774</v>
      </c>
      <c r="R144" s="28">
        <f t="shared" si="60"/>
        <v>0.11124394772506097</v>
      </c>
      <c r="S144" s="46">
        <v>82206</v>
      </c>
      <c r="T144" s="59">
        <f t="shared" si="70"/>
        <v>4.0854520761999481E-3</v>
      </c>
      <c r="U144" s="28">
        <v>0.98960000000000004</v>
      </c>
      <c r="V144" s="59">
        <f t="shared" si="61"/>
        <v>0.88888358208955232</v>
      </c>
      <c r="W144" s="59">
        <f t="shared" si="62"/>
        <v>0.99792426097752029</v>
      </c>
      <c r="X144" s="62">
        <f t="shared" si="63"/>
        <v>0.67317456874973991</v>
      </c>
      <c r="Y144" s="28">
        <v>0.153789253681931</v>
      </c>
      <c r="Z144" s="28">
        <v>0.89439724645184204</v>
      </c>
      <c r="AA144" s="62">
        <f t="shared" si="58"/>
        <v>0.81502566722623648</v>
      </c>
      <c r="AB144" s="59">
        <f t="shared" si="64"/>
        <v>0.89812118336497937</v>
      </c>
      <c r="AC144" s="62">
        <f t="shared" si="65"/>
        <v>0.19809665099527385</v>
      </c>
      <c r="AD144" s="28">
        <v>7.6642910197268099E-2</v>
      </c>
      <c r="AE144" s="28">
        <v>0.88293847953236904</v>
      </c>
      <c r="AF144">
        <v>53.622999999999998</v>
      </c>
      <c r="AG144" s="59">
        <f t="shared" si="66"/>
        <v>0.84421555945205484</v>
      </c>
      <c r="AH144" s="62">
        <f t="shared" si="67"/>
        <v>1.3329166468532383</v>
      </c>
      <c r="AI144">
        <v>6.5787674558349635E-2</v>
      </c>
      <c r="AJ144" s="28">
        <v>0.75652607287546736</v>
      </c>
      <c r="AK144" s="62">
        <f t="shared" si="54"/>
        <v>0.73472928886608402</v>
      </c>
    </row>
    <row r="145" spans="1:37" x14ac:dyDescent="0.25">
      <c r="A145" s="4" t="s">
        <v>294</v>
      </c>
      <c r="B145" s="18">
        <v>2861</v>
      </c>
      <c r="C145" s="4">
        <v>2309</v>
      </c>
      <c r="D145" s="9">
        <v>0.84953733512389862</v>
      </c>
      <c r="E145" s="28">
        <f t="shared" si="55"/>
        <v>0.83202110141000374</v>
      </c>
      <c r="F145" s="28">
        <f t="shared" si="56"/>
        <v>0.84953733512389862</v>
      </c>
      <c r="G145" s="28">
        <f t="shared" si="57"/>
        <v>0.89673385374189285</v>
      </c>
      <c r="H145" s="16">
        <v>6</v>
      </c>
      <c r="I145" s="16">
        <v>6</v>
      </c>
      <c r="J145" s="5">
        <v>476.83</v>
      </c>
      <c r="K145" s="30">
        <f t="shared" si="71"/>
        <v>4.999965047186298</v>
      </c>
      <c r="L145" s="5">
        <v>572.20000000000005</v>
      </c>
      <c r="M145">
        <f t="shared" si="72"/>
        <v>2860.98</v>
      </c>
      <c r="N145" s="28"/>
      <c r="O145" s="28">
        <f t="shared" si="68"/>
        <v>1.3025690318070604</v>
      </c>
      <c r="P145">
        <f t="shared" si="59"/>
        <v>476.83277777454146</v>
      </c>
      <c r="Q145" s="28">
        <f t="shared" si="69"/>
        <v>1.5630846593193113</v>
      </c>
      <c r="R145" s="28">
        <f t="shared" si="60"/>
        <v>0.26051562751225088</v>
      </c>
      <c r="S145" s="46">
        <v>75220</v>
      </c>
      <c r="T145" s="59">
        <f t="shared" si="70"/>
        <v>3.7382636933041397E-3</v>
      </c>
      <c r="U145" s="28">
        <v>0.98960000000000004</v>
      </c>
      <c r="V145" s="59">
        <f t="shared" si="61"/>
        <v>0.83332750786438303</v>
      </c>
      <c r="W145" s="59">
        <f t="shared" si="62"/>
        <v>1.0194519286913466</v>
      </c>
      <c r="X145" s="62">
        <f t="shared" si="63"/>
        <v>0.81315618123841304</v>
      </c>
      <c r="Y145" s="28">
        <v>0.153789253681931</v>
      </c>
      <c r="Z145" s="28">
        <v>0.89439724645184204</v>
      </c>
      <c r="AA145" s="62">
        <f t="shared" si="58"/>
        <v>0.38035097048657274</v>
      </c>
      <c r="AB145" s="59">
        <f t="shared" si="64"/>
        <v>0.92392927412550352</v>
      </c>
      <c r="AC145" s="62">
        <f t="shared" si="65"/>
        <v>0.53482826379674164</v>
      </c>
      <c r="AD145" s="28">
        <v>7.6642910197268099E-2</v>
      </c>
      <c r="AE145" s="28">
        <v>0.88293847953236904</v>
      </c>
      <c r="AF145">
        <v>74.425299999999993</v>
      </c>
      <c r="AG145" s="59">
        <f t="shared" si="66"/>
        <v>0.78781567978082201</v>
      </c>
      <c r="AH145" s="62">
        <f t="shared" si="67"/>
        <v>0.47561503146919543</v>
      </c>
      <c r="AI145">
        <v>6.5787674558349635E-2</v>
      </c>
      <c r="AJ145" s="28">
        <v>0.75652607287546736</v>
      </c>
      <c r="AK145" s="62">
        <f t="shared" si="54"/>
        <v>0.60786649216811672</v>
      </c>
    </row>
    <row r="146" spans="1:37" x14ac:dyDescent="0.25">
      <c r="A146" s="4" t="s">
        <v>296</v>
      </c>
      <c r="B146" s="18">
        <v>50303</v>
      </c>
      <c r="C146" s="4">
        <v>43244</v>
      </c>
      <c r="D146" s="9">
        <v>0.90491620778084814</v>
      </c>
      <c r="E146" s="28">
        <f t="shared" si="55"/>
        <v>0.88625814164103678</v>
      </c>
      <c r="F146" s="28">
        <f t="shared" si="56"/>
        <v>0.90491620778084814</v>
      </c>
      <c r="G146" s="28">
        <f t="shared" si="57"/>
        <v>0.95518933043533949</v>
      </c>
      <c r="H146" s="16">
        <v>55</v>
      </c>
      <c r="I146" s="16">
        <v>55</v>
      </c>
      <c r="J146" s="5">
        <v>914.6</v>
      </c>
      <c r="K146" s="30">
        <f t="shared" si="71"/>
        <v>45.000178916481786</v>
      </c>
      <c r="L146" s="5">
        <v>1117.8399999999999</v>
      </c>
      <c r="M146">
        <f t="shared" si="72"/>
        <v>50303</v>
      </c>
      <c r="N146" s="28"/>
      <c r="O146" s="28">
        <f t="shared" si="68"/>
        <v>0.66675910684892303</v>
      </c>
      <c r="P146">
        <f t="shared" si="59"/>
        <v>1093.5392249523734</v>
      </c>
      <c r="Q146" s="28">
        <f t="shared" si="69"/>
        <v>0.68157591697953146</v>
      </c>
      <c r="R146" s="28">
        <f t="shared" si="60"/>
        <v>1.4816810130608427E-2</v>
      </c>
      <c r="S146" s="46">
        <v>500387</v>
      </c>
      <c r="T146" s="59">
        <f t="shared" si="70"/>
        <v>2.4868100966516597E-2</v>
      </c>
      <c r="U146" s="28">
        <v>0.98960000000000004</v>
      </c>
      <c r="V146" s="59">
        <f t="shared" si="61"/>
        <v>0.81818507120875972</v>
      </c>
      <c r="W146" s="59">
        <f t="shared" si="62"/>
        <v>1.1060043010121838</v>
      </c>
      <c r="X146" s="62">
        <f t="shared" si="63"/>
        <v>1.3759547529763707</v>
      </c>
      <c r="Y146" s="28">
        <v>0.153789253681931</v>
      </c>
      <c r="Z146" s="28">
        <v>0.89439724645184204</v>
      </c>
      <c r="AA146" s="62">
        <f t="shared" si="58"/>
        <v>1.0052819118002665</v>
      </c>
      <c r="AB146" s="59">
        <f t="shared" si="64"/>
        <v>0.97766049078013617</v>
      </c>
      <c r="AC146" s="62">
        <f t="shared" si="65"/>
        <v>1.2358874552644983</v>
      </c>
      <c r="AD146" s="28">
        <v>7.6642910197268099E-2</v>
      </c>
      <c r="AE146" s="28">
        <v>0.88293847953236904</v>
      </c>
      <c r="AF146">
        <v>70.147000000000006</v>
      </c>
      <c r="AG146" s="59">
        <f t="shared" si="66"/>
        <v>0.79941514739726027</v>
      </c>
      <c r="AH146" s="62">
        <f t="shared" si="67"/>
        <v>0.65193176092206961</v>
      </c>
      <c r="AI146">
        <v>6.5787674558349635E-2</v>
      </c>
      <c r="AJ146" s="28">
        <v>0.75652607287546736</v>
      </c>
      <c r="AK146" s="62">
        <f t="shared" si="54"/>
        <v>1.0879246563876463</v>
      </c>
    </row>
    <row r="147" spans="1:37" x14ac:dyDescent="0.25">
      <c r="A147" s="4" t="s">
        <v>298</v>
      </c>
      <c r="B147" s="18">
        <v>3672</v>
      </c>
      <c r="C147" s="4">
        <v>3393</v>
      </c>
      <c r="D147" s="9">
        <v>0.97265221878224983</v>
      </c>
      <c r="E147" s="28">
        <f t="shared" si="55"/>
        <v>0.95259753385890444</v>
      </c>
      <c r="F147" s="28">
        <f t="shared" si="56"/>
        <v>0.97265221878224983</v>
      </c>
      <c r="G147" s="28">
        <f t="shared" si="57"/>
        <v>1.0266884531590414</v>
      </c>
      <c r="H147" s="16">
        <v>5</v>
      </c>
      <c r="I147" s="16">
        <v>5</v>
      </c>
      <c r="J147" s="5">
        <v>734.4</v>
      </c>
      <c r="K147" s="30">
        <f t="shared" si="71"/>
        <v>5</v>
      </c>
      <c r="L147" s="5">
        <v>734.4</v>
      </c>
      <c r="M147">
        <f t="shared" si="72"/>
        <v>3672</v>
      </c>
      <c r="N147" s="28"/>
      <c r="O147" s="28">
        <f t="shared" si="68"/>
        <v>1.0148828976034858</v>
      </c>
      <c r="P147">
        <f t="shared" si="59"/>
        <v>612</v>
      </c>
      <c r="Q147" s="28">
        <f t="shared" si="69"/>
        <v>1.2178594771241831</v>
      </c>
      <c r="R147" s="28">
        <f t="shared" si="60"/>
        <v>0.20297657952069725</v>
      </c>
      <c r="S147" s="46">
        <v>49701</v>
      </c>
      <c r="T147" s="59">
        <f t="shared" si="70"/>
        <v>2.4700271712431408E-3</v>
      </c>
      <c r="U147" s="28">
        <v>0.98960000000000004</v>
      </c>
      <c r="V147" s="59">
        <f t="shared" si="61"/>
        <v>1</v>
      </c>
      <c r="W147" s="59">
        <f t="shared" si="62"/>
        <v>0.97265221878224983</v>
      </c>
      <c r="X147" s="62">
        <f t="shared" si="63"/>
        <v>0.50884551720535542</v>
      </c>
      <c r="Y147" s="28">
        <v>0.153789253681931</v>
      </c>
      <c r="Z147" s="28">
        <v>0.89439724645184204</v>
      </c>
      <c r="AA147" s="62">
        <f t="shared" si="58"/>
        <v>0.73881813243194305</v>
      </c>
      <c r="AB147" s="59">
        <f t="shared" si="64"/>
        <v>0.85223637351361137</v>
      </c>
      <c r="AC147" s="62">
        <f t="shared" si="65"/>
        <v>-0.40058638091553095</v>
      </c>
      <c r="AD147" s="28">
        <v>7.6642910197268099E-2</v>
      </c>
      <c r="AE147" s="28">
        <v>0.88293847953236904</v>
      </c>
      <c r="AF147">
        <v>37.304299999999998</v>
      </c>
      <c r="AG147" s="59">
        <f t="shared" si="66"/>
        <v>0.88845935539726029</v>
      </c>
      <c r="AH147" s="62">
        <f t="shared" si="67"/>
        <v>2.0054407365436848</v>
      </c>
      <c r="AI147">
        <v>6.5787674558349635E-2</v>
      </c>
      <c r="AJ147" s="28">
        <v>0.75652607287546736</v>
      </c>
      <c r="AK147" s="62">
        <f t="shared" si="54"/>
        <v>0.70456662427783645</v>
      </c>
    </row>
    <row r="148" spans="1:37" x14ac:dyDescent="0.25">
      <c r="A148" s="4" t="s">
        <v>300</v>
      </c>
      <c r="B148" s="18">
        <v>2043</v>
      </c>
      <c r="C148" s="4">
        <v>1557</v>
      </c>
      <c r="D148" s="9">
        <v>0.80222582888940419</v>
      </c>
      <c r="E148" s="28">
        <f t="shared" si="55"/>
        <v>0.78568509014941645</v>
      </c>
      <c r="F148" s="28">
        <f t="shared" si="56"/>
        <v>0.80222582888940419</v>
      </c>
      <c r="G148" s="28">
        <f t="shared" si="57"/>
        <v>0.84679393049437102</v>
      </c>
      <c r="H148" s="16">
        <v>1</v>
      </c>
      <c r="I148" s="16">
        <v>3</v>
      </c>
      <c r="J148" s="5">
        <v>681</v>
      </c>
      <c r="K148" s="30">
        <f t="shared" si="71"/>
        <v>2</v>
      </c>
      <c r="L148" s="5">
        <v>1021.5</v>
      </c>
      <c r="M148">
        <f t="shared" si="72"/>
        <v>2043</v>
      </c>
      <c r="N148" s="28"/>
      <c r="O148" s="28">
        <f t="shared" si="68"/>
        <v>0.72964268232990703</v>
      </c>
      <c r="P148">
        <f t="shared" si="59"/>
        <v>681</v>
      </c>
      <c r="Q148" s="28">
        <f t="shared" si="69"/>
        <v>1.0944640234948606</v>
      </c>
      <c r="R148" s="28">
        <f t="shared" si="60"/>
        <v>0.36482134116495357</v>
      </c>
      <c r="S148" s="46">
        <v>39779</v>
      </c>
      <c r="T148" s="59">
        <f t="shared" si="70"/>
        <v>1.9769262357876276E-3</v>
      </c>
      <c r="U148" s="28">
        <v>0.98960000000000004</v>
      </c>
      <c r="V148" s="59">
        <f t="shared" si="61"/>
        <v>0.66666666666666663</v>
      </c>
      <c r="W148" s="59">
        <f t="shared" si="62"/>
        <v>1.2033387433341063</v>
      </c>
      <c r="X148" s="62">
        <f t="shared" si="63"/>
        <v>2.0088627097522771</v>
      </c>
      <c r="Y148" s="28">
        <v>0.153789253681931</v>
      </c>
      <c r="Z148" s="28">
        <v>0.89439724645184204</v>
      </c>
      <c r="AA148" s="62">
        <f t="shared" si="58"/>
        <v>0.51358757133160715</v>
      </c>
      <c r="AB148" s="59">
        <f t="shared" si="64"/>
        <v>0.74320621433419642</v>
      </c>
      <c r="AC148" s="62">
        <f t="shared" si="65"/>
        <v>-1.8231597004670277</v>
      </c>
      <c r="AD148" s="28">
        <v>7.6642910197268099E-2</v>
      </c>
      <c r="AE148" s="28">
        <v>0.88293847953236904</v>
      </c>
      <c r="AF148">
        <v>75.696600000000004</v>
      </c>
      <c r="AG148" s="59">
        <f t="shared" si="66"/>
        <v>0.78436888942465754</v>
      </c>
      <c r="AH148" s="62">
        <f t="shared" si="67"/>
        <v>0.42322238528883271</v>
      </c>
      <c r="AI148">
        <v>6.5787674558349635E-2</v>
      </c>
      <c r="AJ148" s="28">
        <v>0.75652607287546736</v>
      </c>
      <c r="AK148" s="62">
        <f t="shared" si="54"/>
        <v>0.20297513152469404</v>
      </c>
    </row>
    <row r="149" spans="1:37" x14ac:dyDescent="0.25">
      <c r="A149" s="4" t="s">
        <v>302</v>
      </c>
      <c r="B149" s="18">
        <v>939</v>
      </c>
      <c r="C149" s="4">
        <v>702</v>
      </c>
      <c r="D149" s="9">
        <v>0.78695140406927866</v>
      </c>
      <c r="E149" s="28">
        <f t="shared" si="55"/>
        <v>0.77072560192352035</v>
      </c>
      <c r="F149" s="28">
        <f t="shared" si="56"/>
        <v>0.78695140406927866</v>
      </c>
      <c r="G149" s="28">
        <f t="shared" si="57"/>
        <v>0.83067092651757191</v>
      </c>
      <c r="H149" s="16">
        <v>3</v>
      </c>
      <c r="I149" s="16">
        <v>3</v>
      </c>
      <c r="J149" s="5">
        <v>313</v>
      </c>
      <c r="K149" s="30">
        <f t="shared" si="71"/>
        <v>3</v>
      </c>
      <c r="L149" s="5">
        <v>313</v>
      </c>
      <c r="M149">
        <f t="shared" si="72"/>
        <v>939</v>
      </c>
      <c r="N149" s="28"/>
      <c r="O149" s="28">
        <f t="shared" si="68"/>
        <v>2.3812460063897767</v>
      </c>
      <c r="P149">
        <f t="shared" si="59"/>
        <v>234.75</v>
      </c>
      <c r="Q149" s="28">
        <f t="shared" si="69"/>
        <v>3.1749946751863685</v>
      </c>
      <c r="R149" s="28">
        <f t="shared" si="60"/>
        <v>0.79374866879659178</v>
      </c>
      <c r="S149" s="46">
        <v>18986</v>
      </c>
      <c r="T149" s="59">
        <f t="shared" si="70"/>
        <v>9.4356121352130273E-4</v>
      </c>
      <c r="U149" s="28">
        <v>0.98960000000000004</v>
      </c>
      <c r="V149" s="59">
        <f t="shared" si="61"/>
        <v>1</v>
      </c>
      <c r="W149" s="59">
        <f t="shared" si="62"/>
        <v>0.78695140406927866</v>
      </c>
      <c r="X149" s="62">
        <f t="shared" si="63"/>
        <v>-0.69865637429247374</v>
      </c>
      <c r="Y149" s="28">
        <v>0.153789253681931</v>
      </c>
      <c r="Z149" s="28">
        <v>0.89439724645184204</v>
      </c>
      <c r="AA149" s="62">
        <f t="shared" si="58"/>
        <v>0.49457494996313073</v>
      </c>
      <c r="AB149" s="59">
        <f t="shared" si="64"/>
        <v>0.83514168334562311</v>
      </c>
      <c r="AC149" s="62">
        <f t="shared" si="65"/>
        <v>-0.62362971426481173</v>
      </c>
      <c r="AD149" s="28">
        <v>7.6642910197268099E-2</v>
      </c>
      <c r="AE149" s="28">
        <v>0.88293847953236904</v>
      </c>
      <c r="AF149">
        <v>96.612200000000001</v>
      </c>
      <c r="AG149" s="59">
        <f t="shared" si="66"/>
        <v>0.72766182706849325</v>
      </c>
      <c r="AH149" s="62">
        <f t="shared" si="67"/>
        <v>-0.43874853459629876</v>
      </c>
      <c r="AI149">
        <v>6.5787674558349635E-2</v>
      </c>
      <c r="AJ149" s="28">
        <v>0.75652607287546736</v>
      </c>
      <c r="AK149" s="62">
        <f t="shared" ref="AK149:AK212" si="73">(X149+AC149+AH149)/3</f>
        <v>-0.5870115410511948</v>
      </c>
    </row>
    <row r="150" spans="1:37" x14ac:dyDescent="0.25">
      <c r="A150" s="4" t="s">
        <v>304</v>
      </c>
      <c r="B150" s="18">
        <v>1706</v>
      </c>
      <c r="C150" s="4">
        <v>1425</v>
      </c>
      <c r="D150" s="9">
        <v>0.87924970691676441</v>
      </c>
      <c r="E150" s="28">
        <f t="shared" si="55"/>
        <v>0.86112084698033631</v>
      </c>
      <c r="F150" s="28">
        <f t="shared" si="56"/>
        <v>0.87924970691676441</v>
      </c>
      <c r="G150" s="28">
        <f t="shared" si="57"/>
        <v>0.92809691285658458</v>
      </c>
      <c r="H150" s="16">
        <v>4</v>
      </c>
      <c r="I150" s="16">
        <v>4</v>
      </c>
      <c r="J150" s="5">
        <v>426.5</v>
      </c>
      <c r="K150" s="30">
        <f t="shared" si="71"/>
        <v>4</v>
      </c>
      <c r="L150" s="5">
        <v>426.5</v>
      </c>
      <c r="M150">
        <f t="shared" si="72"/>
        <v>1706</v>
      </c>
      <c r="N150" s="28"/>
      <c r="O150" s="28">
        <f t="shared" si="68"/>
        <v>1.7475498241500587</v>
      </c>
      <c r="P150">
        <f t="shared" si="59"/>
        <v>341.2</v>
      </c>
      <c r="Q150" s="28">
        <f t="shared" si="69"/>
        <v>2.1844372801875735</v>
      </c>
      <c r="R150" s="28">
        <f t="shared" si="60"/>
        <v>0.43688745603751489</v>
      </c>
      <c r="S150" s="46">
        <v>48376</v>
      </c>
      <c r="T150" s="59">
        <f t="shared" si="70"/>
        <v>2.4041776711949091E-3</v>
      </c>
      <c r="U150" s="28">
        <v>0.98960000000000004</v>
      </c>
      <c r="V150" s="59">
        <f t="shared" si="61"/>
        <v>1</v>
      </c>
      <c r="W150" s="59">
        <f t="shared" si="62"/>
        <v>0.87924970691676441</v>
      </c>
      <c r="X150" s="62">
        <f t="shared" si="63"/>
        <v>-9.849543562000751E-2</v>
      </c>
      <c r="Y150" s="28">
        <v>0.153789253681931</v>
      </c>
      <c r="Z150" s="28">
        <v>0.89439724645184204</v>
      </c>
      <c r="AA150" s="62">
        <f t="shared" si="58"/>
        <v>0.3526542086985282</v>
      </c>
      <c r="AB150" s="59">
        <f t="shared" si="64"/>
        <v>0.91183644782536799</v>
      </c>
      <c r="AC150" s="62">
        <f t="shared" si="65"/>
        <v>0.37704685558807249</v>
      </c>
      <c r="AD150" s="28">
        <v>7.6642910197268099E-2</v>
      </c>
      <c r="AE150" s="28">
        <v>0.88293847953236904</v>
      </c>
      <c r="AF150">
        <v>85.641900000000007</v>
      </c>
      <c r="AG150" s="59">
        <f t="shared" si="66"/>
        <v>0.75740486509589044</v>
      </c>
      <c r="AH150" s="62">
        <f t="shared" si="67"/>
        <v>1.3358007048017042E-2</v>
      </c>
      <c r="AI150">
        <v>6.5787674558349635E-2</v>
      </c>
      <c r="AJ150" s="28">
        <v>0.75652607287546736</v>
      </c>
      <c r="AK150" s="62">
        <f t="shared" si="73"/>
        <v>9.7303142338694013E-2</v>
      </c>
    </row>
    <row r="151" spans="1:37" x14ac:dyDescent="0.25">
      <c r="A151" s="4" t="s">
        <v>306</v>
      </c>
      <c r="B151" s="18">
        <v>2181</v>
      </c>
      <c r="C151" s="4">
        <v>1718</v>
      </c>
      <c r="D151" s="9">
        <v>0.8291705880933421</v>
      </c>
      <c r="E151" s="28">
        <f t="shared" si="55"/>
        <v>0.8120742873079122</v>
      </c>
      <c r="F151" s="28">
        <f t="shared" si="56"/>
        <v>0.8291705880933421</v>
      </c>
      <c r="G151" s="28">
        <f t="shared" si="57"/>
        <v>0.87523562076519434</v>
      </c>
      <c r="H151" s="16">
        <v>5</v>
      </c>
      <c r="I151" s="16">
        <v>5</v>
      </c>
      <c r="J151" s="5">
        <v>436.2</v>
      </c>
      <c r="K151" s="30">
        <f t="shared" si="71"/>
        <v>4</v>
      </c>
      <c r="L151" s="5">
        <v>545.25</v>
      </c>
      <c r="M151">
        <f t="shared" si="72"/>
        <v>2181</v>
      </c>
      <c r="N151" s="28"/>
      <c r="O151" s="28">
        <f t="shared" si="68"/>
        <v>1.3669509399358093</v>
      </c>
      <c r="P151">
        <f t="shared" si="59"/>
        <v>436.2</v>
      </c>
      <c r="Q151" s="28">
        <f t="shared" si="69"/>
        <v>1.7086886749197616</v>
      </c>
      <c r="R151" s="28">
        <f t="shared" si="60"/>
        <v>0.34173773498395232</v>
      </c>
      <c r="S151" s="46">
        <v>48979</v>
      </c>
      <c r="T151" s="59">
        <f t="shared" si="70"/>
        <v>2.4341454059338399E-3</v>
      </c>
      <c r="U151" s="28">
        <v>0.98960000000000004</v>
      </c>
      <c r="V151" s="59">
        <f t="shared" si="61"/>
        <v>0.8</v>
      </c>
      <c r="W151" s="59">
        <f t="shared" si="62"/>
        <v>1.0364632351166776</v>
      </c>
      <c r="X151" s="62">
        <f t="shared" si="63"/>
        <v>0.92377058385794852</v>
      </c>
      <c r="Y151" s="28">
        <v>0.153789253681931</v>
      </c>
      <c r="Z151" s="28">
        <v>0.89439724645184204</v>
      </c>
      <c r="AA151" s="62">
        <f t="shared" si="58"/>
        <v>0.44529288062230754</v>
      </c>
      <c r="AB151" s="59">
        <f t="shared" si="64"/>
        <v>0.88867677984442306</v>
      </c>
      <c r="AC151" s="62">
        <f t="shared" si="65"/>
        <v>7.4870595300784423E-2</v>
      </c>
      <c r="AD151" s="28">
        <v>7.6642910197268099E-2</v>
      </c>
      <c r="AE151" s="28">
        <v>0.88293847953236904</v>
      </c>
      <c r="AF151">
        <v>65.900000000000006</v>
      </c>
      <c r="AG151" s="59">
        <f t="shared" si="66"/>
        <v>0.81092975342465756</v>
      </c>
      <c r="AH151" s="62">
        <f t="shared" si="67"/>
        <v>0.82695855894613624</v>
      </c>
      <c r="AI151">
        <v>6.5787674558349635E-2</v>
      </c>
      <c r="AJ151" s="28">
        <v>0.75652607287546736</v>
      </c>
      <c r="AK151" s="62">
        <f t="shared" si="73"/>
        <v>0.6085332460349564</v>
      </c>
    </row>
    <row r="152" spans="1:37" x14ac:dyDescent="0.25">
      <c r="A152" s="4" t="s">
        <v>308</v>
      </c>
      <c r="B152" s="18">
        <v>2285</v>
      </c>
      <c r="C152" s="4">
        <v>1780</v>
      </c>
      <c r="D152" s="9">
        <v>0.81999308994587128</v>
      </c>
      <c r="E152" s="28">
        <f t="shared" ref="E152:E215" si="74">C152/(B152*0.97)</f>
        <v>0.80308601592636886</v>
      </c>
      <c r="F152" s="28">
        <f t="shared" ref="F152:F215" si="75">C152/(B152*0.95)</f>
        <v>0.81999308994587128</v>
      </c>
      <c r="G152" s="28">
        <f t="shared" ref="G152:G215" si="76">C152/(B152*0.9)</f>
        <v>0.8655482616095308</v>
      </c>
      <c r="H152" s="16">
        <v>3</v>
      </c>
      <c r="I152" s="16">
        <v>3</v>
      </c>
      <c r="J152" s="5">
        <v>761.67</v>
      </c>
      <c r="K152" s="30">
        <f t="shared" si="71"/>
        <v>3</v>
      </c>
      <c r="L152" s="5">
        <v>761.67</v>
      </c>
      <c r="M152">
        <f t="shared" si="72"/>
        <v>2285.0099999999998</v>
      </c>
      <c r="N152" s="28"/>
      <c r="O152" s="28">
        <f t="shared" si="68"/>
        <v>0.97854713983746255</v>
      </c>
      <c r="P152">
        <f t="shared" si="59"/>
        <v>571.25249999999994</v>
      </c>
      <c r="Q152" s="28">
        <f t="shared" si="69"/>
        <v>1.3047295197832833</v>
      </c>
      <c r="R152" s="28">
        <f t="shared" si="60"/>
        <v>0.32618237994582078</v>
      </c>
      <c r="S152" s="46">
        <v>54034</v>
      </c>
      <c r="T152" s="59">
        <f t="shared" si="70"/>
        <v>2.6853674608348296E-3</v>
      </c>
      <c r="U152" s="28">
        <v>0.98960000000000004</v>
      </c>
      <c r="V152" s="59">
        <f t="shared" si="61"/>
        <v>1</v>
      </c>
      <c r="W152" s="59">
        <f t="shared" si="62"/>
        <v>0.81999308994587128</v>
      </c>
      <c r="X152" s="62">
        <f t="shared" si="63"/>
        <v>-0.48380595343712662</v>
      </c>
      <c r="Y152" s="28">
        <v>0.153789253681931</v>
      </c>
      <c r="Z152" s="28">
        <v>0.89439724645184204</v>
      </c>
      <c r="AA152" s="62">
        <f t="shared" si="58"/>
        <v>0.42288188918088609</v>
      </c>
      <c r="AB152" s="59">
        <f t="shared" si="64"/>
        <v>0.85903937027303801</v>
      </c>
      <c r="AC152" s="62">
        <f t="shared" si="65"/>
        <v>-0.31182413608536103</v>
      </c>
      <c r="AD152" s="28">
        <v>7.6642910197268099E-2</v>
      </c>
      <c r="AE152" s="28">
        <v>0.88293847953236904</v>
      </c>
      <c r="AF152">
        <v>103.38030000000001</v>
      </c>
      <c r="AG152" s="59">
        <f t="shared" si="66"/>
        <v>0.70931193183561658</v>
      </c>
      <c r="AH152" s="62">
        <f t="shared" si="67"/>
        <v>-0.7176745698462822</v>
      </c>
      <c r="AI152">
        <v>6.5787674558349635E-2</v>
      </c>
      <c r="AJ152" s="28">
        <v>0.75652607287546736</v>
      </c>
      <c r="AK152" s="62">
        <f t="shared" si="73"/>
        <v>-0.50443488645625667</v>
      </c>
    </row>
    <row r="153" spans="1:37" x14ac:dyDescent="0.25">
      <c r="A153" s="4" t="s">
        <v>310</v>
      </c>
      <c r="B153" s="18">
        <v>2236</v>
      </c>
      <c r="C153" s="4">
        <v>1740</v>
      </c>
      <c r="D153" s="9">
        <v>0.81913190848319373</v>
      </c>
      <c r="E153" s="28">
        <f t="shared" si="74"/>
        <v>0.80224259078250926</v>
      </c>
      <c r="F153" s="28">
        <f t="shared" si="75"/>
        <v>0.81913190848319373</v>
      </c>
      <c r="G153" s="28">
        <f t="shared" si="76"/>
        <v>0.86463923673225995</v>
      </c>
      <c r="H153" s="16">
        <v>4</v>
      </c>
      <c r="I153" s="16">
        <v>4</v>
      </c>
      <c r="J153" s="5">
        <v>559</v>
      </c>
      <c r="K153" s="30">
        <f t="shared" si="71"/>
        <v>4</v>
      </c>
      <c r="L153" s="5">
        <v>559</v>
      </c>
      <c r="M153">
        <f t="shared" si="72"/>
        <v>2236</v>
      </c>
      <c r="N153" s="28"/>
      <c r="O153" s="28">
        <f t="shared" si="68"/>
        <v>1.3333273703041146</v>
      </c>
      <c r="P153">
        <f t="shared" si="59"/>
        <v>447.2</v>
      </c>
      <c r="Q153" s="28">
        <f t="shared" si="69"/>
        <v>1.6666592128801432</v>
      </c>
      <c r="R153" s="28">
        <f t="shared" si="60"/>
        <v>0.33333184257602855</v>
      </c>
      <c r="S153" s="46">
        <v>40874</v>
      </c>
      <c r="T153" s="59">
        <f t="shared" si="70"/>
        <v>2.0313452565822042E-3</v>
      </c>
      <c r="U153" s="28">
        <v>0.98960000000000004</v>
      </c>
      <c r="V153" s="59">
        <f t="shared" si="61"/>
        <v>1</v>
      </c>
      <c r="W153" s="59">
        <f t="shared" si="62"/>
        <v>0.81913190848319373</v>
      </c>
      <c r="X153" s="62">
        <f t="shared" si="63"/>
        <v>-0.48940570401826061</v>
      </c>
      <c r="Y153" s="28">
        <v>0.153789253681931</v>
      </c>
      <c r="Z153" s="28">
        <v>0.89439724645184204</v>
      </c>
      <c r="AA153" s="62">
        <f t="shared" si="58"/>
        <v>0.54704702255712678</v>
      </c>
      <c r="AB153" s="59">
        <f t="shared" si="64"/>
        <v>0.86323824436071828</v>
      </c>
      <c r="AC153" s="62">
        <f t="shared" si="65"/>
        <v>-0.25703923717073268</v>
      </c>
      <c r="AD153" s="28">
        <v>7.6642910197268099E-2</v>
      </c>
      <c r="AE153" s="28">
        <v>0.88293847953236904</v>
      </c>
      <c r="AF153">
        <v>72.070400000000006</v>
      </c>
      <c r="AG153" s="59">
        <f t="shared" si="66"/>
        <v>0.7942003620821918</v>
      </c>
      <c r="AH153" s="62">
        <f t="shared" si="67"/>
        <v>0.57266485644373488</v>
      </c>
      <c r="AI153">
        <v>6.5787674558349635E-2</v>
      </c>
      <c r="AJ153" s="28">
        <v>0.75652607287546736</v>
      </c>
      <c r="AK153" s="62">
        <f t="shared" si="73"/>
        <v>-5.792669491508614E-2</v>
      </c>
    </row>
    <row r="154" spans="1:37" x14ac:dyDescent="0.25">
      <c r="A154" s="4" t="s">
        <v>312</v>
      </c>
      <c r="B154" s="18">
        <v>3614</v>
      </c>
      <c r="C154" s="4">
        <v>3079</v>
      </c>
      <c r="D154" s="9">
        <v>0.89680482334779954</v>
      </c>
      <c r="E154" s="28">
        <f t="shared" si="74"/>
        <v>0.87831400224784484</v>
      </c>
      <c r="F154" s="28">
        <f t="shared" si="75"/>
        <v>0.89680482334779954</v>
      </c>
      <c r="G154" s="28">
        <f t="shared" si="76"/>
        <v>0.94662731353378837</v>
      </c>
      <c r="H154" s="16">
        <v>4</v>
      </c>
      <c r="I154" s="16">
        <v>4</v>
      </c>
      <c r="J154" s="5">
        <v>903.5</v>
      </c>
      <c r="K154" s="30">
        <f t="shared" si="71"/>
        <v>4</v>
      </c>
      <c r="L154" s="5">
        <v>903.5</v>
      </c>
      <c r="M154">
        <f t="shared" si="72"/>
        <v>3614</v>
      </c>
      <c r="N154" s="28"/>
      <c r="O154" s="28">
        <f t="shared" si="68"/>
        <v>0.82493635860542336</v>
      </c>
      <c r="P154">
        <f t="shared" si="59"/>
        <v>722.8</v>
      </c>
      <c r="Q154" s="28">
        <f t="shared" si="69"/>
        <v>1.0311704482567794</v>
      </c>
      <c r="R154" s="28">
        <f t="shared" si="60"/>
        <v>0.20623408965135603</v>
      </c>
      <c r="S154" s="46">
        <v>55119</v>
      </c>
      <c r="T154" s="59">
        <f t="shared" si="70"/>
        <v>2.7392895042705513E-3</v>
      </c>
      <c r="U154" s="28">
        <v>0.98960000000000004</v>
      </c>
      <c r="V154" s="59">
        <f t="shared" si="61"/>
        <v>1</v>
      </c>
      <c r="W154" s="59">
        <f t="shared" si="62"/>
        <v>0.89680482334779954</v>
      </c>
      <c r="X154" s="62">
        <f t="shared" si="63"/>
        <v>1.5655039856925766E-2</v>
      </c>
      <c r="Y154" s="28">
        <v>0.153789253681931</v>
      </c>
      <c r="Z154" s="28">
        <v>0.89439724645184204</v>
      </c>
      <c r="AA154" s="62">
        <f t="shared" si="58"/>
        <v>0.65567227271902606</v>
      </c>
      <c r="AB154" s="59">
        <f t="shared" si="64"/>
        <v>0.83608193182024348</v>
      </c>
      <c r="AC154" s="62">
        <f t="shared" si="65"/>
        <v>-0.61136180230530612</v>
      </c>
      <c r="AD154" s="28">
        <v>7.6642910197268099E-2</v>
      </c>
      <c r="AE154" s="28">
        <v>0.88293847953236904</v>
      </c>
      <c r="AF154">
        <v>43.41</v>
      </c>
      <c r="AG154" s="59">
        <f t="shared" si="66"/>
        <v>0.87190538082191782</v>
      </c>
      <c r="AH154" s="62">
        <f t="shared" si="67"/>
        <v>1.7538134418190461</v>
      </c>
      <c r="AI154">
        <v>6.5787674558349635E-2</v>
      </c>
      <c r="AJ154" s="28">
        <v>0.75652607287546736</v>
      </c>
      <c r="AK154" s="62">
        <f t="shared" si="73"/>
        <v>0.38603555979022186</v>
      </c>
    </row>
    <row r="155" spans="1:37" x14ac:dyDescent="0.25">
      <c r="A155" s="4" t="s">
        <v>314</v>
      </c>
      <c r="B155" s="18">
        <v>4099</v>
      </c>
      <c r="C155" s="4">
        <v>3170</v>
      </c>
      <c r="D155" s="9">
        <v>0.81406247993734038</v>
      </c>
      <c r="E155" s="28">
        <f t="shared" si="74"/>
        <v>0.7972776865365705</v>
      </c>
      <c r="F155" s="28">
        <f t="shared" si="75"/>
        <v>0.81406247993734038</v>
      </c>
      <c r="G155" s="28">
        <f t="shared" si="76"/>
        <v>0.85928817326719253</v>
      </c>
      <c r="H155" s="16">
        <v>9</v>
      </c>
      <c r="I155" s="16">
        <v>9</v>
      </c>
      <c r="J155" s="5">
        <v>455.44</v>
      </c>
      <c r="K155" s="30">
        <f t="shared" si="71"/>
        <v>7.9998438658807913</v>
      </c>
      <c r="L155" s="5">
        <v>512.38</v>
      </c>
      <c r="M155">
        <f t="shared" si="72"/>
        <v>4098.96</v>
      </c>
      <c r="N155" s="28"/>
      <c r="O155" s="28">
        <f t="shared" si="68"/>
        <v>1.4546430383699598</v>
      </c>
      <c r="P155">
        <f t="shared" si="59"/>
        <v>455.44790121743358</v>
      </c>
      <c r="Q155" s="28">
        <f t="shared" si="69"/>
        <v>1.6364769669762405</v>
      </c>
      <c r="R155" s="28">
        <f t="shared" si="60"/>
        <v>0.18183392860628067</v>
      </c>
      <c r="S155" s="46">
        <v>84187</v>
      </c>
      <c r="T155" s="59">
        <f t="shared" si="70"/>
        <v>4.1839032909890403E-3</v>
      </c>
      <c r="U155" s="28">
        <v>0.98960000000000004</v>
      </c>
      <c r="V155" s="59">
        <f t="shared" si="61"/>
        <v>0.88887154065342122</v>
      </c>
      <c r="W155" s="59">
        <f t="shared" si="62"/>
        <v>0.91583816412764463</v>
      </c>
      <c r="X155" s="62">
        <f t="shared" si="63"/>
        <v>0.13941752861449591</v>
      </c>
      <c r="Y155" s="28">
        <v>0.153789253681931</v>
      </c>
      <c r="Z155" s="28">
        <v>0.89439724645184204</v>
      </c>
      <c r="AA155" s="62">
        <f t="shared" si="58"/>
        <v>0.48689227552947606</v>
      </c>
      <c r="AB155" s="59">
        <f t="shared" si="64"/>
        <v>0.93913727771537348</v>
      </c>
      <c r="AC155" s="62">
        <f t="shared" si="65"/>
        <v>0.73325501391265824</v>
      </c>
      <c r="AD155" s="28">
        <v>7.6642910197268099E-2</v>
      </c>
      <c r="AE155" s="28">
        <v>0.88293847953236904</v>
      </c>
      <c r="AF155">
        <v>77.675700000000006</v>
      </c>
      <c r="AG155" s="59">
        <f t="shared" si="66"/>
        <v>0.77900308843835619</v>
      </c>
      <c r="AH155" s="62">
        <f t="shared" si="67"/>
        <v>0.34165997983335161</v>
      </c>
      <c r="AI155">
        <v>6.5787674558349635E-2</v>
      </c>
      <c r="AJ155" s="28">
        <v>0.75652607287546736</v>
      </c>
      <c r="AK155" s="62">
        <f t="shared" si="73"/>
        <v>0.40477750745350188</v>
      </c>
    </row>
    <row r="156" spans="1:37" x14ac:dyDescent="0.25">
      <c r="A156" s="4" t="s">
        <v>316</v>
      </c>
      <c r="B156" s="18">
        <v>1788</v>
      </c>
      <c r="C156" s="4">
        <v>1398</v>
      </c>
      <c r="D156" s="9">
        <v>0.82303073119039216</v>
      </c>
      <c r="E156" s="28">
        <f t="shared" si="74"/>
        <v>0.80606102539265212</v>
      </c>
      <c r="F156" s="28">
        <f t="shared" si="75"/>
        <v>0.82303073119039216</v>
      </c>
      <c r="G156" s="28">
        <f t="shared" si="76"/>
        <v>0.86875466070096941</v>
      </c>
      <c r="H156" s="16">
        <v>3</v>
      </c>
      <c r="I156" s="16">
        <v>3</v>
      </c>
      <c r="J156" s="5">
        <v>596</v>
      </c>
      <c r="K156" s="30">
        <f t="shared" si="71"/>
        <v>3</v>
      </c>
      <c r="L156" s="5">
        <v>596</v>
      </c>
      <c r="M156">
        <f t="shared" si="72"/>
        <v>1788</v>
      </c>
      <c r="N156" s="28"/>
      <c r="O156" s="28">
        <f t="shared" si="68"/>
        <v>1.2505536912751678</v>
      </c>
      <c r="P156">
        <f t="shared" si="59"/>
        <v>447</v>
      </c>
      <c r="Q156" s="28">
        <f t="shared" si="69"/>
        <v>1.6674049217002238</v>
      </c>
      <c r="R156" s="28">
        <f t="shared" si="60"/>
        <v>0.41685123042505601</v>
      </c>
      <c r="S156" s="46">
        <v>44851</v>
      </c>
      <c r="T156" s="59">
        <f t="shared" si="70"/>
        <v>2.2289931521986702E-3</v>
      </c>
      <c r="U156" s="28">
        <v>0.98960000000000004</v>
      </c>
      <c r="V156" s="59">
        <f t="shared" si="61"/>
        <v>1</v>
      </c>
      <c r="W156" s="59">
        <f t="shared" si="62"/>
        <v>0.82303073119039216</v>
      </c>
      <c r="X156" s="62">
        <f t="shared" si="63"/>
        <v>-0.46405398005930287</v>
      </c>
      <c r="Y156" s="28">
        <v>0.153789253681931</v>
      </c>
      <c r="Z156" s="28">
        <v>0.89439724645184204</v>
      </c>
      <c r="AA156" s="62">
        <f t="shared" si="58"/>
        <v>0.39865331876658266</v>
      </c>
      <c r="AB156" s="59">
        <f t="shared" si="64"/>
        <v>0.86711556041113913</v>
      </c>
      <c r="AC156" s="62">
        <f t="shared" si="65"/>
        <v>-0.20644987358261752</v>
      </c>
      <c r="AD156" s="28">
        <v>7.6642910197268099E-2</v>
      </c>
      <c r="AE156" s="28">
        <v>0.88293847953236904</v>
      </c>
      <c r="AF156">
        <v>97.481300000000005</v>
      </c>
      <c r="AG156" s="59">
        <f t="shared" si="66"/>
        <v>0.72530549457534244</v>
      </c>
      <c r="AH156" s="62">
        <f t="shared" si="67"/>
        <v>-0.47456576797579592</v>
      </c>
      <c r="AI156">
        <v>6.5787674558349635E-2</v>
      </c>
      <c r="AJ156" s="28">
        <v>0.75652607287546736</v>
      </c>
      <c r="AK156" s="62">
        <f t="shared" si="73"/>
        <v>-0.38168987387257208</v>
      </c>
    </row>
    <row r="157" spans="1:37" x14ac:dyDescent="0.25">
      <c r="A157" s="4" t="s">
        <v>318</v>
      </c>
      <c r="B157" s="18">
        <v>6695</v>
      </c>
      <c r="C157" s="4">
        <v>5217</v>
      </c>
      <c r="D157" s="9">
        <v>0.82025077630596277</v>
      </c>
      <c r="E157" s="28">
        <f t="shared" si="74"/>
        <v>0.80333838916563372</v>
      </c>
      <c r="F157" s="28">
        <f t="shared" si="75"/>
        <v>0.82025077630596277</v>
      </c>
      <c r="G157" s="28">
        <f t="shared" si="76"/>
        <v>0.86582026387851629</v>
      </c>
      <c r="H157" s="16">
        <v>9</v>
      </c>
      <c r="I157" s="16">
        <v>9</v>
      </c>
      <c r="J157" s="5">
        <v>743.89</v>
      </c>
      <c r="K157" s="30">
        <f t="shared" si="71"/>
        <v>9</v>
      </c>
      <c r="L157" s="5">
        <v>743.89</v>
      </c>
      <c r="M157">
        <f t="shared" si="72"/>
        <v>6695.01</v>
      </c>
      <c r="N157" s="28"/>
      <c r="O157" s="28">
        <f t="shared" si="68"/>
        <v>1.0019357700735325</v>
      </c>
      <c r="P157">
        <f t="shared" si="59"/>
        <v>669.50099999999998</v>
      </c>
      <c r="Q157" s="28">
        <f t="shared" si="69"/>
        <v>1.1132619667483694</v>
      </c>
      <c r="R157" s="28">
        <f t="shared" si="60"/>
        <v>0.1113261966748369</v>
      </c>
      <c r="S157" s="46">
        <v>93038</v>
      </c>
      <c r="T157" s="59">
        <f t="shared" si="70"/>
        <v>4.6237779513112276E-3</v>
      </c>
      <c r="U157" s="28">
        <v>0.98960000000000004</v>
      </c>
      <c r="V157" s="59">
        <f t="shared" si="61"/>
        <v>1</v>
      </c>
      <c r="W157" s="59">
        <f t="shared" si="62"/>
        <v>0.82025077630596277</v>
      </c>
      <c r="X157" s="62">
        <f t="shared" si="63"/>
        <v>-0.48213037238108974</v>
      </c>
      <c r="Y157" s="28">
        <v>0.153789253681931</v>
      </c>
      <c r="Z157" s="28">
        <v>0.89439724645184204</v>
      </c>
      <c r="AA157" s="62">
        <f t="shared" ref="AA157:AA220" si="77">B157*10/S157</f>
        <v>0.71959844364668202</v>
      </c>
      <c r="AB157" s="59">
        <f t="shared" si="64"/>
        <v>0.92004461737259091</v>
      </c>
      <c r="AC157" s="62">
        <f t="shared" si="65"/>
        <v>0.48414312223682376</v>
      </c>
      <c r="AD157" s="28">
        <v>7.6642910197268099E-2</v>
      </c>
      <c r="AE157" s="28">
        <v>0.88293847953236904</v>
      </c>
      <c r="AF157">
        <v>75.614999999999995</v>
      </c>
      <c r="AG157" s="59">
        <f t="shared" si="66"/>
        <v>0.78459012602739731</v>
      </c>
      <c r="AH157" s="62">
        <f t="shared" si="67"/>
        <v>0.42658527361441922</v>
      </c>
      <c r="AI157">
        <v>6.5787674558349635E-2</v>
      </c>
      <c r="AJ157" s="28">
        <v>0.75652607287546736</v>
      </c>
      <c r="AK157" s="62">
        <f t="shared" si="73"/>
        <v>0.14286600782338441</v>
      </c>
    </row>
    <row r="158" spans="1:37" x14ac:dyDescent="0.25">
      <c r="A158" s="4" t="s">
        <v>320</v>
      </c>
      <c r="B158" s="18">
        <v>4179</v>
      </c>
      <c r="C158" s="4">
        <v>3514</v>
      </c>
      <c r="D158" s="9">
        <v>0.88512739134267837</v>
      </c>
      <c r="E158" s="28">
        <f t="shared" si="74"/>
        <v>0.86687734203664368</v>
      </c>
      <c r="F158" s="28">
        <f t="shared" si="75"/>
        <v>0.88512739134267837</v>
      </c>
      <c r="G158" s="28">
        <f t="shared" si="76"/>
        <v>0.93430113530616044</v>
      </c>
      <c r="H158" s="16">
        <v>6</v>
      </c>
      <c r="I158" s="16">
        <v>6</v>
      </c>
      <c r="J158" s="5">
        <v>696.5</v>
      </c>
      <c r="K158" s="30">
        <f t="shared" si="71"/>
        <v>5</v>
      </c>
      <c r="L158" s="5">
        <v>835.8</v>
      </c>
      <c r="M158">
        <f t="shared" si="72"/>
        <v>4179</v>
      </c>
      <c r="N158" s="28"/>
      <c r="O158" s="28">
        <f t="shared" si="68"/>
        <v>0.89175640105288356</v>
      </c>
      <c r="P158">
        <f t="shared" si="59"/>
        <v>696.5</v>
      </c>
      <c r="Q158" s="28">
        <f t="shared" si="69"/>
        <v>1.0701076812634602</v>
      </c>
      <c r="R158" s="28">
        <f t="shared" si="60"/>
        <v>0.17835128021057667</v>
      </c>
      <c r="S158" s="46">
        <v>89559</v>
      </c>
      <c r="T158" s="59">
        <f t="shared" si="70"/>
        <v>4.45087952816572E-3</v>
      </c>
      <c r="U158" s="28">
        <v>0.98960000000000004</v>
      </c>
      <c r="V158" s="59">
        <f t="shared" si="61"/>
        <v>0.83333333333333337</v>
      </c>
      <c r="W158" s="59">
        <f t="shared" si="62"/>
        <v>1.0621528696112139</v>
      </c>
      <c r="X158" s="62">
        <f t="shared" si="63"/>
        <v>1.0908149896242185</v>
      </c>
      <c r="Y158" s="28">
        <v>0.153789253681931</v>
      </c>
      <c r="Z158" s="28">
        <v>0.89439724645184204</v>
      </c>
      <c r="AA158" s="62">
        <f t="shared" si="77"/>
        <v>0.46661977020734935</v>
      </c>
      <c r="AB158" s="59">
        <f t="shared" si="64"/>
        <v>0.90667604595853013</v>
      </c>
      <c r="AC158" s="62">
        <f t="shared" si="65"/>
        <v>0.30971640253565436</v>
      </c>
      <c r="AD158" s="28">
        <v>7.6642910197268099E-2</v>
      </c>
      <c r="AE158" s="28">
        <v>0.88293847953236904</v>
      </c>
      <c r="AF158">
        <v>107.5064</v>
      </c>
      <c r="AG158" s="59">
        <f t="shared" si="66"/>
        <v>0.69812511386301379</v>
      </c>
      <c r="AH158" s="62">
        <f t="shared" si="67"/>
        <v>-0.88771885318207289</v>
      </c>
      <c r="AI158">
        <v>6.5787674558349635E-2</v>
      </c>
      <c r="AJ158" s="28">
        <v>0.75652607287546736</v>
      </c>
      <c r="AK158" s="62">
        <f t="shared" si="73"/>
        <v>0.17093751299260004</v>
      </c>
    </row>
    <row r="159" spans="1:37" x14ac:dyDescent="0.25">
      <c r="A159" s="4" t="s">
        <v>322</v>
      </c>
      <c r="B159" s="18">
        <v>12525</v>
      </c>
      <c r="C159" s="4">
        <v>10728</v>
      </c>
      <c r="D159" s="9">
        <v>0.90160731169240471</v>
      </c>
      <c r="E159" s="28">
        <f t="shared" si="74"/>
        <v>0.88301747021421073</v>
      </c>
      <c r="F159" s="28">
        <f t="shared" si="75"/>
        <v>0.90160731169240471</v>
      </c>
      <c r="G159" s="28">
        <f t="shared" si="76"/>
        <v>0.95169660678642709</v>
      </c>
      <c r="H159" s="16">
        <v>13</v>
      </c>
      <c r="I159" s="16">
        <v>13</v>
      </c>
      <c r="J159" s="5">
        <v>963.46</v>
      </c>
      <c r="K159" s="30">
        <f t="shared" si="71"/>
        <v>11.999980838323353</v>
      </c>
      <c r="L159" s="5">
        <v>1043.75</v>
      </c>
      <c r="M159">
        <f t="shared" si="72"/>
        <v>12524.98</v>
      </c>
      <c r="N159" s="28"/>
      <c r="O159" s="28">
        <f t="shared" si="68"/>
        <v>0.71408862275449103</v>
      </c>
      <c r="P159">
        <f t="shared" si="59"/>
        <v>963.4614201181688</v>
      </c>
      <c r="Q159" s="28">
        <f t="shared" si="69"/>
        <v>0.77359610300595649</v>
      </c>
      <c r="R159" s="28">
        <f t="shared" si="60"/>
        <v>5.9507480251465461E-2</v>
      </c>
      <c r="S159" s="46">
        <v>130412</v>
      </c>
      <c r="T159" s="59">
        <f t="shared" si="70"/>
        <v>6.4811811322943291E-3</v>
      </c>
      <c r="U159" s="28">
        <v>0.98960000000000004</v>
      </c>
      <c r="V159" s="59">
        <f t="shared" si="61"/>
        <v>0.9230754491017964</v>
      </c>
      <c r="W159" s="59">
        <f t="shared" si="62"/>
        <v>0.97674281400260254</v>
      </c>
      <c r="X159" s="62">
        <f t="shared" si="63"/>
        <v>0.535444223697637</v>
      </c>
      <c r="Y159" s="28">
        <v>0.153789253681931</v>
      </c>
      <c r="Z159" s="28">
        <v>0.89439724645184204</v>
      </c>
      <c r="AA159" s="62">
        <f t="shared" si="77"/>
        <v>0.9604177529675183</v>
      </c>
      <c r="AB159" s="59">
        <f t="shared" si="64"/>
        <v>0.91996505945240248</v>
      </c>
      <c r="AC159" s="62">
        <f t="shared" si="65"/>
        <v>0.48310508858199958</v>
      </c>
      <c r="AD159" s="28">
        <v>7.6642910197268099E-2</v>
      </c>
      <c r="AE159" s="28">
        <v>0.88293847953236904</v>
      </c>
      <c r="AF159">
        <v>63.078499999999998</v>
      </c>
      <c r="AG159" s="59">
        <f t="shared" si="66"/>
        <v>0.8185794969863015</v>
      </c>
      <c r="AH159" s="62">
        <f t="shared" si="67"/>
        <v>0.94323784093928653</v>
      </c>
      <c r="AI159">
        <v>6.5787674558349635E-2</v>
      </c>
      <c r="AJ159" s="28">
        <v>0.75652607287546736</v>
      </c>
      <c r="AK159" s="62">
        <f t="shared" si="73"/>
        <v>0.65392905107297439</v>
      </c>
    </row>
    <row r="160" spans="1:37" x14ac:dyDescent="0.25">
      <c r="A160" s="4" t="s">
        <v>324</v>
      </c>
      <c r="B160" s="18">
        <v>5691</v>
      </c>
      <c r="C160" s="4">
        <v>4935</v>
      </c>
      <c r="D160" s="9">
        <v>0.91279860167022731</v>
      </c>
      <c r="E160" s="28">
        <f t="shared" si="74"/>
        <v>0.89397801194506799</v>
      </c>
      <c r="F160" s="28">
        <f t="shared" si="75"/>
        <v>0.91279860167022731</v>
      </c>
      <c r="G160" s="28">
        <f t="shared" si="76"/>
        <v>0.9635096350963509</v>
      </c>
      <c r="H160" s="16">
        <v>11</v>
      </c>
      <c r="I160" s="16">
        <v>12</v>
      </c>
      <c r="J160" s="5">
        <v>474.25</v>
      </c>
      <c r="K160" s="30">
        <f t="shared" si="71"/>
        <v>11.000077315602288</v>
      </c>
      <c r="L160" s="5">
        <v>517.36</v>
      </c>
      <c r="M160">
        <f t="shared" si="72"/>
        <v>5691</v>
      </c>
      <c r="N160" s="28"/>
      <c r="O160" s="28">
        <f t="shared" si="68"/>
        <v>1.4406409463429721</v>
      </c>
      <c r="P160">
        <f t="shared" si="59"/>
        <v>474.24694444265475</v>
      </c>
      <c r="Q160" s="28">
        <f t="shared" si="69"/>
        <v>1.571607384578783</v>
      </c>
      <c r="R160" s="28">
        <f t="shared" si="60"/>
        <v>0.13096643823581089</v>
      </c>
      <c r="S160" s="46">
        <v>103584</v>
      </c>
      <c r="T160" s="59">
        <f t="shared" si="70"/>
        <v>5.1478902739592663E-3</v>
      </c>
      <c r="U160" s="28">
        <v>0.98960000000000004</v>
      </c>
      <c r="V160" s="59">
        <f t="shared" si="61"/>
        <v>0.916673109633524</v>
      </c>
      <c r="W160" s="59">
        <f t="shared" si="62"/>
        <v>0.99577329374825263</v>
      </c>
      <c r="X160" s="62">
        <f t="shared" si="63"/>
        <v>0.65918810885237722</v>
      </c>
      <c r="Y160" s="28">
        <v>0.153789253681931</v>
      </c>
      <c r="Z160" s="28">
        <v>0.89439724645184204</v>
      </c>
      <c r="AA160" s="62">
        <f t="shared" si="77"/>
        <v>0.54940917516218724</v>
      </c>
      <c r="AB160" s="59">
        <f t="shared" si="64"/>
        <v>0.95005406240346002</v>
      </c>
      <c r="AC160" s="62">
        <f t="shared" si="65"/>
        <v>0.87569199418895871</v>
      </c>
      <c r="AD160" s="28">
        <v>7.6642910197268099E-2</v>
      </c>
      <c r="AE160" s="28">
        <v>0.88293847953236904</v>
      </c>
      <c r="AF160">
        <v>49.588500000000003</v>
      </c>
      <c r="AG160" s="59">
        <f t="shared" si="66"/>
        <v>0.8551540284931507</v>
      </c>
      <c r="AH160" s="62">
        <f t="shared" si="67"/>
        <v>1.4991859231960902</v>
      </c>
      <c r="AI160">
        <v>6.5787674558349635E-2</v>
      </c>
      <c r="AJ160" s="28">
        <v>0.75652607287546736</v>
      </c>
      <c r="AK160" s="62">
        <f t="shared" si="73"/>
        <v>1.0113553420791421</v>
      </c>
    </row>
    <row r="161" spans="1:37" x14ac:dyDescent="0.25">
      <c r="A161" s="4" t="s">
        <v>326</v>
      </c>
      <c r="B161" s="18">
        <v>9968</v>
      </c>
      <c r="C161" s="4">
        <v>8210</v>
      </c>
      <c r="D161" s="9">
        <v>0.86698487792514989</v>
      </c>
      <c r="E161" s="28">
        <f t="shared" si="74"/>
        <v>0.84910890106071391</v>
      </c>
      <c r="F161" s="28">
        <f t="shared" si="75"/>
        <v>0.86698487792514989</v>
      </c>
      <c r="G161" s="28">
        <f t="shared" si="76"/>
        <v>0.91515070447654712</v>
      </c>
      <c r="H161" s="16">
        <v>11</v>
      </c>
      <c r="I161" s="16">
        <v>11</v>
      </c>
      <c r="J161" s="5">
        <v>906.18</v>
      </c>
      <c r="K161" s="30">
        <f t="shared" si="71"/>
        <v>11</v>
      </c>
      <c r="L161" s="5">
        <v>906.18</v>
      </c>
      <c r="M161">
        <f t="shared" si="72"/>
        <v>9967.98</v>
      </c>
      <c r="N161" s="28"/>
      <c r="O161" s="28">
        <f t="shared" si="68"/>
        <v>0.82249663422278141</v>
      </c>
      <c r="P161">
        <f t="shared" si="59"/>
        <v>830.66499999999996</v>
      </c>
      <c r="Q161" s="28">
        <f t="shared" si="69"/>
        <v>0.89726905551576153</v>
      </c>
      <c r="R161" s="28">
        <f t="shared" si="60"/>
        <v>7.4772421292980118E-2</v>
      </c>
      <c r="S161" s="46">
        <v>110871</v>
      </c>
      <c r="T161" s="59">
        <f t="shared" si="70"/>
        <v>5.5100376753565977E-3</v>
      </c>
      <c r="U161" s="28">
        <v>0.98960000000000004</v>
      </c>
      <c r="V161" s="59">
        <f t="shared" si="61"/>
        <v>1</v>
      </c>
      <c r="W161" s="59">
        <f t="shared" si="62"/>
        <v>0.86698487792514989</v>
      </c>
      <c r="X161" s="62">
        <f t="shared" si="63"/>
        <v>-0.17824632001522542</v>
      </c>
      <c r="Y161" s="28">
        <v>0.153789253681931</v>
      </c>
      <c r="Z161" s="28">
        <v>0.89439724645184204</v>
      </c>
      <c r="AA161" s="62">
        <f t="shared" si="77"/>
        <v>0.89906287487259973</v>
      </c>
      <c r="AB161" s="59">
        <f t="shared" si="64"/>
        <v>0.91826701137521827</v>
      </c>
      <c r="AC161" s="62">
        <f t="shared" si="65"/>
        <v>0.46094977019946848</v>
      </c>
      <c r="AD161" s="28">
        <v>7.6642910197268099E-2</v>
      </c>
      <c r="AE161" s="28">
        <v>0.88293847953236904</v>
      </c>
      <c r="AF161">
        <v>74.838999999999999</v>
      </c>
      <c r="AG161" s="59">
        <f t="shared" si="66"/>
        <v>0.78669404273972598</v>
      </c>
      <c r="AH161" s="62">
        <f t="shared" si="67"/>
        <v>0.45856568220087313</v>
      </c>
      <c r="AI161">
        <v>6.5787674558349635E-2</v>
      </c>
      <c r="AJ161" s="28">
        <v>0.75652607287546736</v>
      </c>
      <c r="AK161" s="62">
        <f t="shared" si="73"/>
        <v>0.24708971079503872</v>
      </c>
    </row>
    <row r="162" spans="1:37" x14ac:dyDescent="0.25">
      <c r="A162" s="4" t="s">
        <v>328</v>
      </c>
      <c r="B162" s="18">
        <v>2752</v>
      </c>
      <c r="C162" s="4">
        <v>2081</v>
      </c>
      <c r="D162" s="9">
        <v>0.79597613219094243</v>
      </c>
      <c r="E162" s="28">
        <f t="shared" si="74"/>
        <v>0.7795642531766962</v>
      </c>
      <c r="F162" s="28">
        <f t="shared" si="75"/>
        <v>0.79597613219094243</v>
      </c>
      <c r="G162" s="28">
        <f t="shared" si="76"/>
        <v>0.84019702842377253</v>
      </c>
      <c r="H162" s="16">
        <v>7</v>
      </c>
      <c r="I162" s="16">
        <v>7</v>
      </c>
      <c r="J162" s="5">
        <v>393.14</v>
      </c>
      <c r="K162" s="30">
        <f t="shared" si="71"/>
        <v>7</v>
      </c>
      <c r="L162" s="5">
        <v>393.14</v>
      </c>
      <c r="M162">
        <f t="shared" si="72"/>
        <v>2751.98</v>
      </c>
      <c r="N162" s="28"/>
      <c r="O162" s="28">
        <f t="shared" si="68"/>
        <v>1.8958386325482017</v>
      </c>
      <c r="P162">
        <f t="shared" si="59"/>
        <v>343.9975</v>
      </c>
      <c r="Q162" s="28">
        <f t="shared" si="69"/>
        <v>2.1666727229122307</v>
      </c>
      <c r="R162" s="28">
        <f t="shared" si="60"/>
        <v>0.27083409036402895</v>
      </c>
      <c r="S162" s="46">
        <v>54259</v>
      </c>
      <c r="T162" s="59">
        <f t="shared" si="70"/>
        <v>2.6965494514090576E-3</v>
      </c>
      <c r="U162" s="28">
        <v>0.98960000000000004</v>
      </c>
      <c r="V162" s="59">
        <f t="shared" si="61"/>
        <v>1</v>
      </c>
      <c r="W162" s="59">
        <f t="shared" si="62"/>
        <v>0.79597613219094243</v>
      </c>
      <c r="X162" s="62">
        <f t="shared" si="63"/>
        <v>-0.63997393773985978</v>
      </c>
      <c r="Y162" s="28">
        <v>0.153789253681931</v>
      </c>
      <c r="Z162" s="28">
        <v>0.89439724645184204</v>
      </c>
      <c r="AA162" s="62">
        <f t="shared" si="77"/>
        <v>0.50719696271586279</v>
      </c>
      <c r="AB162" s="59">
        <f t="shared" si="64"/>
        <v>0.92754329104059108</v>
      </c>
      <c r="AC162" s="62">
        <f t="shared" si="65"/>
        <v>0.58198222631963625</v>
      </c>
      <c r="AD162" s="28">
        <v>7.6642910197268099E-2</v>
      </c>
      <c r="AE162" s="28">
        <v>0.88293847953236904</v>
      </c>
      <c r="AF162">
        <v>102.75060000000001</v>
      </c>
      <c r="AG162" s="59">
        <f t="shared" si="66"/>
        <v>0.71101919517808221</v>
      </c>
      <c r="AH162" s="62">
        <f t="shared" si="67"/>
        <v>-0.69172345736317731</v>
      </c>
      <c r="AI162">
        <v>6.5787674558349635E-2</v>
      </c>
      <c r="AJ162" s="28">
        <v>0.75652607287546736</v>
      </c>
      <c r="AK162" s="62">
        <f t="shared" si="73"/>
        <v>-0.2499050562611336</v>
      </c>
    </row>
    <row r="163" spans="1:37" x14ac:dyDescent="0.25">
      <c r="A163" s="4" t="s">
        <v>330</v>
      </c>
      <c r="B163" s="18">
        <v>9997</v>
      </c>
      <c r="C163" s="4">
        <v>7761</v>
      </c>
      <c r="D163" s="9">
        <v>0.81719252617890636</v>
      </c>
      <c r="E163" s="28">
        <f t="shared" si="74"/>
        <v>0.80034319574222779</v>
      </c>
      <c r="F163" s="28">
        <f t="shared" si="75"/>
        <v>0.81719252617890636</v>
      </c>
      <c r="G163" s="28">
        <f t="shared" si="76"/>
        <v>0.86259211096662325</v>
      </c>
      <c r="H163" s="16">
        <v>11</v>
      </c>
      <c r="I163" s="16">
        <v>12</v>
      </c>
      <c r="J163" s="5">
        <v>833.08</v>
      </c>
      <c r="K163" s="30">
        <f t="shared" si="71"/>
        <v>12</v>
      </c>
      <c r="L163" s="5">
        <v>833.08</v>
      </c>
      <c r="M163">
        <f t="shared" si="72"/>
        <v>9996.9600000000009</v>
      </c>
      <c r="N163" s="28"/>
      <c r="O163" s="28">
        <f t="shared" si="68"/>
        <v>0.894667979065636</v>
      </c>
      <c r="P163">
        <f t="shared" si="59"/>
        <v>768.99692307692317</v>
      </c>
      <c r="Q163" s="28">
        <f t="shared" si="69"/>
        <v>0.96922364398777228</v>
      </c>
      <c r="R163" s="28">
        <f t="shared" si="60"/>
        <v>7.4555664922136278E-2</v>
      </c>
      <c r="S163" s="46">
        <v>121762</v>
      </c>
      <c r="T163" s="59">
        <f t="shared" si="70"/>
        <v>6.0512957168851189E-3</v>
      </c>
      <c r="U163" s="28">
        <v>0.98960000000000004</v>
      </c>
      <c r="V163" s="59">
        <f t="shared" si="61"/>
        <v>1</v>
      </c>
      <c r="W163" s="59">
        <f t="shared" si="62"/>
        <v>0.81719252617890636</v>
      </c>
      <c r="X163" s="62">
        <f t="shared" si="63"/>
        <v>-0.50201635305813708</v>
      </c>
      <c r="Y163" s="28">
        <v>0.153789253681931</v>
      </c>
      <c r="Z163" s="28">
        <v>0.89439724645184204</v>
      </c>
      <c r="AA163" s="62">
        <f t="shared" si="77"/>
        <v>0.82102790690034655</v>
      </c>
      <c r="AB163" s="59">
        <f t="shared" si="64"/>
        <v>0.93158100775830444</v>
      </c>
      <c r="AC163" s="62">
        <f t="shared" si="65"/>
        <v>0.6346644210238932</v>
      </c>
      <c r="AD163" s="28">
        <v>7.6642910197268099E-2</v>
      </c>
      <c r="AE163" s="28">
        <v>0.88293847953236904</v>
      </c>
      <c r="AF163">
        <v>88.193600000000004</v>
      </c>
      <c r="AG163" s="59">
        <f t="shared" si="66"/>
        <v>0.75048661216438362</v>
      </c>
      <c r="AH163" s="62">
        <f t="shared" si="67"/>
        <v>-9.1802313299995317E-2</v>
      </c>
      <c r="AI163">
        <v>6.5787674558349635E-2</v>
      </c>
      <c r="AJ163" s="28">
        <v>0.75652607287546736</v>
      </c>
      <c r="AK163" s="62">
        <f t="shared" si="73"/>
        <v>1.3615251555253602E-2</v>
      </c>
    </row>
    <row r="164" spans="1:37" x14ac:dyDescent="0.25">
      <c r="A164" s="4" t="s">
        <v>332</v>
      </c>
      <c r="B164" s="18">
        <v>1569</v>
      </c>
      <c r="C164" s="4">
        <v>1353</v>
      </c>
      <c r="D164" s="9">
        <v>0.90771862735231967</v>
      </c>
      <c r="E164" s="28">
        <f t="shared" si="74"/>
        <v>0.88900277936567385</v>
      </c>
      <c r="F164" s="28">
        <f t="shared" si="75"/>
        <v>0.90771862735231967</v>
      </c>
      <c r="G164" s="28">
        <f t="shared" si="76"/>
        <v>0.95814743998300389</v>
      </c>
      <c r="H164" s="16">
        <v>1</v>
      </c>
      <c r="I164" s="16">
        <v>3</v>
      </c>
      <c r="J164" s="5">
        <v>523</v>
      </c>
      <c r="K164" s="30">
        <f t="shared" si="71"/>
        <v>2</v>
      </c>
      <c r="L164" s="5">
        <v>784.5</v>
      </c>
      <c r="M164">
        <f t="shared" si="72"/>
        <v>1569</v>
      </c>
      <c r="N164" s="28"/>
      <c r="O164" s="28">
        <f t="shared" si="68"/>
        <v>0.95007010834926708</v>
      </c>
      <c r="P164">
        <f t="shared" si="59"/>
        <v>523</v>
      </c>
      <c r="Q164" s="28">
        <f t="shared" si="69"/>
        <v>1.4251051625239006</v>
      </c>
      <c r="R164" s="28">
        <f t="shared" si="60"/>
        <v>0.47503505417463354</v>
      </c>
      <c r="S164" s="46">
        <v>24521</v>
      </c>
      <c r="T164" s="59">
        <f t="shared" si="70"/>
        <v>1.218638181647312E-3</v>
      </c>
      <c r="U164" s="28">
        <v>0.98960000000000004</v>
      </c>
      <c r="V164" s="59">
        <f t="shared" si="61"/>
        <v>0.66666666666666663</v>
      </c>
      <c r="W164" s="59">
        <f t="shared" si="62"/>
        <v>1.3615779410284796</v>
      </c>
      <c r="X164" s="62">
        <f t="shared" si="63"/>
        <v>3.0377980475987418</v>
      </c>
      <c r="Y164" s="28">
        <v>0.153789253681931</v>
      </c>
      <c r="Z164" s="28">
        <v>0.89439724645184204</v>
      </c>
      <c r="AA164" s="62">
        <f t="shared" si="77"/>
        <v>0.63985971208352022</v>
      </c>
      <c r="AB164" s="59">
        <f t="shared" si="64"/>
        <v>0.68007014395823995</v>
      </c>
      <c r="AC164" s="62">
        <f t="shared" si="65"/>
        <v>-2.6469289207830764</v>
      </c>
      <c r="AD164" s="28">
        <v>7.6642910197268099E-2</v>
      </c>
      <c r="AE164" s="28">
        <v>0.88293847953236904</v>
      </c>
      <c r="AF164">
        <v>52.7607</v>
      </c>
      <c r="AG164" s="59">
        <f t="shared" si="66"/>
        <v>0.84655345556164385</v>
      </c>
      <c r="AH164" s="62">
        <f t="shared" si="67"/>
        <v>1.368453639538934</v>
      </c>
      <c r="AI164">
        <v>6.5787674558349635E-2</v>
      </c>
      <c r="AJ164" s="28">
        <v>0.75652607287546736</v>
      </c>
      <c r="AK164" s="62">
        <f t="shared" si="73"/>
        <v>0.58644092211819976</v>
      </c>
    </row>
    <row r="165" spans="1:37" x14ac:dyDescent="0.25">
      <c r="A165" s="4" t="s">
        <v>334</v>
      </c>
      <c r="B165" s="18">
        <v>3961</v>
      </c>
      <c r="C165" s="4">
        <v>3489</v>
      </c>
      <c r="D165" s="9">
        <v>0.92719807597762394</v>
      </c>
      <c r="E165" s="28">
        <f t="shared" si="74"/>
        <v>0.90808058987499252</v>
      </c>
      <c r="F165" s="28">
        <f t="shared" si="75"/>
        <v>0.92719807597762394</v>
      </c>
      <c r="G165" s="28">
        <f t="shared" si="76"/>
        <v>0.97870908019860303</v>
      </c>
      <c r="H165" s="16">
        <v>6</v>
      </c>
      <c r="I165" s="16">
        <v>6</v>
      </c>
      <c r="J165" s="5">
        <v>660.17</v>
      </c>
      <c r="K165" s="30">
        <f t="shared" si="71"/>
        <v>6</v>
      </c>
      <c r="L165" s="5">
        <v>660.17</v>
      </c>
      <c r="M165">
        <f t="shared" si="72"/>
        <v>3961.0199999999995</v>
      </c>
      <c r="N165" s="28"/>
      <c r="O165" s="28">
        <f t="shared" si="68"/>
        <v>1.1289970765105959</v>
      </c>
      <c r="P165">
        <f t="shared" si="59"/>
        <v>565.8599999999999</v>
      </c>
      <c r="Q165" s="28">
        <f t="shared" si="69"/>
        <v>1.3171632559290287</v>
      </c>
      <c r="R165" s="28">
        <f t="shared" si="60"/>
        <v>0.18816617941843283</v>
      </c>
      <c r="S165" s="46">
        <v>56441</v>
      </c>
      <c r="T165" s="59">
        <f t="shared" si="70"/>
        <v>2.8049899111111266E-3</v>
      </c>
      <c r="U165" s="28">
        <v>0.98960000000000004</v>
      </c>
      <c r="V165" s="59">
        <f t="shared" si="61"/>
        <v>1</v>
      </c>
      <c r="W165" s="59">
        <f t="shared" si="62"/>
        <v>0.92719807597762394</v>
      </c>
      <c r="X165" s="62">
        <f t="shared" si="63"/>
        <v>0.21328427533448474</v>
      </c>
      <c r="Y165" s="28">
        <v>0.153789253681931</v>
      </c>
      <c r="Z165" s="28">
        <v>0.89439724645184204</v>
      </c>
      <c r="AA165" s="62">
        <f t="shared" si="77"/>
        <v>0.70179479456423521</v>
      </c>
      <c r="AB165" s="59">
        <f t="shared" si="64"/>
        <v>0.88303420090596085</v>
      </c>
      <c r="AC165" s="62">
        <f t="shared" si="65"/>
        <v>1.2489266566919734E-3</v>
      </c>
      <c r="AD165" s="28">
        <v>7.6642910197268099E-2</v>
      </c>
      <c r="AE165" s="28">
        <v>0.88293847953236904</v>
      </c>
      <c r="AF165">
        <v>84.520899999999997</v>
      </c>
      <c r="AG165" s="59">
        <f t="shared" si="66"/>
        <v>0.76044415715068503</v>
      </c>
      <c r="AH165" s="62">
        <f t="shared" si="67"/>
        <v>5.9556509658090583E-2</v>
      </c>
      <c r="AI165">
        <v>6.5787674558349635E-2</v>
      </c>
      <c r="AJ165" s="28">
        <v>0.75652607287546736</v>
      </c>
      <c r="AK165" s="62">
        <f t="shared" si="73"/>
        <v>9.1363237216422422E-2</v>
      </c>
    </row>
    <row r="166" spans="1:37" x14ac:dyDescent="0.25">
      <c r="A166" s="4" t="s">
        <v>336</v>
      </c>
      <c r="B166" s="18">
        <v>4831</v>
      </c>
      <c r="C166" s="4">
        <v>3725</v>
      </c>
      <c r="D166" s="9">
        <v>0.81164409678719673</v>
      </c>
      <c r="E166" s="28">
        <f t="shared" si="74"/>
        <v>0.79490916695653291</v>
      </c>
      <c r="F166" s="28">
        <f t="shared" si="75"/>
        <v>0.81164409678719673</v>
      </c>
      <c r="G166" s="28">
        <f t="shared" si="76"/>
        <v>0.85673543549759645</v>
      </c>
      <c r="H166" s="16">
        <v>8</v>
      </c>
      <c r="I166" s="16">
        <v>8</v>
      </c>
      <c r="J166" s="5">
        <v>603.88</v>
      </c>
      <c r="K166" s="30">
        <f t="shared" si="71"/>
        <v>8</v>
      </c>
      <c r="L166" s="5">
        <v>603.88</v>
      </c>
      <c r="M166">
        <f t="shared" si="72"/>
        <v>4831.04</v>
      </c>
      <c r="N166" s="28"/>
      <c r="O166" s="28">
        <f t="shared" si="68"/>
        <v>1.2342352785321589</v>
      </c>
      <c r="P166">
        <f t="shared" si="59"/>
        <v>536.78222222222223</v>
      </c>
      <c r="Q166" s="28">
        <f t="shared" si="69"/>
        <v>1.3885146883486785</v>
      </c>
      <c r="R166" s="28">
        <f t="shared" si="60"/>
        <v>0.15427940981651966</v>
      </c>
      <c r="S166" s="46">
        <v>49700</v>
      </c>
      <c r="T166" s="59">
        <f t="shared" si="70"/>
        <v>2.469977473507255E-3</v>
      </c>
      <c r="U166" s="28">
        <v>0.98960000000000004</v>
      </c>
      <c r="V166" s="59">
        <f t="shared" si="61"/>
        <v>1</v>
      </c>
      <c r="W166" s="59">
        <f t="shared" si="62"/>
        <v>0.81164409678719673</v>
      </c>
      <c r="X166" s="62">
        <f t="shared" si="63"/>
        <v>-0.53809448764083667</v>
      </c>
      <c r="Y166" s="28">
        <v>0.153789253681931</v>
      </c>
      <c r="Z166" s="28">
        <v>0.89439724645184204</v>
      </c>
      <c r="AA166" s="62">
        <f t="shared" si="77"/>
        <v>0.97203219315895373</v>
      </c>
      <c r="AB166" s="59">
        <f t="shared" si="64"/>
        <v>0.87849597585513073</v>
      </c>
      <c r="AC166" s="62">
        <f t="shared" si="65"/>
        <v>-5.7963661163229922E-2</v>
      </c>
      <c r="AD166" s="28">
        <v>7.6642910197268099E-2</v>
      </c>
      <c r="AE166" s="28">
        <v>0.88293847953236904</v>
      </c>
      <c r="AF166">
        <v>90.994</v>
      </c>
      <c r="AG166" s="59">
        <f t="shared" si="66"/>
        <v>0.74289407561643839</v>
      </c>
      <c r="AH166" s="62">
        <f t="shared" si="67"/>
        <v>-0.20721202490503332</v>
      </c>
      <c r="AI166">
        <v>6.5787674558349635E-2</v>
      </c>
      <c r="AJ166" s="28">
        <v>0.75652607287546736</v>
      </c>
      <c r="AK166" s="62">
        <f t="shared" si="73"/>
        <v>-0.26775672456969996</v>
      </c>
    </row>
    <row r="167" spans="1:37" x14ac:dyDescent="0.25">
      <c r="A167" s="4" t="s">
        <v>338</v>
      </c>
      <c r="B167" s="18">
        <v>5632</v>
      </c>
      <c r="C167" s="4">
        <v>3527</v>
      </c>
      <c r="D167" s="9">
        <v>0.65920305023923453</v>
      </c>
      <c r="E167" s="28">
        <f t="shared" si="74"/>
        <v>0.64561123477038429</v>
      </c>
      <c r="F167" s="28">
        <f t="shared" si="75"/>
        <v>0.65920305023923453</v>
      </c>
      <c r="G167" s="28">
        <f t="shared" si="76"/>
        <v>0.69582544191919193</v>
      </c>
      <c r="H167" s="16">
        <v>7</v>
      </c>
      <c r="I167" s="16">
        <v>7</v>
      </c>
      <c r="J167" s="5">
        <v>804.57</v>
      </c>
      <c r="K167" s="30">
        <f t="shared" si="71"/>
        <v>4.9999911221590914</v>
      </c>
      <c r="L167" s="5">
        <v>1126.4000000000001</v>
      </c>
      <c r="M167">
        <f t="shared" si="72"/>
        <v>5631.9900000000007</v>
      </c>
      <c r="N167" s="28"/>
      <c r="O167" s="28">
        <f t="shared" si="68"/>
        <v>0.66169211647727266</v>
      </c>
      <c r="P167">
        <f t="shared" si="59"/>
        <v>938.66638888847797</v>
      </c>
      <c r="Q167" s="28">
        <f t="shared" si="69"/>
        <v>0.79403077474903805</v>
      </c>
      <c r="R167" s="28">
        <f t="shared" si="60"/>
        <v>0.13233865827176539</v>
      </c>
      <c r="S167" s="46">
        <v>93038</v>
      </c>
      <c r="T167" s="59">
        <f t="shared" si="70"/>
        <v>4.6237779513112276E-3</v>
      </c>
      <c r="U167" s="28">
        <v>0.98960000000000004</v>
      </c>
      <c r="V167" s="59">
        <f t="shared" si="61"/>
        <v>0.71428444602272734</v>
      </c>
      <c r="W167" s="59">
        <f t="shared" si="62"/>
        <v>0.92288590898178369</v>
      </c>
      <c r="X167" s="62">
        <f t="shared" si="63"/>
        <v>0.18524481943882945</v>
      </c>
      <c r="Y167" s="28">
        <v>0.153789253681931</v>
      </c>
      <c r="Z167" s="28">
        <v>0.89439724645184204</v>
      </c>
      <c r="AA167" s="62">
        <f t="shared" si="77"/>
        <v>0.60534405296760463</v>
      </c>
      <c r="AB167" s="59">
        <f t="shared" si="64"/>
        <v>0.87893097444016954</v>
      </c>
      <c r="AC167" s="62">
        <f t="shared" si="65"/>
        <v>-5.2288007878155157E-2</v>
      </c>
      <c r="AD167" s="28">
        <v>7.6642910197268099E-2</v>
      </c>
      <c r="AE167" s="28">
        <v>0.88293847953236904</v>
      </c>
      <c r="AF167">
        <v>101.48390000000001</v>
      </c>
      <c r="AG167" s="59">
        <f t="shared" si="66"/>
        <v>0.7144535138630137</v>
      </c>
      <c r="AH167" s="62">
        <f t="shared" si="67"/>
        <v>-0.63952038576979764</v>
      </c>
      <c r="AI167">
        <v>6.5787674558349635E-2</v>
      </c>
      <c r="AJ167" s="28">
        <v>0.75652607287546736</v>
      </c>
      <c r="AK167" s="62">
        <f t="shared" si="73"/>
        <v>-0.16885452473637444</v>
      </c>
    </row>
    <row r="168" spans="1:37" x14ac:dyDescent="0.25">
      <c r="A168" s="4" t="s">
        <v>340</v>
      </c>
      <c r="B168" s="18">
        <v>2733</v>
      </c>
      <c r="C168" s="4">
        <v>1717</v>
      </c>
      <c r="D168" s="9">
        <v>0.66131299709207159</v>
      </c>
      <c r="E168" s="28">
        <f t="shared" si="74"/>
        <v>0.64767767756440009</v>
      </c>
      <c r="F168" s="28">
        <f t="shared" si="75"/>
        <v>0.66131299709207159</v>
      </c>
      <c r="G168" s="28">
        <f t="shared" si="76"/>
        <v>0.69805260804163105</v>
      </c>
      <c r="H168" s="16">
        <v>4</v>
      </c>
      <c r="I168" s="16">
        <v>4</v>
      </c>
      <c r="J168" s="5">
        <v>683.25</v>
      </c>
      <c r="K168" s="30">
        <f t="shared" si="71"/>
        <v>3</v>
      </c>
      <c r="L168" s="5">
        <v>911</v>
      </c>
      <c r="M168">
        <f t="shared" si="72"/>
        <v>2733</v>
      </c>
      <c r="N168" s="28"/>
      <c r="O168" s="28">
        <f t="shared" si="68"/>
        <v>0.81814489571899018</v>
      </c>
      <c r="P168">
        <f t="shared" si="59"/>
        <v>683.25</v>
      </c>
      <c r="Q168" s="28">
        <f t="shared" si="69"/>
        <v>1.0908598609586535</v>
      </c>
      <c r="R168" s="28">
        <f t="shared" si="60"/>
        <v>0.27271496523966332</v>
      </c>
      <c r="S168" s="46">
        <v>61062</v>
      </c>
      <c r="T168" s="59">
        <f t="shared" si="70"/>
        <v>3.0346431486378274E-3</v>
      </c>
      <c r="U168" s="28">
        <v>0.98960000000000004</v>
      </c>
      <c r="V168" s="59">
        <f t="shared" si="61"/>
        <v>0.75</v>
      </c>
      <c r="W168" s="59">
        <f t="shared" si="62"/>
        <v>0.88175066278942882</v>
      </c>
      <c r="X168" s="62">
        <f t="shared" si="63"/>
        <v>-8.2233207845387291E-2</v>
      </c>
      <c r="Y168" s="28">
        <v>0.153789253681931</v>
      </c>
      <c r="Z168" s="28">
        <v>0.89439724645184204</v>
      </c>
      <c r="AA168" s="62">
        <f t="shared" si="77"/>
        <v>0.44757787167141594</v>
      </c>
      <c r="AB168" s="59">
        <f t="shared" si="64"/>
        <v>0.85080737610952806</v>
      </c>
      <c r="AC168" s="62">
        <f t="shared" si="65"/>
        <v>-0.41923125492155799</v>
      </c>
      <c r="AD168" s="28">
        <v>7.6642910197268099E-2</v>
      </c>
      <c r="AE168" s="28">
        <v>0.88293847953236904</v>
      </c>
      <c r="AF168">
        <v>112.5057</v>
      </c>
      <c r="AG168" s="59">
        <f t="shared" si="66"/>
        <v>0.68457084734246576</v>
      </c>
      <c r="AH168" s="62">
        <f t="shared" si="67"/>
        <v>-1.0937493385509731</v>
      </c>
      <c r="AI168">
        <v>6.5787674558349635E-2</v>
      </c>
      <c r="AJ168" s="28">
        <v>0.75652607287546736</v>
      </c>
      <c r="AK168" s="62">
        <f t="shared" si="73"/>
        <v>-0.53173793377263945</v>
      </c>
    </row>
    <row r="169" spans="1:37" x14ac:dyDescent="0.25">
      <c r="A169" s="4" t="s">
        <v>342</v>
      </c>
      <c r="B169" s="18">
        <v>2949</v>
      </c>
      <c r="C169" s="4">
        <v>2331</v>
      </c>
      <c r="D169" s="9">
        <v>0.83203940675697385</v>
      </c>
      <c r="E169" s="28">
        <f t="shared" si="74"/>
        <v>0.8148839550712631</v>
      </c>
      <c r="F169" s="28">
        <f t="shared" si="75"/>
        <v>0.83203940675697385</v>
      </c>
      <c r="G169" s="28">
        <f t="shared" si="76"/>
        <v>0.87826381824347244</v>
      </c>
      <c r="H169" s="16">
        <v>3</v>
      </c>
      <c r="I169" s="16">
        <v>5</v>
      </c>
      <c r="J169" s="5">
        <v>589.79999999999995</v>
      </c>
      <c r="K169" s="30">
        <f t="shared" si="71"/>
        <v>3</v>
      </c>
      <c r="L169" s="5">
        <v>983</v>
      </c>
      <c r="M169">
        <f t="shared" si="72"/>
        <v>2949</v>
      </c>
      <c r="N169" s="28"/>
      <c r="O169" s="28">
        <f t="shared" si="68"/>
        <v>0.75821973550356059</v>
      </c>
      <c r="P169">
        <f t="shared" si="59"/>
        <v>737.25</v>
      </c>
      <c r="Q169" s="28">
        <f t="shared" si="69"/>
        <v>1.0109596473380809</v>
      </c>
      <c r="R169" s="28">
        <f t="shared" si="60"/>
        <v>0.25273991183452027</v>
      </c>
      <c r="S169" s="46">
        <v>27675</v>
      </c>
      <c r="T169" s="59">
        <f t="shared" si="70"/>
        <v>1.3753848406300459E-3</v>
      </c>
      <c r="U169" s="28">
        <v>0.98960000000000004</v>
      </c>
      <c r="V169" s="59">
        <f t="shared" si="61"/>
        <v>0.6</v>
      </c>
      <c r="W169" s="59">
        <f t="shared" si="62"/>
        <v>1.3867323445949564</v>
      </c>
      <c r="X169" s="62">
        <f t="shared" si="63"/>
        <v>3.2013621651443112</v>
      </c>
      <c r="Y169" s="28">
        <v>0.153789253681931</v>
      </c>
      <c r="Z169" s="28">
        <v>0.89439724645184204</v>
      </c>
      <c r="AA169" s="62">
        <f t="shared" si="77"/>
        <v>1.0655826558265582</v>
      </c>
      <c r="AB169" s="59">
        <f t="shared" si="64"/>
        <v>0.64480578139114719</v>
      </c>
      <c r="AC169" s="62">
        <f t="shared" si="65"/>
        <v>-3.1070414409930636</v>
      </c>
      <c r="AD169" s="28">
        <v>7.6642910197268099E-2</v>
      </c>
      <c r="AE169" s="28">
        <v>0.88293847953236904</v>
      </c>
      <c r="AF169">
        <v>99.573899999999995</v>
      </c>
      <c r="AG169" s="59">
        <f t="shared" si="66"/>
        <v>0.7196319686575342</v>
      </c>
      <c r="AH169" s="62">
        <f t="shared" si="67"/>
        <v>-0.56080572030571385</v>
      </c>
      <c r="AI169">
        <v>6.5787674558349635E-2</v>
      </c>
      <c r="AJ169" s="28">
        <v>0.75652607287546736</v>
      </c>
      <c r="AK169" s="62">
        <f t="shared" si="73"/>
        <v>-0.15549499871815542</v>
      </c>
    </row>
    <row r="170" spans="1:37" x14ac:dyDescent="0.25">
      <c r="A170" s="4" t="s">
        <v>344</v>
      </c>
      <c r="B170" s="18">
        <v>3560</v>
      </c>
      <c r="C170" s="4">
        <v>3082</v>
      </c>
      <c r="D170" s="9">
        <v>0.91129509166173861</v>
      </c>
      <c r="E170" s="28">
        <f t="shared" si="74"/>
        <v>0.89250550214293989</v>
      </c>
      <c r="F170" s="28">
        <f t="shared" si="75"/>
        <v>0.91129509166173861</v>
      </c>
      <c r="G170" s="28">
        <f t="shared" si="76"/>
        <v>0.96192259675405745</v>
      </c>
      <c r="H170" s="16">
        <v>6</v>
      </c>
      <c r="I170" s="16">
        <v>6</v>
      </c>
      <c r="J170" s="5">
        <v>593.33000000000004</v>
      </c>
      <c r="K170" s="30">
        <f t="shared" si="71"/>
        <v>4.9999719101123601</v>
      </c>
      <c r="L170" s="5">
        <v>712</v>
      </c>
      <c r="M170">
        <f t="shared" si="72"/>
        <v>3559.9800000000005</v>
      </c>
      <c r="N170" s="28"/>
      <c r="O170" s="28">
        <f t="shared" si="68"/>
        <v>1.0468117977528091</v>
      </c>
      <c r="P170">
        <f t="shared" si="59"/>
        <v>593.33277777517685</v>
      </c>
      <c r="Q170" s="28">
        <f t="shared" si="69"/>
        <v>1.2561753335030099</v>
      </c>
      <c r="R170" s="28">
        <f t="shared" si="60"/>
        <v>0.20936353575020084</v>
      </c>
      <c r="S170" s="46">
        <v>117555</v>
      </c>
      <c r="T170" s="59">
        <f t="shared" si="70"/>
        <v>5.8422173420149973E-3</v>
      </c>
      <c r="U170" s="28">
        <v>0.98960000000000004</v>
      </c>
      <c r="V170" s="59">
        <f t="shared" si="61"/>
        <v>0.83332865168539338</v>
      </c>
      <c r="W170" s="59">
        <f t="shared" si="62"/>
        <v>1.0935602535910165</v>
      </c>
      <c r="X170" s="62">
        <f t="shared" si="63"/>
        <v>1.2950385177828228</v>
      </c>
      <c r="Y170" s="28">
        <v>0.153789253681931</v>
      </c>
      <c r="Z170" s="28">
        <v>0.89439724645184204</v>
      </c>
      <c r="AA170" s="62">
        <f t="shared" si="77"/>
        <v>0.30283696992896941</v>
      </c>
      <c r="AB170" s="59">
        <f t="shared" si="64"/>
        <v>0.93943226574603611</v>
      </c>
      <c r="AC170" s="62">
        <f t="shared" si="65"/>
        <v>0.73710387651330034</v>
      </c>
      <c r="AD170" s="28">
        <v>7.6642910197268099E-2</v>
      </c>
      <c r="AE170" s="28">
        <v>0.88293847953236904</v>
      </c>
      <c r="AF170">
        <v>51.491</v>
      </c>
      <c r="AG170" s="59">
        <f t="shared" si="66"/>
        <v>0.84999590794520552</v>
      </c>
      <c r="AH170" s="62">
        <f t="shared" si="67"/>
        <v>1.4207803467325197</v>
      </c>
      <c r="AI170">
        <v>6.5787674558349635E-2</v>
      </c>
      <c r="AJ170" s="28">
        <v>0.75652607287546736</v>
      </c>
      <c r="AK170" s="62">
        <f t="shared" si="73"/>
        <v>1.1509742470095476</v>
      </c>
    </row>
    <row r="171" spans="1:37" x14ac:dyDescent="0.25">
      <c r="A171" s="4" t="s">
        <v>346</v>
      </c>
      <c r="B171" s="18">
        <v>4776</v>
      </c>
      <c r="C171" s="4">
        <v>3903</v>
      </c>
      <c r="D171" s="9">
        <v>0.86022216344882307</v>
      </c>
      <c r="E171" s="28">
        <f t="shared" si="74"/>
        <v>0.84248562399626992</v>
      </c>
      <c r="F171" s="28">
        <f t="shared" si="75"/>
        <v>0.86022216344882307</v>
      </c>
      <c r="G171" s="28">
        <f t="shared" si="76"/>
        <v>0.90801228364042419</v>
      </c>
      <c r="H171" s="16">
        <v>8</v>
      </c>
      <c r="I171" s="16">
        <v>8</v>
      </c>
      <c r="J171" s="5">
        <v>597</v>
      </c>
      <c r="K171" s="30">
        <f t="shared" si="71"/>
        <v>6.9999560304269446</v>
      </c>
      <c r="L171" s="5">
        <v>682.29</v>
      </c>
      <c r="M171">
        <f t="shared" si="72"/>
        <v>4776</v>
      </c>
      <c r="N171" s="28"/>
      <c r="O171" s="28">
        <f t="shared" si="68"/>
        <v>1.0923947295138432</v>
      </c>
      <c r="P171">
        <f t="shared" si="59"/>
        <v>597.00328124742362</v>
      </c>
      <c r="Q171" s="28">
        <f t="shared" si="69"/>
        <v>1.2484520996980979</v>
      </c>
      <c r="R171" s="28">
        <f t="shared" si="60"/>
        <v>0.1560573701842547</v>
      </c>
      <c r="S171" s="46">
        <v>112618</v>
      </c>
      <c r="T171" s="59">
        <f t="shared" si="70"/>
        <v>5.5968596199484919E-3</v>
      </c>
      <c r="U171" s="28">
        <v>0.98960000000000004</v>
      </c>
      <c r="V171" s="59">
        <f t="shared" si="61"/>
        <v>0.87499450380336807</v>
      </c>
      <c r="W171" s="59">
        <f t="shared" si="62"/>
        <v>0.98311721926213991</v>
      </c>
      <c r="X171" s="62">
        <f t="shared" si="63"/>
        <v>0.57689318782825816</v>
      </c>
      <c r="Y171" s="28">
        <v>0.153789253681931</v>
      </c>
      <c r="Z171" s="28">
        <v>0.89439724645184204</v>
      </c>
      <c r="AA171" s="62">
        <f t="shared" si="77"/>
        <v>0.42408851160560479</v>
      </c>
      <c r="AB171" s="59">
        <f t="shared" si="64"/>
        <v>0.93941554636026214</v>
      </c>
      <c r="AC171" s="62">
        <f t="shared" si="65"/>
        <v>0.73688572997200996</v>
      </c>
      <c r="AD171" s="28">
        <v>7.6642910197268099E-2</v>
      </c>
      <c r="AE171" s="28">
        <v>0.88293847953236904</v>
      </c>
      <c r="AF171">
        <v>81.5685</v>
      </c>
      <c r="AG171" s="59">
        <f t="shared" si="66"/>
        <v>0.76844880109589042</v>
      </c>
      <c r="AH171" s="62">
        <f t="shared" si="67"/>
        <v>0.18123042500686559</v>
      </c>
      <c r="AI171">
        <v>6.5787674558349635E-2</v>
      </c>
      <c r="AJ171" s="28">
        <v>0.75652607287546736</v>
      </c>
      <c r="AK171" s="62">
        <f t="shared" si="73"/>
        <v>0.49833644760237794</v>
      </c>
    </row>
    <row r="172" spans="1:37" x14ac:dyDescent="0.25">
      <c r="A172" s="4" t="s">
        <v>348</v>
      </c>
      <c r="B172" s="18">
        <v>9727</v>
      </c>
      <c r="C172" s="4">
        <v>7105</v>
      </c>
      <c r="D172" s="9">
        <v>0.76888530568737046</v>
      </c>
      <c r="E172" s="28">
        <f t="shared" si="74"/>
        <v>0.75303200041546592</v>
      </c>
      <c r="F172" s="28">
        <f t="shared" si="75"/>
        <v>0.76888530568737046</v>
      </c>
      <c r="G172" s="28">
        <f t="shared" si="76"/>
        <v>0.81160115600333538</v>
      </c>
      <c r="H172" s="16">
        <v>14</v>
      </c>
      <c r="I172" s="16">
        <v>15</v>
      </c>
      <c r="J172" s="5">
        <v>648.47</v>
      </c>
      <c r="K172" s="30">
        <f t="shared" si="71"/>
        <v>13.999985607161879</v>
      </c>
      <c r="L172" s="5">
        <v>694.79</v>
      </c>
      <c r="M172">
        <f t="shared" si="72"/>
        <v>9727.0500000000011</v>
      </c>
      <c r="N172" s="28"/>
      <c r="O172" s="28">
        <f t="shared" si="68"/>
        <v>1.0727414038774308</v>
      </c>
      <c r="P172">
        <f t="shared" si="59"/>
        <v>648.4706222221796</v>
      </c>
      <c r="Q172" s="28">
        <f t="shared" si="69"/>
        <v>1.1493658686432127</v>
      </c>
      <c r="R172" s="28">
        <f t="shared" si="60"/>
        <v>7.6624464765781886E-2</v>
      </c>
      <c r="S172" s="46">
        <v>141101</v>
      </c>
      <c r="T172" s="59">
        <f t="shared" si="70"/>
        <v>7.0124002311739882E-3</v>
      </c>
      <c r="U172" s="28">
        <v>0.98960000000000004</v>
      </c>
      <c r="V172" s="59">
        <f t="shared" si="61"/>
        <v>0.93333237381079193</v>
      </c>
      <c r="W172" s="59">
        <f t="shared" si="62"/>
        <v>0.82380653158747208</v>
      </c>
      <c r="X172" s="62">
        <f t="shared" si="63"/>
        <v>-0.45900941173930548</v>
      </c>
      <c r="Y172" s="28">
        <v>0.153789253681931</v>
      </c>
      <c r="Z172" s="28">
        <v>0.89439724645184204</v>
      </c>
      <c r="AA172" s="62">
        <f t="shared" si="77"/>
        <v>0.68936435602866031</v>
      </c>
      <c r="AB172" s="59">
        <f t="shared" si="64"/>
        <v>0.95075963823305598</v>
      </c>
      <c r="AC172" s="62">
        <f t="shared" si="65"/>
        <v>0.8848980098240633</v>
      </c>
      <c r="AD172" s="28">
        <v>7.6642910197268099E-2</v>
      </c>
      <c r="AE172" s="28">
        <v>0.88293847953236904</v>
      </c>
      <c r="AF172">
        <v>60.128799999999998</v>
      </c>
      <c r="AG172" s="59">
        <f t="shared" si="66"/>
        <v>0.82657682060273974</v>
      </c>
      <c r="AH172" s="62">
        <f t="shared" si="67"/>
        <v>1.0648004842478762</v>
      </c>
      <c r="AI172">
        <v>6.5787674558349635E-2</v>
      </c>
      <c r="AJ172" s="28">
        <v>0.75652607287546736</v>
      </c>
      <c r="AK172" s="62">
        <f t="shared" si="73"/>
        <v>0.49689636077754468</v>
      </c>
    </row>
    <row r="173" spans="1:37" x14ac:dyDescent="0.25">
      <c r="A173" s="4" t="s">
        <v>350</v>
      </c>
      <c r="B173" s="18">
        <v>33138</v>
      </c>
      <c r="C173" s="4">
        <v>25572</v>
      </c>
      <c r="D173" s="9">
        <v>0.81229690195069426</v>
      </c>
      <c r="E173" s="28">
        <f t="shared" si="74"/>
        <v>0.79554851221975209</v>
      </c>
      <c r="F173" s="28">
        <f t="shared" si="75"/>
        <v>0.81229690195069426</v>
      </c>
      <c r="G173" s="28">
        <f t="shared" si="76"/>
        <v>0.85742450761462163</v>
      </c>
      <c r="H173" s="16">
        <v>33</v>
      </c>
      <c r="I173" s="16">
        <v>34</v>
      </c>
      <c r="J173" s="5">
        <v>974.65</v>
      </c>
      <c r="K173" s="30">
        <f t="shared" si="71"/>
        <v>30.000090530508782</v>
      </c>
      <c r="L173" s="5">
        <v>1104.5999999999999</v>
      </c>
      <c r="M173">
        <f t="shared" si="72"/>
        <v>33138.1</v>
      </c>
      <c r="N173" s="28"/>
      <c r="O173" s="28">
        <f t="shared" si="68"/>
        <v>0.67475104110085105</v>
      </c>
      <c r="P173">
        <f t="shared" si="59"/>
        <v>1068.9678459934526</v>
      </c>
      <c r="Q173" s="28">
        <f t="shared" si="69"/>
        <v>0.69724267459824529</v>
      </c>
      <c r="R173" s="28">
        <f t="shared" si="60"/>
        <v>2.2491633497394248E-2</v>
      </c>
      <c r="S173" s="46">
        <v>284697</v>
      </c>
      <c r="T173" s="59">
        <f t="shared" si="70"/>
        <v>1.4148796313382193E-2</v>
      </c>
      <c r="U173" s="28">
        <v>0.98960000000000004</v>
      </c>
      <c r="V173" s="59">
        <f t="shared" si="61"/>
        <v>0.88235560383849354</v>
      </c>
      <c r="W173" s="59">
        <f t="shared" si="62"/>
        <v>0.92060037746343504</v>
      </c>
      <c r="X173" s="62">
        <f t="shared" si="63"/>
        <v>0.17038336804590171</v>
      </c>
      <c r="Y173" s="28">
        <v>0.153789253681931</v>
      </c>
      <c r="Z173" s="28">
        <v>0.89439724645184204</v>
      </c>
      <c r="AA173" s="62">
        <f t="shared" si="77"/>
        <v>1.1639743306041159</v>
      </c>
      <c r="AB173" s="59">
        <f t="shared" si="64"/>
        <v>0.96120097272971883</v>
      </c>
      <c r="AC173" s="62">
        <f t="shared" si="65"/>
        <v>1.021131543621101</v>
      </c>
      <c r="AD173" s="28">
        <v>7.6642910197268099E-2</v>
      </c>
      <c r="AE173" s="28">
        <v>0.88293847953236904</v>
      </c>
      <c r="AF173">
        <v>90.348100000000002</v>
      </c>
      <c r="AG173" s="59">
        <f t="shared" si="66"/>
        <v>0.74464526093150696</v>
      </c>
      <c r="AH173" s="62">
        <f t="shared" si="67"/>
        <v>-0.18059328018081638</v>
      </c>
      <c r="AI173">
        <v>6.5787674558349635E-2</v>
      </c>
      <c r="AJ173" s="28">
        <v>0.75652607287546736</v>
      </c>
      <c r="AK173" s="62">
        <f t="shared" si="73"/>
        <v>0.33697387716206212</v>
      </c>
    </row>
    <row r="174" spans="1:37" x14ac:dyDescent="0.25">
      <c r="A174" s="4" t="s">
        <v>352</v>
      </c>
      <c r="B174" s="18">
        <v>1634</v>
      </c>
      <c r="C174" s="4">
        <v>1343</v>
      </c>
      <c r="D174" s="9">
        <v>0.86516781549958133</v>
      </c>
      <c r="E174" s="28">
        <f t="shared" si="74"/>
        <v>0.8473293038397961</v>
      </c>
      <c r="F174" s="28">
        <f t="shared" si="75"/>
        <v>0.86516781549958133</v>
      </c>
      <c r="G174" s="28">
        <f t="shared" si="76"/>
        <v>0.91323269413844677</v>
      </c>
      <c r="H174" s="16">
        <v>2</v>
      </c>
      <c r="I174" s="16">
        <v>3</v>
      </c>
      <c r="J174" s="5">
        <v>544.66999999999996</v>
      </c>
      <c r="K174" s="30">
        <f t="shared" si="71"/>
        <v>2.0000122399020803</v>
      </c>
      <c r="L174" s="5">
        <v>817</v>
      </c>
      <c r="M174">
        <f t="shared" si="72"/>
        <v>1634.0099999999998</v>
      </c>
      <c r="N174" s="28"/>
      <c r="O174" s="28">
        <f t="shared" si="68"/>
        <v>0.91227662178702573</v>
      </c>
      <c r="P174">
        <f t="shared" si="59"/>
        <v>544.66777777324455</v>
      </c>
      <c r="Q174" s="28">
        <f t="shared" si="69"/>
        <v>1.3684121411534922</v>
      </c>
      <c r="R174" s="28">
        <f t="shared" si="60"/>
        <v>0.45613551936646646</v>
      </c>
      <c r="S174" s="46">
        <v>34970</v>
      </c>
      <c r="T174" s="59">
        <f t="shared" si="70"/>
        <v>1.737929823914461E-3</v>
      </c>
      <c r="U174" s="28">
        <v>0.98960000000000004</v>
      </c>
      <c r="V174" s="59">
        <f t="shared" si="61"/>
        <v>0.66667074663402681</v>
      </c>
      <c r="W174" s="59">
        <f t="shared" si="62"/>
        <v>1.2977437811209689</v>
      </c>
      <c r="X174" s="62">
        <f t="shared" si="63"/>
        <v>2.6227224920626351</v>
      </c>
      <c r="Y174" s="28">
        <v>0.153789253681931</v>
      </c>
      <c r="Z174" s="28">
        <v>0.89439724645184204</v>
      </c>
      <c r="AA174" s="62">
        <f t="shared" si="77"/>
        <v>0.46725764941378323</v>
      </c>
      <c r="AB174" s="59">
        <f t="shared" si="64"/>
        <v>0.76637260508132687</v>
      </c>
      <c r="AC174" s="62">
        <f t="shared" si="65"/>
        <v>-1.5208957247450279</v>
      </c>
      <c r="AD174" s="28">
        <v>7.6642910197268099E-2</v>
      </c>
      <c r="AE174" s="28">
        <v>0.88293847953236904</v>
      </c>
      <c r="AF174">
        <v>99.080699999999993</v>
      </c>
      <c r="AG174" s="59">
        <f t="shared" si="66"/>
        <v>0.72096914871232876</v>
      </c>
      <c r="AH174" s="62">
        <f t="shared" si="67"/>
        <v>-0.54048002763195091</v>
      </c>
      <c r="AI174">
        <v>6.5787674558349635E-2</v>
      </c>
      <c r="AJ174" s="28">
        <v>0.75652607287546736</v>
      </c>
      <c r="AK174" s="62">
        <f t="shared" si="73"/>
        <v>0.18711557989521876</v>
      </c>
    </row>
    <row r="175" spans="1:37" x14ac:dyDescent="0.25">
      <c r="A175" s="4" t="s">
        <v>354</v>
      </c>
      <c r="B175" s="18">
        <v>2434</v>
      </c>
      <c r="C175" s="4">
        <v>1643</v>
      </c>
      <c r="D175" s="9">
        <v>0.71054793928123516</v>
      </c>
      <c r="E175" s="28">
        <f t="shared" si="74"/>
        <v>0.69589746630636429</v>
      </c>
      <c r="F175" s="28">
        <f t="shared" si="75"/>
        <v>0.71054793928123516</v>
      </c>
      <c r="G175" s="28">
        <f t="shared" si="76"/>
        <v>0.75002282479685933</v>
      </c>
      <c r="H175" s="16">
        <v>5</v>
      </c>
      <c r="I175" s="16">
        <v>5</v>
      </c>
      <c r="J175" s="5">
        <v>486.8</v>
      </c>
      <c r="K175" s="30">
        <f t="shared" si="71"/>
        <v>5</v>
      </c>
      <c r="L175" s="5">
        <v>486.8</v>
      </c>
      <c r="M175">
        <f t="shared" si="72"/>
        <v>2434</v>
      </c>
      <c r="N175" s="28"/>
      <c r="O175" s="28">
        <f t="shared" si="68"/>
        <v>1.5310805258833198</v>
      </c>
      <c r="P175">
        <f t="shared" si="59"/>
        <v>405.66666666666669</v>
      </c>
      <c r="Q175" s="28">
        <f t="shared" si="69"/>
        <v>1.8372966310599836</v>
      </c>
      <c r="R175" s="28">
        <f t="shared" si="60"/>
        <v>0.30621610517666387</v>
      </c>
      <c r="S175" s="46">
        <v>51579</v>
      </c>
      <c r="T175" s="59">
        <f t="shared" si="70"/>
        <v>2.5633595192360303E-3</v>
      </c>
      <c r="U175" s="28">
        <v>0.98960000000000004</v>
      </c>
      <c r="V175" s="59">
        <f t="shared" si="61"/>
        <v>1</v>
      </c>
      <c r="W175" s="59">
        <f t="shared" si="62"/>
        <v>0.71054793928123516</v>
      </c>
      <c r="X175" s="62">
        <f t="shared" si="63"/>
        <v>-1.1954626397423482</v>
      </c>
      <c r="Y175" s="28">
        <v>0.153789253681931</v>
      </c>
      <c r="Z175" s="28">
        <v>0.89439724645184204</v>
      </c>
      <c r="AA175" s="62">
        <f t="shared" si="77"/>
        <v>0.47189747765563506</v>
      </c>
      <c r="AB175" s="59">
        <f t="shared" si="64"/>
        <v>0.90562050446887299</v>
      </c>
      <c r="AC175" s="62">
        <f t="shared" si="65"/>
        <v>0.29594420251166875</v>
      </c>
      <c r="AD175" s="28">
        <v>7.6642910197268099E-2</v>
      </c>
      <c r="AE175" s="28">
        <v>0.88293847953236904</v>
      </c>
      <c r="AF175">
        <v>121.41379999999999</v>
      </c>
      <c r="AG175" s="59">
        <f t="shared" si="66"/>
        <v>0.66041891375342465</v>
      </c>
      <c r="AH175" s="62">
        <f t="shared" si="67"/>
        <v>-1.4608687686141202</v>
      </c>
      <c r="AI175">
        <v>6.5787674558349635E-2</v>
      </c>
      <c r="AJ175" s="28">
        <v>0.75652607287546736</v>
      </c>
      <c r="AK175" s="62">
        <f t="shared" si="73"/>
        <v>-0.78679573528159985</v>
      </c>
    </row>
    <row r="176" spans="1:37" x14ac:dyDescent="0.25">
      <c r="A176" s="4" t="s">
        <v>356</v>
      </c>
      <c r="B176" s="18">
        <v>1777</v>
      </c>
      <c r="C176" s="4">
        <v>1360</v>
      </c>
      <c r="D176" s="9">
        <v>0.8056156147261796</v>
      </c>
      <c r="E176" s="28">
        <f t="shared" si="74"/>
        <v>0.78900498349471193</v>
      </c>
      <c r="F176" s="28">
        <f t="shared" si="75"/>
        <v>0.8056156147261796</v>
      </c>
      <c r="G176" s="28">
        <f t="shared" si="76"/>
        <v>0.85037203776652293</v>
      </c>
      <c r="H176" s="16">
        <v>5</v>
      </c>
      <c r="I176" s="16">
        <v>5</v>
      </c>
      <c r="J176" s="5">
        <v>355.4</v>
      </c>
      <c r="K176" s="30">
        <f t="shared" si="71"/>
        <v>5</v>
      </c>
      <c r="L176" s="5">
        <v>355.4</v>
      </c>
      <c r="M176">
        <f t="shared" si="72"/>
        <v>1777</v>
      </c>
      <c r="N176" s="28"/>
      <c r="O176" s="28">
        <f t="shared" si="68"/>
        <v>2.0971581316826113</v>
      </c>
      <c r="P176">
        <f t="shared" si="59"/>
        <v>296.16666666666669</v>
      </c>
      <c r="Q176" s="28">
        <f t="shared" si="69"/>
        <v>2.5165897580191334</v>
      </c>
      <c r="R176" s="28">
        <f t="shared" si="60"/>
        <v>0.41943162633652209</v>
      </c>
      <c r="S176" s="46">
        <v>17458</v>
      </c>
      <c r="T176" s="59">
        <f t="shared" si="70"/>
        <v>8.6762307308832314E-4</v>
      </c>
      <c r="U176" s="28">
        <v>0.98960000000000004</v>
      </c>
      <c r="V176" s="59">
        <f t="shared" si="61"/>
        <v>1</v>
      </c>
      <c r="W176" s="59">
        <f t="shared" si="62"/>
        <v>0.8056156147261796</v>
      </c>
      <c r="X176" s="62">
        <f t="shared" si="63"/>
        <v>-0.57729411906297312</v>
      </c>
      <c r="Y176" s="28">
        <v>0.153789253681931</v>
      </c>
      <c r="Z176" s="28">
        <v>0.89439724645184204</v>
      </c>
      <c r="AA176" s="62">
        <f t="shared" si="77"/>
        <v>1.0178714629396266</v>
      </c>
      <c r="AB176" s="59">
        <f t="shared" si="64"/>
        <v>0.79642570741207463</v>
      </c>
      <c r="AC176" s="62">
        <f t="shared" si="65"/>
        <v>-1.1287772332447015</v>
      </c>
      <c r="AD176" s="28">
        <v>7.6642910197268099E-2</v>
      </c>
      <c r="AE176" s="28">
        <v>0.88293847953236904</v>
      </c>
      <c r="AF176">
        <v>79.766900000000007</v>
      </c>
      <c r="AG176" s="59">
        <f t="shared" si="66"/>
        <v>0.77333335824657534</v>
      </c>
      <c r="AH176" s="62">
        <f t="shared" si="67"/>
        <v>0.25547772411686254</v>
      </c>
      <c r="AI176">
        <v>6.5787674558349635E-2</v>
      </c>
      <c r="AJ176" s="28">
        <v>0.75652607287546736</v>
      </c>
      <c r="AK176" s="62">
        <f t="shared" si="73"/>
        <v>-0.48353120939693744</v>
      </c>
    </row>
    <row r="177" spans="1:37" x14ac:dyDescent="0.25">
      <c r="A177" s="4" t="s">
        <v>358</v>
      </c>
      <c r="B177" s="18">
        <v>4977</v>
      </c>
      <c r="C177" s="4">
        <v>4496</v>
      </c>
      <c r="D177" s="9">
        <v>0.95090045789579436</v>
      </c>
      <c r="E177" s="28">
        <f t="shared" si="74"/>
        <v>0.93129426288763373</v>
      </c>
      <c r="F177" s="28">
        <f t="shared" si="75"/>
        <v>0.95090045789579436</v>
      </c>
      <c r="G177" s="28">
        <f t="shared" si="76"/>
        <v>1.0037282611122273</v>
      </c>
      <c r="H177" s="16">
        <v>4</v>
      </c>
      <c r="I177" s="16">
        <v>5</v>
      </c>
      <c r="J177" s="5">
        <v>995.4</v>
      </c>
      <c r="K177" s="30">
        <f t="shared" si="71"/>
        <v>4</v>
      </c>
      <c r="L177" s="5">
        <v>1244.25</v>
      </c>
      <c r="M177">
        <f t="shared" si="72"/>
        <v>4977</v>
      </c>
      <c r="N177" s="28"/>
      <c r="O177" s="28">
        <f t="shared" si="68"/>
        <v>0.59901948965240104</v>
      </c>
      <c r="P177">
        <f t="shared" si="59"/>
        <v>995.4</v>
      </c>
      <c r="Q177" s="28">
        <f t="shared" si="69"/>
        <v>0.74877436206550141</v>
      </c>
      <c r="R177" s="28">
        <f t="shared" si="60"/>
        <v>0.14975487241310037</v>
      </c>
      <c r="S177" s="46">
        <v>44825</v>
      </c>
      <c r="T177" s="59">
        <f t="shared" si="70"/>
        <v>2.2277010110656483E-3</v>
      </c>
      <c r="U177" s="28">
        <v>0.98960000000000004</v>
      </c>
      <c r="V177" s="59">
        <f t="shared" si="61"/>
        <v>0.8</v>
      </c>
      <c r="W177" s="59">
        <f t="shared" si="62"/>
        <v>1.188625572369743</v>
      </c>
      <c r="X177" s="62">
        <f t="shared" si="63"/>
        <v>1.9131917144641843</v>
      </c>
      <c r="Y177" s="28">
        <v>0.153789253681931</v>
      </c>
      <c r="Z177" s="28">
        <v>0.89439724645184204</v>
      </c>
      <c r="AA177" s="62">
        <f t="shared" si="77"/>
        <v>1.1103179029559398</v>
      </c>
      <c r="AB177" s="59">
        <f t="shared" si="64"/>
        <v>0.72242052426101511</v>
      </c>
      <c r="AC177" s="62">
        <f t="shared" si="65"/>
        <v>-2.094361433539035</v>
      </c>
      <c r="AD177" s="28">
        <v>7.6642910197268099E-2</v>
      </c>
      <c r="AE177" s="28">
        <v>0.88293847953236904</v>
      </c>
      <c r="AF177">
        <v>46.1967</v>
      </c>
      <c r="AG177" s="59">
        <f t="shared" si="66"/>
        <v>0.86434998816438358</v>
      </c>
      <c r="AH177" s="62">
        <f t="shared" si="67"/>
        <v>1.6389683327882796</v>
      </c>
      <c r="AI177">
        <v>6.5787674558349635E-2</v>
      </c>
      <c r="AJ177" s="28">
        <v>0.75652607287546736</v>
      </c>
      <c r="AK177" s="62">
        <f t="shared" si="73"/>
        <v>0.48593287123780965</v>
      </c>
    </row>
    <row r="178" spans="1:37" x14ac:dyDescent="0.25">
      <c r="A178" s="4" t="s">
        <v>360</v>
      </c>
      <c r="B178" s="18">
        <v>7909</v>
      </c>
      <c r="C178" s="4">
        <v>6067</v>
      </c>
      <c r="D178" s="9">
        <v>0.80747449607708743</v>
      </c>
      <c r="E178" s="28">
        <f t="shared" si="74"/>
        <v>0.79082553739508565</v>
      </c>
      <c r="F178" s="28">
        <f t="shared" si="75"/>
        <v>0.80747449607708743</v>
      </c>
      <c r="G178" s="28">
        <f t="shared" si="76"/>
        <v>0.85233419030359225</v>
      </c>
      <c r="H178" s="16">
        <v>11</v>
      </c>
      <c r="I178" s="16">
        <v>12</v>
      </c>
      <c r="J178" s="5">
        <v>659.08</v>
      </c>
      <c r="K178" s="30">
        <f t="shared" si="71"/>
        <v>10.999944367176635</v>
      </c>
      <c r="L178" s="5">
        <v>719</v>
      </c>
      <c r="M178">
        <f t="shared" si="72"/>
        <v>7908.9600000000009</v>
      </c>
      <c r="N178" s="28"/>
      <c r="O178" s="28">
        <f t="shared" si="68"/>
        <v>1.0366203059805286</v>
      </c>
      <c r="P178">
        <f t="shared" si="59"/>
        <v>659.08305555426773</v>
      </c>
      <c r="Q178" s="28">
        <f t="shared" si="69"/>
        <v>1.130858992230048</v>
      </c>
      <c r="R178" s="28">
        <f t="shared" si="60"/>
        <v>9.4238686249519477E-2</v>
      </c>
      <c r="S178" s="46">
        <v>158767</v>
      </c>
      <c r="T178" s="59">
        <f t="shared" si="70"/>
        <v>7.8903604333264866E-3</v>
      </c>
      <c r="U178" s="28">
        <v>0.98960000000000004</v>
      </c>
      <c r="V178" s="59">
        <f t="shared" si="61"/>
        <v>0.91666203059805296</v>
      </c>
      <c r="W178" s="59">
        <f t="shared" si="62"/>
        <v>0.88088572355317385</v>
      </c>
      <c r="X178" s="62">
        <f t="shared" si="63"/>
        <v>-8.7857392991924563E-2</v>
      </c>
      <c r="Y178" s="28">
        <v>0.153789253681931</v>
      </c>
      <c r="Z178" s="28">
        <v>0.89439724645184204</v>
      </c>
      <c r="AA178" s="62">
        <f t="shared" si="77"/>
        <v>0.49815137906491902</v>
      </c>
      <c r="AB178" s="59">
        <f t="shared" si="64"/>
        <v>0.95471328195519045</v>
      </c>
      <c r="AC178" s="62">
        <f t="shared" si="65"/>
        <v>0.93648326033136198</v>
      </c>
      <c r="AD178" s="28">
        <v>7.6642910197268099E-2</v>
      </c>
      <c r="AE178" s="28">
        <v>0.88293847953236904</v>
      </c>
      <c r="AF178">
        <v>110.16419999999999</v>
      </c>
      <c r="AG178" s="59">
        <f t="shared" si="66"/>
        <v>0.6909191991232877</v>
      </c>
      <c r="AH178" s="62">
        <f t="shared" si="67"/>
        <v>-0.99725175259068299</v>
      </c>
      <c r="AI178">
        <v>6.5787674558349635E-2</v>
      </c>
      <c r="AJ178" s="28">
        <v>0.75652607287546736</v>
      </c>
      <c r="AK178" s="62">
        <f t="shared" si="73"/>
        <v>-4.9541961750415177E-2</v>
      </c>
    </row>
    <row r="179" spans="1:37" x14ac:dyDescent="0.25">
      <c r="A179" s="4" t="s">
        <v>362</v>
      </c>
      <c r="B179" s="18">
        <v>4934</v>
      </c>
      <c r="C179" s="4">
        <v>4087</v>
      </c>
      <c r="D179" s="9">
        <v>0.87193053570285661</v>
      </c>
      <c r="E179" s="28">
        <f t="shared" si="74"/>
        <v>0.85395258651310713</v>
      </c>
      <c r="F179" s="28">
        <f t="shared" si="75"/>
        <v>0.87193053570285661</v>
      </c>
      <c r="G179" s="28">
        <f t="shared" si="76"/>
        <v>0.92037112101968199</v>
      </c>
      <c r="H179" s="16">
        <v>4</v>
      </c>
      <c r="I179" s="16">
        <v>5</v>
      </c>
      <c r="J179" s="5">
        <v>986.8</v>
      </c>
      <c r="K179" s="30">
        <f t="shared" si="71"/>
        <v>4</v>
      </c>
      <c r="L179" s="5">
        <v>1233.5</v>
      </c>
      <c r="M179">
        <f t="shared" si="72"/>
        <v>4934</v>
      </c>
      <c r="N179" s="28"/>
      <c r="O179" s="28">
        <f t="shared" si="68"/>
        <v>0.60423996757194975</v>
      </c>
      <c r="P179">
        <f t="shared" si="59"/>
        <v>986.8</v>
      </c>
      <c r="Q179" s="28">
        <f t="shared" si="69"/>
        <v>0.75529995946493722</v>
      </c>
      <c r="R179" s="28">
        <f t="shared" si="60"/>
        <v>0.15105999189298747</v>
      </c>
      <c r="S179" s="46">
        <v>58698</v>
      </c>
      <c r="T179" s="59">
        <f t="shared" si="70"/>
        <v>2.9171577010046051E-3</v>
      </c>
      <c r="U179" s="28">
        <v>0.98960000000000004</v>
      </c>
      <c r="V179" s="59">
        <f t="shared" si="61"/>
        <v>0.8</v>
      </c>
      <c r="W179" s="59">
        <f t="shared" si="62"/>
        <v>1.0899131696285707</v>
      </c>
      <c r="X179" s="62">
        <f t="shared" si="63"/>
        <v>1.2713237010766518</v>
      </c>
      <c r="Y179" s="28">
        <v>0.153789253681931</v>
      </c>
      <c r="Z179" s="28">
        <v>0.89439724645184204</v>
      </c>
      <c r="AA179" s="62">
        <f t="shared" si="77"/>
        <v>0.84057378445602915</v>
      </c>
      <c r="AB179" s="59">
        <f t="shared" si="64"/>
        <v>0.78985655388599274</v>
      </c>
      <c r="AC179" s="62">
        <f t="shared" si="65"/>
        <v>-1.2144884035169916</v>
      </c>
      <c r="AD179" s="28">
        <v>7.6642910197268099E-2</v>
      </c>
      <c r="AE179" s="28">
        <v>0.88293847953236904</v>
      </c>
      <c r="AF179">
        <v>62.107500000000002</v>
      </c>
      <c r="AG179" s="59">
        <f t="shared" si="66"/>
        <v>0.82121210410958911</v>
      </c>
      <c r="AH179" s="62">
        <f t="shared" si="67"/>
        <v>0.9832545635390898</v>
      </c>
      <c r="AI179">
        <v>6.5787674558349635E-2</v>
      </c>
      <c r="AJ179" s="28">
        <v>0.75652607287546736</v>
      </c>
      <c r="AK179" s="62">
        <f t="shared" si="73"/>
        <v>0.34669662036625004</v>
      </c>
    </row>
    <row r="180" spans="1:37" x14ac:dyDescent="0.25">
      <c r="A180" s="4" t="s">
        <v>364</v>
      </c>
      <c r="B180" s="18">
        <v>14470</v>
      </c>
      <c r="C180" s="4">
        <v>11143</v>
      </c>
      <c r="D180" s="9">
        <v>0.8106063361582948</v>
      </c>
      <c r="E180" s="28">
        <f t="shared" si="74"/>
        <v>0.79389280345400015</v>
      </c>
      <c r="F180" s="28">
        <f t="shared" si="75"/>
        <v>0.8106063361582948</v>
      </c>
      <c r="G180" s="28">
        <f t="shared" si="76"/>
        <v>0.85564002150042229</v>
      </c>
      <c r="H180" s="16">
        <v>14</v>
      </c>
      <c r="I180" s="16">
        <v>18</v>
      </c>
      <c r="J180" s="5">
        <v>803.89</v>
      </c>
      <c r="K180" s="30">
        <f t="shared" si="71"/>
        <v>14.000038700813686</v>
      </c>
      <c r="L180" s="5">
        <v>1033.57</v>
      </c>
      <c r="M180">
        <f t="shared" si="72"/>
        <v>14470.02</v>
      </c>
      <c r="N180" s="28"/>
      <c r="O180" s="28">
        <f t="shared" si="68"/>
        <v>0.72112193658871682</v>
      </c>
      <c r="P180">
        <f t="shared" si="59"/>
        <v>964.66551111065235</v>
      </c>
      <c r="Q180" s="28">
        <f t="shared" si="69"/>
        <v>0.7726305039576632</v>
      </c>
      <c r="R180" s="28">
        <f t="shared" si="60"/>
        <v>5.1508567368946379E-2</v>
      </c>
      <c r="S180" s="46">
        <v>121945</v>
      </c>
      <c r="T180" s="59">
        <f t="shared" si="70"/>
        <v>6.060390402552158E-3</v>
      </c>
      <c r="U180" s="28">
        <v>0.98960000000000004</v>
      </c>
      <c r="V180" s="59">
        <f t="shared" si="61"/>
        <v>0.77777992782298255</v>
      </c>
      <c r="W180" s="59">
        <f t="shared" si="62"/>
        <v>1.042205265475536</v>
      </c>
      <c r="X180" s="62">
        <f t="shared" si="63"/>
        <v>0.96110759032222459</v>
      </c>
      <c r="Y180" s="28">
        <v>0.153789253681931</v>
      </c>
      <c r="Z180" s="28">
        <v>0.89439724645184204</v>
      </c>
      <c r="AA180" s="62">
        <f t="shared" si="77"/>
        <v>1.186600516626348</v>
      </c>
      <c r="AB180" s="59">
        <f t="shared" si="64"/>
        <v>0.91524305453831478</v>
      </c>
      <c r="AC180" s="62">
        <f t="shared" si="65"/>
        <v>0.42149462908960922</v>
      </c>
      <c r="AD180" s="28">
        <v>7.6642910197268099E-2</v>
      </c>
      <c r="AE180" s="28">
        <v>0.88293847953236904</v>
      </c>
      <c r="AF180">
        <v>69.185599999999994</v>
      </c>
      <c r="AG180" s="59">
        <f t="shared" si="66"/>
        <v>0.80202172668493155</v>
      </c>
      <c r="AH180" s="62">
        <f t="shared" si="67"/>
        <v>0.69155284960121721</v>
      </c>
      <c r="AI180">
        <v>6.5787674558349635E-2</v>
      </c>
      <c r="AJ180" s="28">
        <v>0.75652607287546736</v>
      </c>
      <c r="AK180" s="62">
        <f t="shared" si="73"/>
        <v>0.69138502300435034</v>
      </c>
    </row>
    <row r="181" spans="1:37" x14ac:dyDescent="0.25">
      <c r="A181" s="4" t="s">
        <v>366</v>
      </c>
      <c r="B181" s="18">
        <v>15799</v>
      </c>
      <c r="C181" s="4">
        <v>11076</v>
      </c>
      <c r="D181" s="9">
        <v>0.73795476729040155</v>
      </c>
      <c r="E181" s="28">
        <f t="shared" si="74"/>
        <v>0.72273920507822831</v>
      </c>
      <c r="F181" s="28">
        <f t="shared" si="75"/>
        <v>0.73795476729040155</v>
      </c>
      <c r="G181" s="28">
        <f t="shared" si="76"/>
        <v>0.77895225436209037</v>
      </c>
      <c r="H181" s="16">
        <v>22</v>
      </c>
      <c r="I181" s="16">
        <v>22</v>
      </c>
      <c r="J181" s="5">
        <v>718.14</v>
      </c>
      <c r="K181" s="30">
        <f t="shared" si="71"/>
        <v>20.000101272232417</v>
      </c>
      <c r="L181" s="5">
        <v>789.95</v>
      </c>
      <c r="M181">
        <f t="shared" si="72"/>
        <v>15799.08</v>
      </c>
      <c r="N181" s="28"/>
      <c r="O181" s="28">
        <f t="shared" si="68"/>
        <v>0.9435154123678714</v>
      </c>
      <c r="P181">
        <f t="shared" si="59"/>
        <v>752.33351473835432</v>
      </c>
      <c r="Q181" s="28">
        <f t="shared" si="69"/>
        <v>0.99069094410769409</v>
      </c>
      <c r="R181" s="28">
        <f t="shared" si="60"/>
        <v>4.7175531739822696E-2</v>
      </c>
      <c r="S181" s="46">
        <v>183595</v>
      </c>
      <c r="T181" s="59">
        <f t="shared" si="70"/>
        <v>9.1242558198906341E-3</v>
      </c>
      <c r="U181" s="28">
        <v>0.98960000000000004</v>
      </c>
      <c r="V181" s="59">
        <f t="shared" si="61"/>
        <v>0.90909551237420072</v>
      </c>
      <c r="W181" s="59">
        <f t="shared" si="62"/>
        <v>0.81174613365228621</v>
      </c>
      <c r="X181" s="62">
        <f t="shared" si="63"/>
        <v>-0.53743100262711452</v>
      </c>
      <c r="Y181" s="28">
        <v>0.153789253681931</v>
      </c>
      <c r="Z181" s="28">
        <v>0.89439724645184204</v>
      </c>
      <c r="AA181" s="62">
        <f t="shared" si="77"/>
        <v>0.86053541763119912</v>
      </c>
      <c r="AB181" s="59">
        <f t="shared" si="64"/>
        <v>0.95697344698819387</v>
      </c>
      <c r="AC181" s="62">
        <f t="shared" si="65"/>
        <v>0.96597281164388471</v>
      </c>
      <c r="AD181" s="28">
        <v>7.6642910197268099E-2</v>
      </c>
      <c r="AE181" s="28">
        <v>0.88293847953236904</v>
      </c>
      <c r="AF181">
        <v>98.417000000000002</v>
      </c>
      <c r="AG181" s="59">
        <f t="shared" si="66"/>
        <v>0.72276859397260274</v>
      </c>
      <c r="AH181" s="62">
        <f t="shared" si="67"/>
        <v>-0.51312771167984983</v>
      </c>
      <c r="AI181">
        <v>6.5787674558349635E-2</v>
      </c>
      <c r="AJ181" s="28">
        <v>0.75652607287546736</v>
      </c>
      <c r="AK181" s="62">
        <f t="shared" si="73"/>
        <v>-2.8195300887693214E-2</v>
      </c>
    </row>
    <row r="182" spans="1:37" x14ac:dyDescent="0.25">
      <c r="A182" s="4" t="s">
        <v>368</v>
      </c>
      <c r="B182" s="18">
        <v>41554</v>
      </c>
      <c r="C182" s="4">
        <v>29797</v>
      </c>
      <c r="D182" s="9">
        <v>0.75480731476860807</v>
      </c>
      <c r="E182" s="28">
        <f t="shared" si="74"/>
        <v>0.73924427735069864</v>
      </c>
      <c r="F182" s="28">
        <f t="shared" si="75"/>
        <v>0.75480731476860807</v>
      </c>
      <c r="G182" s="28">
        <f t="shared" si="76"/>
        <v>0.79674105447797516</v>
      </c>
      <c r="H182" s="16">
        <v>30</v>
      </c>
      <c r="I182" s="16">
        <v>31</v>
      </c>
      <c r="J182" s="5">
        <v>1340.45</v>
      </c>
      <c r="K182" s="30">
        <f t="shared" si="71"/>
        <v>27.999993261773369</v>
      </c>
      <c r="L182" s="5">
        <v>1484.07</v>
      </c>
      <c r="M182">
        <f t="shared" si="72"/>
        <v>41553.950000000004</v>
      </c>
      <c r="N182" s="28"/>
      <c r="O182" s="28">
        <f t="shared" si="68"/>
        <v>0.50222024567574308</v>
      </c>
      <c r="P182">
        <f t="shared" si="59"/>
        <v>1432.8951605231839</v>
      </c>
      <c r="Q182" s="28">
        <f t="shared" si="69"/>
        <v>0.52015668733772713</v>
      </c>
      <c r="R182" s="28">
        <f t="shared" si="60"/>
        <v>1.7936441661984048E-2</v>
      </c>
      <c r="S182" s="46">
        <v>277563</v>
      </c>
      <c r="T182" s="59">
        <f t="shared" si="70"/>
        <v>1.3794252665575338E-2</v>
      </c>
      <c r="U182" s="28">
        <v>0.98960000000000004</v>
      </c>
      <c r="V182" s="59">
        <f t="shared" si="61"/>
        <v>0.90322558908946349</v>
      </c>
      <c r="W182" s="59">
        <f t="shared" si="62"/>
        <v>0.83567972817236613</v>
      </c>
      <c r="X182" s="62">
        <f t="shared" si="63"/>
        <v>-0.38180507983292689</v>
      </c>
      <c r="Y182" s="28">
        <v>0.153789253681931</v>
      </c>
      <c r="Z182" s="28">
        <v>0.89439724645184204</v>
      </c>
      <c r="AA182" s="62">
        <f t="shared" si="77"/>
        <v>1.4971015589253611</v>
      </c>
      <c r="AB182" s="59">
        <f t="shared" si="64"/>
        <v>0.94653207431412989</v>
      </c>
      <c r="AC182" s="62">
        <f t="shared" si="65"/>
        <v>0.82973877972639432</v>
      </c>
      <c r="AD182" s="28">
        <v>7.6642910197268099E-2</v>
      </c>
      <c r="AE182" s="28">
        <v>0.88293847953236904</v>
      </c>
      <c r="AF182">
        <v>103.53270000000001</v>
      </c>
      <c r="AG182" s="59">
        <f t="shared" si="66"/>
        <v>0.70889873994520547</v>
      </c>
      <c r="AH182" s="62">
        <f t="shared" si="67"/>
        <v>-0.72395525833671726</v>
      </c>
      <c r="AI182">
        <v>6.5787674558349635E-2</v>
      </c>
      <c r="AJ182" s="28">
        <v>0.75652607287546736</v>
      </c>
      <c r="AK182" s="62">
        <f t="shared" si="73"/>
        <v>-9.2007186147749942E-2</v>
      </c>
    </row>
    <row r="183" spans="1:37" x14ac:dyDescent="0.25">
      <c r="A183" s="4" t="s">
        <v>370</v>
      </c>
      <c r="B183" s="18">
        <v>57999</v>
      </c>
      <c r="C183" s="4">
        <v>36871</v>
      </c>
      <c r="D183" s="9">
        <v>0.66917669179414174</v>
      </c>
      <c r="E183" s="28">
        <f t="shared" si="74"/>
        <v>0.6553792342313759</v>
      </c>
      <c r="F183" s="28">
        <f t="shared" si="75"/>
        <v>0.66917669179414174</v>
      </c>
      <c r="G183" s="28">
        <f t="shared" si="76"/>
        <v>0.70635317467159398</v>
      </c>
      <c r="H183" s="16">
        <v>36</v>
      </c>
      <c r="I183" s="16">
        <v>38</v>
      </c>
      <c r="J183" s="5">
        <v>1526.29</v>
      </c>
      <c r="K183" s="30">
        <f t="shared" si="71"/>
        <v>28.999944999174986</v>
      </c>
      <c r="L183" s="5">
        <v>1999.97</v>
      </c>
      <c r="M183">
        <f t="shared" si="72"/>
        <v>57999.02</v>
      </c>
      <c r="N183" s="28"/>
      <c r="O183" s="28">
        <f t="shared" si="68"/>
        <v>0.37267059005885089</v>
      </c>
      <c r="P183">
        <f t="shared" si="59"/>
        <v>1933.3042111108871</v>
      </c>
      <c r="Q183" s="28">
        <f t="shared" si="69"/>
        <v>0.38552132443332826</v>
      </c>
      <c r="R183" s="28">
        <f t="shared" si="60"/>
        <v>1.2850734374477368E-2</v>
      </c>
      <c r="S183" s="46">
        <v>416681</v>
      </c>
      <c r="T183" s="59">
        <f t="shared" si="70"/>
        <v>2.0708102286488464E-2</v>
      </c>
      <c r="U183" s="28">
        <v>0.98960000000000004</v>
      </c>
      <c r="V183" s="59">
        <f t="shared" si="61"/>
        <v>0.76315644734671018</v>
      </c>
      <c r="W183" s="59">
        <f t="shared" si="62"/>
        <v>0.87685387985738605</v>
      </c>
      <c r="X183" s="62">
        <f t="shared" si="63"/>
        <v>-0.11407407328173538</v>
      </c>
      <c r="Y183" s="28">
        <v>0.153789253681931</v>
      </c>
      <c r="Z183" s="28">
        <v>0.89439724645184204</v>
      </c>
      <c r="AA183" s="62">
        <f t="shared" si="77"/>
        <v>1.391928117672752</v>
      </c>
      <c r="AB183" s="59">
        <f t="shared" si="64"/>
        <v>0.95200238766961964</v>
      </c>
      <c r="AC183" s="62">
        <f t="shared" si="65"/>
        <v>0.90111280951479789</v>
      </c>
      <c r="AD183" s="28">
        <v>7.6642910197268099E-2</v>
      </c>
      <c r="AE183" s="28">
        <v>0.88293847953236904</v>
      </c>
      <c r="AF183">
        <v>153.75280000000001</v>
      </c>
      <c r="AG183" s="59">
        <f t="shared" si="66"/>
        <v>0.57274035375342469</v>
      </c>
      <c r="AH183" s="62">
        <f t="shared" si="67"/>
        <v>-2.7936193269612533</v>
      </c>
      <c r="AI183">
        <v>6.5787674558349635E-2</v>
      </c>
      <c r="AJ183" s="28">
        <v>0.75652607287546736</v>
      </c>
      <c r="AK183" s="62">
        <f t="shared" si="73"/>
        <v>-0.66886019690939691</v>
      </c>
    </row>
    <row r="184" spans="1:37" x14ac:dyDescent="0.25">
      <c r="A184" s="4" t="s">
        <v>372</v>
      </c>
      <c r="B184" s="18">
        <v>2224</v>
      </c>
      <c r="C184" s="4">
        <v>1855</v>
      </c>
      <c r="D184" s="9">
        <v>0.87798182506626288</v>
      </c>
      <c r="E184" s="28">
        <f t="shared" si="74"/>
        <v>0.85987910702365955</v>
      </c>
      <c r="F184" s="28">
        <f t="shared" si="75"/>
        <v>0.87798182506626288</v>
      </c>
      <c r="G184" s="28">
        <f t="shared" si="76"/>
        <v>0.92675859312549957</v>
      </c>
      <c r="H184" s="16">
        <v>3</v>
      </c>
      <c r="I184" s="16">
        <v>3</v>
      </c>
      <c r="J184" s="5">
        <v>741.33</v>
      </c>
      <c r="K184" s="30">
        <f t="shared" si="71"/>
        <v>1.9999910071942448</v>
      </c>
      <c r="L184" s="5">
        <v>1112</v>
      </c>
      <c r="M184">
        <f t="shared" si="72"/>
        <v>2223.9900000000002</v>
      </c>
      <c r="N184" s="28"/>
      <c r="O184" s="28">
        <f t="shared" si="68"/>
        <v>0.67026079136690653</v>
      </c>
      <c r="P184">
        <f t="shared" si="59"/>
        <v>741.33222221889162</v>
      </c>
      <c r="Q184" s="28">
        <f t="shared" si="69"/>
        <v>1.0053926939384108</v>
      </c>
      <c r="R184" s="28">
        <f t="shared" si="60"/>
        <v>0.33513190257150427</v>
      </c>
      <c r="S184" s="46">
        <v>35512</v>
      </c>
      <c r="T184" s="59">
        <f t="shared" si="70"/>
        <v>1.7648659967643792E-3</v>
      </c>
      <c r="U184" s="28">
        <v>0.98960000000000004</v>
      </c>
      <c r="V184" s="59">
        <f t="shared" si="61"/>
        <v>0.66666366906474828</v>
      </c>
      <c r="W184" s="59">
        <f t="shared" si="62"/>
        <v>1.3169786592660275</v>
      </c>
      <c r="X184" s="62">
        <f t="shared" si="63"/>
        <v>2.7477954583756161</v>
      </c>
      <c r="Y184" s="28">
        <v>0.153789253681931</v>
      </c>
      <c r="Z184" s="28">
        <v>0.89439724645184204</v>
      </c>
      <c r="AA184" s="62">
        <f t="shared" si="77"/>
        <v>0.62626717729218295</v>
      </c>
      <c r="AB184" s="59">
        <f t="shared" si="64"/>
        <v>0.68686500337280854</v>
      </c>
      <c r="AC184" s="62">
        <f t="shared" si="65"/>
        <v>-2.5582728481329178</v>
      </c>
      <c r="AD184" s="28">
        <v>7.6642910197268099E-2</v>
      </c>
      <c r="AE184" s="28">
        <v>0.88293847953236904</v>
      </c>
      <c r="AF184">
        <v>89.597399999999993</v>
      </c>
      <c r="AG184" s="59">
        <f t="shared" si="66"/>
        <v>0.7466805834520549</v>
      </c>
      <c r="AH184" s="62">
        <f t="shared" si="67"/>
        <v>-0.14965553182275976</v>
      </c>
      <c r="AI184">
        <v>6.5787674558349635E-2</v>
      </c>
      <c r="AJ184" s="28">
        <v>0.75652607287546736</v>
      </c>
      <c r="AK184" s="62">
        <f t="shared" si="73"/>
        <v>1.3289026139979529E-2</v>
      </c>
    </row>
    <row r="185" spans="1:37" x14ac:dyDescent="0.25">
      <c r="A185" s="4" t="s">
        <v>374</v>
      </c>
      <c r="B185" s="18">
        <v>2517</v>
      </c>
      <c r="C185" s="4">
        <v>2067</v>
      </c>
      <c r="D185" s="9">
        <v>0.86443761370052064</v>
      </c>
      <c r="E185" s="28">
        <f t="shared" si="74"/>
        <v>0.84661415774793269</v>
      </c>
      <c r="F185" s="28">
        <f t="shared" si="75"/>
        <v>0.86443761370052064</v>
      </c>
      <c r="G185" s="28">
        <f t="shared" si="76"/>
        <v>0.91246192557277173</v>
      </c>
      <c r="H185" s="16">
        <v>4</v>
      </c>
      <c r="I185" s="16">
        <v>4</v>
      </c>
      <c r="J185" s="5">
        <v>629.25</v>
      </c>
      <c r="K185" s="30">
        <f t="shared" si="71"/>
        <v>4</v>
      </c>
      <c r="L185" s="5">
        <v>629.25</v>
      </c>
      <c r="M185">
        <f t="shared" si="72"/>
        <v>2517</v>
      </c>
      <c r="N185" s="28"/>
      <c r="O185" s="28">
        <f t="shared" si="68"/>
        <v>1.1844735796583234</v>
      </c>
      <c r="P185">
        <f t="shared" si="59"/>
        <v>503.4</v>
      </c>
      <c r="Q185" s="28">
        <f t="shared" si="69"/>
        <v>1.4805919745729044</v>
      </c>
      <c r="R185" s="28">
        <f t="shared" si="60"/>
        <v>0.29611839491458092</v>
      </c>
      <c r="S185" s="46">
        <v>45147</v>
      </c>
      <c r="T185" s="59">
        <f t="shared" si="70"/>
        <v>2.2437036820207655E-3</v>
      </c>
      <c r="U185" s="28">
        <v>0.98960000000000004</v>
      </c>
      <c r="V185" s="59">
        <f t="shared" si="61"/>
        <v>1</v>
      </c>
      <c r="W185" s="59">
        <f t="shared" si="62"/>
        <v>0.86443761370052064</v>
      </c>
      <c r="X185" s="62">
        <f t="shared" si="63"/>
        <v>-0.19480966344556377</v>
      </c>
      <c r="Y185" s="28">
        <v>0.153789253681931</v>
      </c>
      <c r="Z185" s="28">
        <v>0.89439724645184204</v>
      </c>
      <c r="AA185" s="62">
        <f t="shared" si="77"/>
        <v>0.55751212705163133</v>
      </c>
      <c r="AB185" s="59">
        <f t="shared" si="64"/>
        <v>0.86062196823709214</v>
      </c>
      <c r="AC185" s="62">
        <f t="shared" si="65"/>
        <v>-0.29117515550802192</v>
      </c>
      <c r="AD185" s="28">
        <v>7.6642910197268099E-2</v>
      </c>
      <c r="AE185" s="28">
        <v>0.88293847953236904</v>
      </c>
      <c r="AF185">
        <v>80.544399999999996</v>
      </c>
      <c r="AG185" s="59">
        <f t="shared" si="66"/>
        <v>0.77122537468493157</v>
      </c>
      <c r="AH185" s="62">
        <f t="shared" si="67"/>
        <v>0.22343549773030563</v>
      </c>
      <c r="AI185">
        <v>6.5787674558349635E-2</v>
      </c>
      <c r="AJ185" s="28">
        <v>0.75652607287546736</v>
      </c>
      <c r="AK185" s="62">
        <f t="shared" si="73"/>
        <v>-8.7516440407760021E-2</v>
      </c>
    </row>
    <row r="186" spans="1:37" x14ac:dyDescent="0.25">
      <c r="A186" s="4" t="s">
        <v>376</v>
      </c>
      <c r="B186" s="18">
        <v>2763</v>
      </c>
      <c r="C186" s="4">
        <v>1792</v>
      </c>
      <c r="D186" s="9">
        <v>0.6827056784197193</v>
      </c>
      <c r="E186" s="28">
        <f t="shared" si="74"/>
        <v>0.66862927267910643</v>
      </c>
      <c r="F186" s="28">
        <f t="shared" si="75"/>
        <v>0.6827056784197193</v>
      </c>
      <c r="G186" s="28">
        <f t="shared" si="76"/>
        <v>0.7206337716652591</v>
      </c>
      <c r="H186" s="16">
        <v>4</v>
      </c>
      <c r="I186" s="16">
        <v>4</v>
      </c>
      <c r="J186" s="5">
        <v>690.75</v>
      </c>
      <c r="K186" s="30">
        <f t="shared" si="71"/>
        <v>4</v>
      </c>
      <c r="L186" s="5">
        <v>690.75</v>
      </c>
      <c r="M186">
        <f t="shared" si="72"/>
        <v>2763</v>
      </c>
      <c r="N186" s="28"/>
      <c r="O186" s="28">
        <f t="shared" si="68"/>
        <v>1.0790155627940645</v>
      </c>
      <c r="P186">
        <f t="shared" si="59"/>
        <v>552.6</v>
      </c>
      <c r="Q186" s="28">
        <f t="shared" si="69"/>
        <v>1.3487694534925805</v>
      </c>
      <c r="R186" s="28">
        <f t="shared" si="60"/>
        <v>0.26975389069851596</v>
      </c>
      <c r="S186" s="46">
        <v>64166</v>
      </c>
      <c r="T186" s="59">
        <f t="shared" si="70"/>
        <v>3.1889049208262883E-3</v>
      </c>
      <c r="U186" s="28">
        <v>0.98960000000000004</v>
      </c>
      <c r="V186" s="59">
        <f t="shared" si="61"/>
        <v>1</v>
      </c>
      <c r="W186" s="59">
        <f t="shared" si="62"/>
        <v>0.6827056784197193</v>
      </c>
      <c r="X186" s="62">
        <f t="shared" si="63"/>
        <v>-1.376504293791204</v>
      </c>
      <c r="Y186" s="28">
        <v>0.153789253681931</v>
      </c>
      <c r="Z186" s="28">
        <v>0.89439724645184204</v>
      </c>
      <c r="AA186" s="62">
        <f t="shared" si="77"/>
        <v>0.43060187638313124</v>
      </c>
      <c r="AB186" s="59">
        <f t="shared" si="64"/>
        <v>0.8923495309042172</v>
      </c>
      <c r="AC186" s="62">
        <f t="shared" si="65"/>
        <v>0.12279089282525207</v>
      </c>
      <c r="AD186" s="28">
        <v>7.6642910197268099E-2</v>
      </c>
      <c r="AE186" s="28">
        <v>0.88293847953236904</v>
      </c>
      <c r="AF186">
        <v>152.19669999999999</v>
      </c>
      <c r="AG186" s="59">
        <f t="shared" si="66"/>
        <v>0.57695930323287681</v>
      </c>
      <c r="AH186" s="62">
        <f t="shared" si="67"/>
        <v>-2.7294895411347277</v>
      </c>
      <c r="AI186">
        <v>6.5787674558349635E-2</v>
      </c>
      <c r="AJ186" s="28">
        <v>0.75652607287546736</v>
      </c>
      <c r="AK186" s="62">
        <f t="shared" si="73"/>
        <v>-1.3277343140335598</v>
      </c>
    </row>
    <row r="187" spans="1:37" x14ac:dyDescent="0.25">
      <c r="A187" s="4" t="s">
        <v>378</v>
      </c>
      <c r="B187" s="18">
        <v>4044</v>
      </c>
      <c r="C187" s="4">
        <v>2619</v>
      </c>
      <c r="D187" s="9">
        <v>0.68171169764173045</v>
      </c>
      <c r="E187" s="28">
        <f t="shared" si="74"/>
        <v>0.66765578635014844</v>
      </c>
      <c r="F187" s="28">
        <f t="shared" si="75"/>
        <v>0.68171169764173045</v>
      </c>
      <c r="G187" s="28">
        <f t="shared" si="76"/>
        <v>0.71958456973293772</v>
      </c>
      <c r="H187" s="16">
        <v>6</v>
      </c>
      <c r="I187" s="16">
        <v>7</v>
      </c>
      <c r="J187" s="5">
        <v>577.71</v>
      </c>
      <c r="K187" s="30">
        <f t="shared" si="71"/>
        <v>3.9999703264094957</v>
      </c>
      <c r="L187" s="5">
        <v>1011</v>
      </c>
      <c r="M187">
        <f t="shared" si="72"/>
        <v>4043.9700000000003</v>
      </c>
      <c r="N187" s="28"/>
      <c r="O187" s="28">
        <f t="shared" si="68"/>
        <v>0.73722057368941651</v>
      </c>
      <c r="P187">
        <f t="shared" si="59"/>
        <v>808.79879999287823</v>
      </c>
      <c r="Q187" s="28">
        <f t="shared" si="69"/>
        <v>0.92152708437075193</v>
      </c>
      <c r="R187" s="28">
        <f t="shared" si="60"/>
        <v>0.18430651068133541</v>
      </c>
      <c r="S187" s="46">
        <v>80726</v>
      </c>
      <c r="T187" s="59">
        <f t="shared" si="70"/>
        <v>4.0118994270894708E-3</v>
      </c>
      <c r="U187" s="28">
        <v>0.98960000000000004</v>
      </c>
      <c r="V187" s="59">
        <f t="shared" si="61"/>
        <v>0.57142433234421364</v>
      </c>
      <c r="W187" s="59">
        <f t="shared" si="62"/>
        <v>1.1930043210534516</v>
      </c>
      <c r="X187" s="62">
        <f t="shared" si="63"/>
        <v>1.9416641114547097</v>
      </c>
      <c r="Y187" s="28">
        <v>0.153789253681931</v>
      </c>
      <c r="Z187" s="28">
        <v>0.89439724645184204</v>
      </c>
      <c r="AA187" s="62">
        <f t="shared" si="77"/>
        <v>0.50095384386690778</v>
      </c>
      <c r="AB187" s="59">
        <f t="shared" si="64"/>
        <v>0.87476060995767924</v>
      </c>
      <c r="AC187" s="62">
        <f t="shared" si="65"/>
        <v>-0.10670092711303773</v>
      </c>
      <c r="AD187" s="28">
        <v>7.6642910197268099E-2</v>
      </c>
      <c r="AE187" s="28">
        <v>0.88293847953236904</v>
      </c>
      <c r="AF187">
        <v>122.2681</v>
      </c>
      <c r="AG187" s="59">
        <f t="shared" si="66"/>
        <v>0.6581027075068494</v>
      </c>
      <c r="AH187" s="62">
        <f t="shared" si="67"/>
        <v>-1.496076066365934</v>
      </c>
      <c r="AI187">
        <v>6.5787674558349635E-2</v>
      </c>
      <c r="AJ187" s="28">
        <v>0.75652607287546736</v>
      </c>
      <c r="AK187" s="62">
        <f t="shared" si="73"/>
        <v>0.11296237265857934</v>
      </c>
    </row>
    <row r="188" spans="1:37" x14ac:dyDescent="0.25">
      <c r="A188" s="4" t="s">
        <v>380</v>
      </c>
      <c r="B188" s="18">
        <v>8853</v>
      </c>
      <c r="C188" s="4">
        <v>6460</v>
      </c>
      <c r="D188" s="9">
        <v>0.76810120862984299</v>
      </c>
      <c r="E188" s="28">
        <f t="shared" si="74"/>
        <v>0.75226407030757825</v>
      </c>
      <c r="F188" s="28">
        <f t="shared" si="75"/>
        <v>0.76810120862984299</v>
      </c>
      <c r="G188" s="28">
        <f t="shared" si="76"/>
        <v>0.81077349799816767</v>
      </c>
      <c r="H188" s="16">
        <v>12</v>
      </c>
      <c r="I188" s="16">
        <v>13</v>
      </c>
      <c r="J188" s="5">
        <v>681</v>
      </c>
      <c r="K188" s="30">
        <f t="shared" si="71"/>
        <v>12</v>
      </c>
      <c r="L188" s="5">
        <v>737.75</v>
      </c>
      <c r="M188">
        <f t="shared" si="72"/>
        <v>8853</v>
      </c>
      <c r="N188" s="28"/>
      <c r="O188" s="28">
        <f t="shared" si="68"/>
        <v>1.0102744832260251</v>
      </c>
      <c r="P188">
        <f t="shared" si="59"/>
        <v>681</v>
      </c>
      <c r="Q188" s="28">
        <f t="shared" si="69"/>
        <v>1.0944640234948606</v>
      </c>
      <c r="R188" s="28">
        <f t="shared" si="60"/>
        <v>8.4189540268835517E-2</v>
      </c>
      <c r="S188" s="46">
        <v>164993</v>
      </c>
      <c r="T188" s="59">
        <f t="shared" si="70"/>
        <v>8.1997785369493474E-3</v>
      </c>
      <c r="U188" s="28">
        <v>0.98960000000000004</v>
      </c>
      <c r="V188" s="59">
        <f t="shared" si="61"/>
        <v>0.92307692307692313</v>
      </c>
      <c r="W188" s="59">
        <f t="shared" si="62"/>
        <v>0.8321096426823299</v>
      </c>
      <c r="X188" s="62">
        <f t="shared" si="63"/>
        <v>-0.40501922129316137</v>
      </c>
      <c r="Y188" s="28">
        <v>0.153789253681931</v>
      </c>
      <c r="Z188" s="28">
        <v>0.89439724645184204</v>
      </c>
      <c r="AA188" s="62">
        <f t="shared" si="77"/>
        <v>0.53656821804561405</v>
      </c>
      <c r="AB188" s="59">
        <f t="shared" si="64"/>
        <v>0.95528598182953217</v>
      </c>
      <c r="AC188" s="62">
        <f t="shared" si="65"/>
        <v>0.94395557411573772</v>
      </c>
      <c r="AD188" s="28">
        <v>7.6642910197268099E-2</v>
      </c>
      <c r="AE188" s="28">
        <v>0.88293847953236904</v>
      </c>
      <c r="AF188">
        <v>88.948499999999996</v>
      </c>
      <c r="AG188" s="59">
        <f t="shared" si="66"/>
        <v>0.74843990246575354</v>
      </c>
      <c r="AH188" s="62">
        <f t="shared" si="67"/>
        <v>-0.12291315149833856</v>
      </c>
      <c r="AI188">
        <v>6.5787674558349635E-2</v>
      </c>
      <c r="AJ188" s="28">
        <v>0.75652607287546736</v>
      </c>
      <c r="AK188" s="62">
        <f t="shared" si="73"/>
        <v>0.13867440044141258</v>
      </c>
    </row>
    <row r="189" spans="1:37" x14ac:dyDescent="0.25">
      <c r="A189" s="4" t="s">
        <v>382</v>
      </c>
      <c r="B189" s="18">
        <v>1496</v>
      </c>
      <c r="C189" s="4">
        <v>1156</v>
      </c>
      <c r="D189" s="9">
        <v>0.8133971291866029</v>
      </c>
      <c r="E189" s="28">
        <f t="shared" si="74"/>
        <v>0.79662605435801315</v>
      </c>
      <c r="F189" s="28">
        <f t="shared" si="75"/>
        <v>0.8133971291866029</v>
      </c>
      <c r="G189" s="28">
        <f t="shared" si="76"/>
        <v>0.85858585858585856</v>
      </c>
      <c r="H189" s="16">
        <v>5</v>
      </c>
      <c r="I189" s="16">
        <v>5</v>
      </c>
      <c r="J189" s="5">
        <v>299.2</v>
      </c>
      <c r="K189" s="30">
        <f t="shared" si="71"/>
        <v>5</v>
      </c>
      <c r="L189" s="5">
        <v>299.2</v>
      </c>
      <c r="M189">
        <f t="shared" si="72"/>
        <v>1496</v>
      </c>
      <c r="N189" s="28"/>
      <c r="O189" s="28">
        <f t="shared" si="68"/>
        <v>2.4910762032085563</v>
      </c>
      <c r="P189">
        <f t="shared" si="59"/>
        <v>249.33333333333334</v>
      </c>
      <c r="Q189" s="28">
        <f t="shared" si="69"/>
        <v>2.9892914438502673</v>
      </c>
      <c r="R189" s="28">
        <f t="shared" si="60"/>
        <v>0.49821524064171108</v>
      </c>
      <c r="S189" s="46">
        <v>35158</v>
      </c>
      <c r="T189" s="59">
        <f t="shared" si="70"/>
        <v>1.7472729982609271E-3</v>
      </c>
      <c r="U189" s="28">
        <v>0.98960000000000004</v>
      </c>
      <c r="V189" s="59">
        <f t="shared" si="61"/>
        <v>1</v>
      </c>
      <c r="W189" s="59">
        <f t="shared" si="62"/>
        <v>0.8133971291866029</v>
      </c>
      <c r="X189" s="62">
        <f t="shared" si="63"/>
        <v>-0.52669556113956228</v>
      </c>
      <c r="Y189" s="28">
        <v>0.153789253681931</v>
      </c>
      <c r="Z189" s="28">
        <v>0.89439724645184204</v>
      </c>
      <c r="AA189" s="62">
        <f t="shared" si="77"/>
        <v>0.42550770806075433</v>
      </c>
      <c r="AB189" s="59">
        <f t="shared" si="64"/>
        <v>0.91489845838784911</v>
      </c>
      <c r="AC189" s="62">
        <f t="shared" si="65"/>
        <v>0.4169985034913154</v>
      </c>
      <c r="AD189" s="28">
        <v>7.6642910197268099E-2</v>
      </c>
      <c r="AE189" s="28">
        <v>0.88293847953236904</v>
      </c>
      <c r="AF189">
        <v>77.8018</v>
      </c>
      <c r="AG189" s="59">
        <f t="shared" si="66"/>
        <v>0.7786612019726028</v>
      </c>
      <c r="AH189" s="62">
        <f t="shared" si="67"/>
        <v>0.3364631634380531</v>
      </c>
      <c r="AI189">
        <v>6.5787674558349635E-2</v>
      </c>
      <c r="AJ189" s="28">
        <v>0.75652607287546736</v>
      </c>
      <c r="AK189" s="62">
        <f t="shared" si="73"/>
        <v>7.5588701929935401E-2</v>
      </c>
    </row>
    <row r="190" spans="1:37" x14ac:dyDescent="0.25">
      <c r="A190" s="4" t="s">
        <v>384</v>
      </c>
      <c r="B190" s="18">
        <v>4251</v>
      </c>
      <c r="C190" s="4">
        <v>3337</v>
      </c>
      <c r="D190" s="9">
        <v>0.8263071227822556</v>
      </c>
      <c r="E190" s="28">
        <f t="shared" si="74"/>
        <v>0.80926986251870381</v>
      </c>
      <c r="F190" s="28">
        <f t="shared" si="75"/>
        <v>0.8263071227822556</v>
      </c>
      <c r="G190" s="28">
        <f t="shared" si="76"/>
        <v>0.87221307404793647</v>
      </c>
      <c r="H190" s="16">
        <v>7</v>
      </c>
      <c r="I190" s="16">
        <v>7</v>
      </c>
      <c r="J190" s="5">
        <v>607.29</v>
      </c>
      <c r="K190" s="30">
        <f t="shared" si="71"/>
        <v>6.000042342978122</v>
      </c>
      <c r="L190" s="5">
        <v>708.5</v>
      </c>
      <c r="M190">
        <f t="shared" si="72"/>
        <v>4251.03</v>
      </c>
      <c r="N190" s="28"/>
      <c r="O190" s="28">
        <f t="shared" si="68"/>
        <v>1.051983062808751</v>
      </c>
      <c r="P190">
        <f t="shared" si="59"/>
        <v>607.28632652690885</v>
      </c>
      <c r="Q190" s="28">
        <f t="shared" si="69"/>
        <v>1.2273123359496132</v>
      </c>
      <c r="R190" s="28">
        <f t="shared" si="60"/>
        <v>0.17532927314086222</v>
      </c>
      <c r="S190" s="46">
        <v>96906</v>
      </c>
      <c r="T190" s="59">
        <f t="shared" si="70"/>
        <v>4.8160087937161788E-3</v>
      </c>
      <c r="U190" s="28">
        <v>0.98960000000000004</v>
      </c>
      <c r="V190" s="59">
        <f t="shared" si="61"/>
        <v>0.85714890613973171</v>
      </c>
      <c r="W190" s="59">
        <f t="shared" si="62"/>
        <v>0.96401817334589435</v>
      </c>
      <c r="X190" s="62">
        <f t="shared" si="63"/>
        <v>0.45270345766839626</v>
      </c>
      <c r="Y190" s="28">
        <v>0.153789253681931</v>
      </c>
      <c r="Z190" s="28">
        <v>0.89439724645184204</v>
      </c>
      <c r="AA190" s="62">
        <f t="shared" si="77"/>
        <v>0.43867252801684109</v>
      </c>
      <c r="AB190" s="59">
        <f t="shared" si="64"/>
        <v>0.92688842795747572</v>
      </c>
      <c r="AC190" s="62">
        <f t="shared" si="65"/>
        <v>0.57343788632224024</v>
      </c>
      <c r="AD190" s="28">
        <v>7.6642910197268099E-2</v>
      </c>
      <c r="AE190" s="28">
        <v>0.88293847953236904</v>
      </c>
      <c r="AF190">
        <v>89.531099999999995</v>
      </c>
      <c r="AG190" s="59">
        <f t="shared" si="66"/>
        <v>0.74686033819178088</v>
      </c>
      <c r="AH190" s="62">
        <f t="shared" si="67"/>
        <v>-0.14692318505822186</v>
      </c>
      <c r="AI190">
        <v>6.5787674558349635E-2</v>
      </c>
      <c r="AJ190" s="28">
        <v>0.75652607287546736</v>
      </c>
      <c r="AK190" s="62">
        <f t="shared" si="73"/>
        <v>0.29307271964413817</v>
      </c>
    </row>
    <row r="191" spans="1:37" x14ac:dyDescent="0.25">
      <c r="A191" s="4" t="s">
        <v>386</v>
      </c>
      <c r="B191" s="18">
        <v>16705</v>
      </c>
      <c r="C191" s="4">
        <v>13918</v>
      </c>
      <c r="D191" s="9">
        <v>0.87701444572220733</v>
      </c>
      <c r="E191" s="28">
        <f t="shared" si="74"/>
        <v>0.85893167364546075</v>
      </c>
      <c r="F191" s="28">
        <f t="shared" si="75"/>
        <v>0.87701444572220733</v>
      </c>
      <c r="G191" s="28">
        <f t="shared" si="76"/>
        <v>0.92573747048455224</v>
      </c>
      <c r="H191" s="16">
        <v>24</v>
      </c>
      <c r="I191" s="16">
        <v>24</v>
      </c>
      <c r="J191" s="5">
        <v>696.04</v>
      </c>
      <c r="K191" s="30">
        <f t="shared" si="71"/>
        <v>23.000082610491532</v>
      </c>
      <c r="L191" s="5">
        <v>726.3</v>
      </c>
      <c r="M191">
        <f t="shared" si="72"/>
        <v>16704.96</v>
      </c>
      <c r="N191" s="28"/>
      <c r="O191" s="28">
        <f t="shared" si="68"/>
        <v>1.0262012942310341</v>
      </c>
      <c r="P191">
        <f t="shared" si="59"/>
        <v>696.03760416630814</v>
      </c>
      <c r="Q191" s="28">
        <f t="shared" si="69"/>
        <v>1.0708185815516862</v>
      </c>
      <c r="R191" s="28">
        <f t="shared" si="60"/>
        <v>4.4617287320652066E-2</v>
      </c>
      <c r="S191" s="46">
        <v>173773</v>
      </c>
      <c r="T191" s="59">
        <f t="shared" si="70"/>
        <v>8.636124658023667E-3</v>
      </c>
      <c r="U191" s="28">
        <v>0.98960000000000004</v>
      </c>
      <c r="V191" s="59">
        <f t="shared" si="61"/>
        <v>0.95833677543714713</v>
      </c>
      <c r="W191" s="59">
        <f t="shared" si="62"/>
        <v>0.91514222160800995</v>
      </c>
      <c r="X191" s="62">
        <f t="shared" si="63"/>
        <v>0.13489222854981109</v>
      </c>
      <c r="Y191" s="28">
        <v>0.153789253681931</v>
      </c>
      <c r="Z191" s="28">
        <v>0.89439724645184204</v>
      </c>
      <c r="AA191" s="62">
        <f t="shared" si="77"/>
        <v>0.96131159616281014</v>
      </c>
      <c r="AB191" s="59">
        <f t="shared" si="64"/>
        <v>0.95820399376633947</v>
      </c>
      <c r="AC191" s="62">
        <f t="shared" si="65"/>
        <v>0.98202839688951737</v>
      </c>
      <c r="AD191" s="28">
        <v>7.6642910197268099E-2</v>
      </c>
      <c r="AE191" s="28">
        <v>0.88293847953236904</v>
      </c>
      <c r="AF191">
        <v>77.617800000000003</v>
      </c>
      <c r="AG191" s="59">
        <f t="shared" si="66"/>
        <v>0.7791600688219178</v>
      </c>
      <c r="AH191" s="62">
        <f t="shared" si="67"/>
        <v>0.34404614691731455</v>
      </c>
      <c r="AI191">
        <v>6.5787674558349635E-2</v>
      </c>
      <c r="AJ191" s="28">
        <v>0.75652607287546736</v>
      </c>
      <c r="AK191" s="62">
        <f t="shared" si="73"/>
        <v>0.48698892411888101</v>
      </c>
    </row>
    <row r="192" spans="1:37" x14ac:dyDescent="0.25">
      <c r="A192" s="4" t="s">
        <v>388</v>
      </c>
      <c r="B192" s="18">
        <v>4875</v>
      </c>
      <c r="C192" s="4">
        <v>4108</v>
      </c>
      <c r="D192" s="9">
        <v>0.88701754385964915</v>
      </c>
      <c r="E192" s="28">
        <f t="shared" si="74"/>
        <v>0.86872852233676978</v>
      </c>
      <c r="F192" s="28">
        <f t="shared" si="75"/>
        <v>0.88701754385964915</v>
      </c>
      <c r="G192" s="28">
        <f t="shared" si="76"/>
        <v>0.93629629629629629</v>
      </c>
      <c r="H192" s="16">
        <v>6</v>
      </c>
      <c r="I192" s="16">
        <v>7</v>
      </c>
      <c r="J192" s="5">
        <v>696.43</v>
      </c>
      <c r="K192" s="30">
        <f t="shared" si="71"/>
        <v>6.0000123076923071</v>
      </c>
      <c r="L192" s="5">
        <v>812.5</v>
      </c>
      <c r="M192">
        <f t="shared" si="72"/>
        <v>4875.0099999999993</v>
      </c>
      <c r="N192" s="28"/>
      <c r="O192" s="28">
        <f t="shared" si="68"/>
        <v>0.91732923076923079</v>
      </c>
      <c r="P192">
        <f t="shared" si="59"/>
        <v>696.4287755098452</v>
      </c>
      <c r="Q192" s="28">
        <f t="shared" si="69"/>
        <v>1.0702171222812484</v>
      </c>
      <c r="R192" s="28">
        <f t="shared" si="60"/>
        <v>0.15288789151201765</v>
      </c>
      <c r="S192" s="46">
        <v>96968</v>
      </c>
      <c r="T192" s="59">
        <f t="shared" si="70"/>
        <v>4.819090053341077E-3</v>
      </c>
      <c r="U192" s="28">
        <v>0.98960000000000004</v>
      </c>
      <c r="V192" s="59">
        <f t="shared" si="61"/>
        <v>0.85714461538461528</v>
      </c>
      <c r="W192" s="59">
        <f t="shared" si="62"/>
        <v>1.0348516783969171</v>
      </c>
      <c r="X192" s="62">
        <f t="shared" si="63"/>
        <v>0.91329158951226042</v>
      </c>
      <c r="Y192" s="28">
        <v>0.153789253681931</v>
      </c>
      <c r="Z192" s="28">
        <v>0.89439724645184204</v>
      </c>
      <c r="AA192" s="62">
        <f t="shared" si="77"/>
        <v>0.50274317300552762</v>
      </c>
      <c r="AB192" s="59">
        <f t="shared" si="64"/>
        <v>0.91620964304340069</v>
      </c>
      <c r="AC192" s="62">
        <f t="shared" si="65"/>
        <v>0.43410621315652481</v>
      </c>
      <c r="AD192" s="28">
        <v>7.6642910197268099E-2</v>
      </c>
      <c r="AE192" s="28">
        <v>0.88293847953236904</v>
      </c>
      <c r="AF192">
        <v>63.353000000000002</v>
      </c>
      <c r="AG192" s="59">
        <f t="shared" si="66"/>
        <v>0.81783526356164393</v>
      </c>
      <c r="AH192" s="62">
        <f t="shared" si="67"/>
        <v>0.9319251835204948</v>
      </c>
      <c r="AI192">
        <v>6.5787674558349635E-2</v>
      </c>
      <c r="AJ192" s="28">
        <v>0.75652607287546736</v>
      </c>
      <c r="AK192" s="62">
        <f t="shared" si="73"/>
        <v>0.75977432872976003</v>
      </c>
    </row>
    <row r="193" spans="1:37" x14ac:dyDescent="0.25">
      <c r="A193" s="4" t="s">
        <v>390</v>
      </c>
      <c r="B193" s="18">
        <v>9361</v>
      </c>
      <c r="C193" s="4">
        <v>6795</v>
      </c>
      <c r="D193" s="9">
        <v>0.76408840710900217</v>
      </c>
      <c r="E193" s="28">
        <f t="shared" si="74"/>
        <v>0.74833400696242469</v>
      </c>
      <c r="F193" s="28">
        <f t="shared" si="75"/>
        <v>0.76408840710900217</v>
      </c>
      <c r="G193" s="28">
        <f t="shared" si="76"/>
        <v>0.8065377630595022</v>
      </c>
      <c r="H193" s="16">
        <v>9</v>
      </c>
      <c r="I193" s="16">
        <v>11</v>
      </c>
      <c r="J193" s="5">
        <v>851</v>
      </c>
      <c r="K193" s="30">
        <f t="shared" si="71"/>
        <v>9.0000096143677126</v>
      </c>
      <c r="L193" s="5">
        <v>1040.1099999999999</v>
      </c>
      <c r="M193">
        <f t="shared" si="72"/>
        <v>9361</v>
      </c>
      <c r="N193" s="28"/>
      <c r="O193" s="28">
        <f t="shared" si="68"/>
        <v>0.71658766861197387</v>
      </c>
      <c r="P193">
        <f t="shared" si="59"/>
        <v>936.09909999990373</v>
      </c>
      <c r="Q193" s="28">
        <f t="shared" si="69"/>
        <v>0.7962084356240452</v>
      </c>
      <c r="R193" s="28">
        <f t="shared" si="60"/>
        <v>7.9620767012071325E-2</v>
      </c>
      <c r="S193" s="46">
        <v>116961</v>
      </c>
      <c r="T193" s="59">
        <f t="shared" si="70"/>
        <v>5.812696886899036E-3</v>
      </c>
      <c r="U193" s="28">
        <v>0.98960000000000004</v>
      </c>
      <c r="V193" s="59">
        <f t="shared" si="61"/>
        <v>0.81818269221524664</v>
      </c>
      <c r="W193" s="59">
        <f t="shared" si="62"/>
        <v>0.933884833276315</v>
      </c>
      <c r="X193" s="62">
        <f t="shared" si="63"/>
        <v>0.25676427890170866</v>
      </c>
      <c r="Y193" s="28">
        <v>0.153789253681931</v>
      </c>
      <c r="Z193" s="28">
        <v>0.89439724645184204</v>
      </c>
      <c r="AA193" s="62">
        <f t="shared" si="77"/>
        <v>0.80035225417019351</v>
      </c>
      <c r="AB193" s="59">
        <f t="shared" si="64"/>
        <v>0.91107206675729513</v>
      </c>
      <c r="AC193" s="62">
        <f t="shared" si="65"/>
        <v>0.36707357735391555</v>
      </c>
      <c r="AD193" s="28">
        <v>7.6642910197268099E-2</v>
      </c>
      <c r="AE193" s="28">
        <v>0.88293847953236904</v>
      </c>
      <c r="AF193">
        <v>72.679900000000004</v>
      </c>
      <c r="AG193" s="59">
        <f t="shared" si="66"/>
        <v>0.79254786564383561</v>
      </c>
      <c r="AH193" s="62">
        <f t="shared" si="67"/>
        <v>0.54754622366867722</v>
      </c>
      <c r="AI193">
        <v>6.5787674558349635E-2</v>
      </c>
      <c r="AJ193" s="28">
        <v>0.75652607287546736</v>
      </c>
      <c r="AK193" s="62">
        <f t="shared" si="73"/>
        <v>0.39046135997476711</v>
      </c>
    </row>
    <row r="194" spans="1:37" x14ac:dyDescent="0.25">
      <c r="A194" s="4" t="s">
        <v>392</v>
      </c>
      <c r="B194" s="18">
        <v>7401</v>
      </c>
      <c r="C194" s="4">
        <v>5983</v>
      </c>
      <c r="D194" s="9">
        <v>0.85095186283503654</v>
      </c>
      <c r="E194" s="28">
        <f t="shared" si="74"/>
        <v>0.83340646360132442</v>
      </c>
      <c r="F194" s="28">
        <f t="shared" si="75"/>
        <v>0.85095186283503654</v>
      </c>
      <c r="G194" s="28">
        <f t="shared" si="76"/>
        <v>0.89822696632587185</v>
      </c>
      <c r="H194" s="16">
        <v>13</v>
      </c>
      <c r="I194" s="16">
        <v>13</v>
      </c>
      <c r="J194" s="5">
        <v>569.30999999999995</v>
      </c>
      <c r="K194" s="30">
        <f t="shared" si="71"/>
        <v>12.000048642075393</v>
      </c>
      <c r="L194" s="5">
        <v>616.75</v>
      </c>
      <c r="M194">
        <f t="shared" si="72"/>
        <v>7401.0299999999988</v>
      </c>
      <c r="N194" s="28"/>
      <c r="O194" s="28">
        <f t="shared" si="68"/>
        <v>1.2084799351438995</v>
      </c>
      <c r="P194">
        <f t="shared" si="59"/>
        <v>569.30786982182099</v>
      </c>
      <c r="Q194" s="28">
        <f t="shared" si="69"/>
        <v>1.3091861881924618</v>
      </c>
      <c r="R194" s="28">
        <f t="shared" si="60"/>
        <v>0.10070625304856229</v>
      </c>
      <c r="S194" s="46">
        <v>153713</v>
      </c>
      <c r="T194" s="59">
        <f t="shared" si="70"/>
        <v>7.6391880761613826E-3</v>
      </c>
      <c r="U194" s="28">
        <v>0.98960000000000004</v>
      </c>
      <c r="V194" s="59">
        <f t="shared" si="61"/>
        <v>0.92308066477503026</v>
      </c>
      <c r="W194" s="59">
        <f t="shared" si="62"/>
        <v>0.92186078130282068</v>
      </c>
      <c r="X194" s="62">
        <f t="shared" si="63"/>
        <v>0.17857902417407581</v>
      </c>
      <c r="Y194" s="28">
        <v>0.153789253681931</v>
      </c>
      <c r="Z194" s="28">
        <v>0.89439724645184204</v>
      </c>
      <c r="AA194" s="62">
        <f t="shared" si="77"/>
        <v>0.48148172243076381</v>
      </c>
      <c r="AB194" s="59">
        <f t="shared" si="64"/>
        <v>0.95987668577087604</v>
      </c>
      <c r="AC194" s="62">
        <f t="shared" si="65"/>
        <v>1.0038528813751832</v>
      </c>
      <c r="AD194" s="28">
        <v>7.6642910197268099E-2</v>
      </c>
      <c r="AE194" s="28">
        <v>0.88293847953236904</v>
      </c>
      <c r="AF194">
        <v>81.585700000000003</v>
      </c>
      <c r="AG194" s="59">
        <f t="shared" si="66"/>
        <v>0.76840216789041094</v>
      </c>
      <c r="AH194" s="62">
        <f t="shared" si="67"/>
        <v>0.18052158089902098</v>
      </c>
      <c r="AI194">
        <v>6.5787674558349635E-2</v>
      </c>
      <c r="AJ194" s="28">
        <v>0.75652607287546736</v>
      </c>
      <c r="AK194" s="62">
        <f t="shared" si="73"/>
        <v>0.45431782881609339</v>
      </c>
    </row>
    <row r="195" spans="1:37" x14ac:dyDescent="0.25">
      <c r="A195" s="4" t="s">
        <v>394</v>
      </c>
      <c r="B195" s="18">
        <v>5530</v>
      </c>
      <c r="C195" s="4">
        <v>4556</v>
      </c>
      <c r="D195" s="9">
        <v>0.86723136956314839</v>
      </c>
      <c r="E195" s="28">
        <f t="shared" si="74"/>
        <v>0.84935031039689801</v>
      </c>
      <c r="F195" s="28">
        <f t="shared" si="75"/>
        <v>0.86723136956314839</v>
      </c>
      <c r="G195" s="28">
        <f t="shared" si="76"/>
        <v>0.91541089009443444</v>
      </c>
      <c r="H195" s="16">
        <v>8</v>
      </c>
      <c r="I195" s="16">
        <v>8</v>
      </c>
      <c r="J195" s="5">
        <v>691.25</v>
      </c>
      <c r="K195" s="30">
        <f t="shared" si="71"/>
        <v>8</v>
      </c>
      <c r="L195" s="5">
        <v>691.25</v>
      </c>
      <c r="M195">
        <f t="shared" si="72"/>
        <v>5530</v>
      </c>
      <c r="N195" s="28"/>
      <c r="O195" s="28">
        <f t="shared" si="68"/>
        <v>1.078235081374322</v>
      </c>
      <c r="P195">
        <f t="shared" si="59"/>
        <v>614.44444444444446</v>
      </c>
      <c r="Q195" s="28">
        <f t="shared" si="69"/>
        <v>1.2130144665461122</v>
      </c>
      <c r="R195" s="28">
        <f t="shared" si="60"/>
        <v>0.13477938517179022</v>
      </c>
      <c r="S195" s="46">
        <v>87881</v>
      </c>
      <c r="T195" s="59">
        <f t="shared" si="70"/>
        <v>4.367486727349921E-3</v>
      </c>
      <c r="U195" s="28">
        <v>0.98960000000000004</v>
      </c>
      <c r="V195" s="59">
        <f t="shared" si="61"/>
        <v>1</v>
      </c>
      <c r="W195" s="59">
        <f t="shared" si="62"/>
        <v>0.86723136956314839</v>
      </c>
      <c r="X195" s="62">
        <f t="shared" si="63"/>
        <v>-0.1766435315752197</v>
      </c>
      <c r="Y195" s="28">
        <v>0.153789253681931</v>
      </c>
      <c r="Z195" s="28">
        <v>0.89439724645184204</v>
      </c>
      <c r="AA195" s="62">
        <f t="shared" si="77"/>
        <v>0.6292600220753064</v>
      </c>
      <c r="AB195" s="59">
        <f t="shared" si="64"/>
        <v>0.9213424972405867</v>
      </c>
      <c r="AC195" s="62">
        <f t="shared" si="65"/>
        <v>0.50107723740357857</v>
      </c>
      <c r="AD195" s="28">
        <v>7.6642910197268099E-2</v>
      </c>
      <c r="AE195" s="28">
        <v>0.88293847953236904</v>
      </c>
      <c r="AF195">
        <v>76.523399999999995</v>
      </c>
      <c r="AG195" s="59">
        <f t="shared" si="66"/>
        <v>0.78212724208219175</v>
      </c>
      <c r="AH195" s="62">
        <f t="shared" si="67"/>
        <v>0.38914841387223265</v>
      </c>
      <c r="AI195">
        <v>6.5787674558349635E-2</v>
      </c>
      <c r="AJ195" s="28">
        <v>0.75652607287546736</v>
      </c>
      <c r="AK195" s="62">
        <f t="shared" si="73"/>
        <v>0.23786070656686384</v>
      </c>
    </row>
    <row r="196" spans="1:37" x14ac:dyDescent="0.25">
      <c r="A196" s="4" t="s">
        <v>396</v>
      </c>
      <c r="B196" s="18">
        <v>1969</v>
      </c>
      <c r="C196" s="4">
        <v>1492</v>
      </c>
      <c r="D196" s="9">
        <v>0.79762636657667529</v>
      </c>
      <c r="E196" s="28">
        <f t="shared" si="74"/>
        <v>0.78118046211117687</v>
      </c>
      <c r="F196" s="28">
        <f t="shared" si="75"/>
        <v>0.79762636657667529</v>
      </c>
      <c r="G196" s="28">
        <f t="shared" si="76"/>
        <v>0.84193894249760171</v>
      </c>
      <c r="H196" s="16">
        <v>3</v>
      </c>
      <c r="I196" s="16">
        <v>3</v>
      </c>
      <c r="J196" s="5">
        <v>656.33</v>
      </c>
      <c r="K196" s="30">
        <f t="shared" si="71"/>
        <v>3</v>
      </c>
      <c r="L196" s="5">
        <v>656.33</v>
      </c>
      <c r="M196">
        <f t="shared" si="72"/>
        <v>1968.9900000000002</v>
      </c>
      <c r="N196" s="28"/>
      <c r="O196" s="28">
        <f t="shared" si="68"/>
        <v>1.1356025170264958</v>
      </c>
      <c r="P196">
        <f t="shared" si="59"/>
        <v>492.24750000000006</v>
      </c>
      <c r="Q196" s="28">
        <f t="shared" si="69"/>
        <v>1.514136689368661</v>
      </c>
      <c r="R196" s="28">
        <f t="shared" si="60"/>
        <v>0.37853417234216513</v>
      </c>
      <c r="S196" s="46">
        <v>37504</v>
      </c>
      <c r="T196" s="59">
        <f t="shared" si="70"/>
        <v>1.8638638866482113E-3</v>
      </c>
      <c r="U196" s="28">
        <v>0.98960000000000004</v>
      </c>
      <c r="V196" s="59">
        <f t="shared" si="61"/>
        <v>1</v>
      </c>
      <c r="W196" s="59">
        <f t="shared" si="62"/>
        <v>0.79762636657667529</v>
      </c>
      <c r="X196" s="62">
        <f t="shared" si="63"/>
        <v>-0.62924344554860501</v>
      </c>
      <c r="Y196" s="28">
        <v>0.153789253681931</v>
      </c>
      <c r="Z196" s="28">
        <v>0.89439724645184204</v>
      </c>
      <c r="AA196" s="62">
        <f t="shared" si="77"/>
        <v>0.52501066552901021</v>
      </c>
      <c r="AB196" s="59">
        <f t="shared" si="64"/>
        <v>0.8249964448236633</v>
      </c>
      <c r="AC196" s="62">
        <f t="shared" si="65"/>
        <v>-0.7559999295377885</v>
      </c>
      <c r="AD196" s="28">
        <v>7.6642910197268099E-2</v>
      </c>
      <c r="AE196" s="28">
        <v>0.88293847953236904</v>
      </c>
      <c r="AF196">
        <v>96.435599999999994</v>
      </c>
      <c r="AG196" s="59">
        <f t="shared" si="66"/>
        <v>0.72814063079452052</v>
      </c>
      <c r="AH196" s="62">
        <f t="shared" si="67"/>
        <v>-0.43147051893087812</v>
      </c>
      <c r="AI196">
        <v>6.5787674558349635E-2</v>
      </c>
      <c r="AJ196" s="28">
        <v>0.75652607287546736</v>
      </c>
      <c r="AK196" s="62">
        <f t="shared" si="73"/>
        <v>-0.60557129800575715</v>
      </c>
    </row>
    <row r="197" spans="1:37" x14ac:dyDescent="0.25">
      <c r="A197" s="4" t="s">
        <v>398</v>
      </c>
      <c r="B197" s="18">
        <v>1508</v>
      </c>
      <c r="C197" s="4">
        <v>1210</v>
      </c>
      <c r="D197" s="9">
        <v>0.84461817674158879</v>
      </c>
      <c r="E197" s="28">
        <f t="shared" si="74"/>
        <v>0.82720336897372093</v>
      </c>
      <c r="F197" s="28">
        <f t="shared" si="75"/>
        <v>0.84461817674158879</v>
      </c>
      <c r="G197" s="28">
        <f t="shared" si="76"/>
        <v>0.89154140878278809</v>
      </c>
      <c r="H197" s="16">
        <v>4</v>
      </c>
      <c r="I197" s="16">
        <v>4</v>
      </c>
      <c r="J197" s="5">
        <v>377</v>
      </c>
      <c r="K197" s="30">
        <f t="shared" si="71"/>
        <v>4</v>
      </c>
      <c r="L197" s="5">
        <v>377</v>
      </c>
      <c r="M197">
        <f t="shared" si="72"/>
        <v>1508</v>
      </c>
      <c r="N197" s="28"/>
      <c r="O197" s="28">
        <f t="shared" si="68"/>
        <v>1.977002652519894</v>
      </c>
      <c r="P197">
        <f t="shared" si="59"/>
        <v>301.60000000000002</v>
      </c>
      <c r="Q197" s="28">
        <f t="shared" si="69"/>
        <v>2.4712533156498675</v>
      </c>
      <c r="R197" s="28">
        <f t="shared" si="60"/>
        <v>0.49425066312997346</v>
      </c>
      <c r="S197" s="46">
        <v>26125</v>
      </c>
      <c r="T197" s="59">
        <f t="shared" si="70"/>
        <v>1.2983533500075864E-3</v>
      </c>
      <c r="U197" s="28">
        <v>0.98960000000000004</v>
      </c>
      <c r="V197" s="59">
        <f t="shared" si="61"/>
        <v>1</v>
      </c>
      <c r="W197" s="59">
        <f t="shared" si="62"/>
        <v>0.84461817674158879</v>
      </c>
      <c r="X197" s="62">
        <f t="shared" si="63"/>
        <v>-0.32368366786672231</v>
      </c>
      <c r="Y197" s="28">
        <v>0.153789253681931</v>
      </c>
      <c r="Z197" s="28">
        <v>0.89439724645184204</v>
      </c>
      <c r="AA197" s="62">
        <f t="shared" si="77"/>
        <v>0.57722488038277509</v>
      </c>
      <c r="AB197" s="59">
        <f t="shared" si="64"/>
        <v>0.85569377990430628</v>
      </c>
      <c r="AC197" s="62">
        <f t="shared" si="65"/>
        <v>-0.35547579753872494</v>
      </c>
      <c r="AD197" s="28">
        <v>7.6642910197268099E-2</v>
      </c>
      <c r="AE197" s="28">
        <v>0.88293847953236904</v>
      </c>
      <c r="AF197">
        <v>116.4139</v>
      </c>
      <c r="AG197" s="59">
        <f t="shared" si="66"/>
        <v>0.67397480701369861</v>
      </c>
      <c r="AH197" s="62">
        <f t="shared" si="67"/>
        <v>-1.2548135561251803</v>
      </c>
      <c r="AI197">
        <v>6.5787674558349635E-2</v>
      </c>
      <c r="AJ197" s="28">
        <v>0.75652607287546736</v>
      </c>
      <c r="AK197" s="62">
        <f t="shared" si="73"/>
        <v>-0.64465767384354244</v>
      </c>
    </row>
    <row r="198" spans="1:37" x14ac:dyDescent="0.25">
      <c r="A198" s="4" t="s">
        <v>400</v>
      </c>
      <c r="B198" s="18">
        <v>2781</v>
      </c>
      <c r="C198" s="4">
        <v>1877</v>
      </c>
      <c r="D198" s="9">
        <v>0.71046007683718471</v>
      </c>
      <c r="E198" s="28">
        <f t="shared" si="74"/>
        <v>0.69581141545909841</v>
      </c>
      <c r="F198" s="28">
        <f t="shared" si="75"/>
        <v>0.71046007683718471</v>
      </c>
      <c r="G198" s="28">
        <f t="shared" si="76"/>
        <v>0.74993008110591708</v>
      </c>
      <c r="H198" s="16">
        <v>5</v>
      </c>
      <c r="I198" s="16">
        <v>5</v>
      </c>
      <c r="J198" s="5">
        <v>556.20000000000005</v>
      </c>
      <c r="K198" s="30">
        <f t="shared" si="71"/>
        <v>4</v>
      </c>
      <c r="L198" s="5">
        <v>695.25</v>
      </c>
      <c r="M198">
        <f t="shared" si="72"/>
        <v>2781</v>
      </c>
      <c r="N198" s="28"/>
      <c r="O198" s="28">
        <f t="shared" si="68"/>
        <v>1.0720316432937793</v>
      </c>
      <c r="P198">
        <f t="shared" ref="P198:P245" si="78">M198/(K198+1)</f>
        <v>556.20000000000005</v>
      </c>
      <c r="Q198" s="28">
        <f t="shared" si="69"/>
        <v>1.3400395541172241</v>
      </c>
      <c r="R198" s="28">
        <f t="shared" ref="R198:R245" si="79">Q198-O198</f>
        <v>0.26800791082344477</v>
      </c>
      <c r="S198" s="46">
        <v>53302</v>
      </c>
      <c r="T198" s="59">
        <f t="shared" si="70"/>
        <v>2.6489887181666743E-3</v>
      </c>
      <c r="U198" s="28">
        <v>0.98960000000000004</v>
      </c>
      <c r="V198" s="59">
        <f t="shared" ref="V198:V245" si="80">K198/I198</f>
        <v>0.8</v>
      </c>
      <c r="W198" s="59">
        <f t="shared" ref="W198:W245" si="81">D198/V198</f>
        <v>0.88807509604648083</v>
      </c>
      <c r="X198" s="62">
        <f t="shared" ref="X198:X245" si="82">(W198-Z198)/Y198</f>
        <v>-4.110918190965912E-2</v>
      </c>
      <c r="Y198" s="28">
        <v>0.153789253681931</v>
      </c>
      <c r="Z198" s="28">
        <v>0.89439724645184204</v>
      </c>
      <c r="AA198" s="62">
        <f t="shared" si="77"/>
        <v>0.52174402461446101</v>
      </c>
      <c r="AB198" s="59">
        <f t="shared" ref="AB198:AB245" si="83">(1-AA198/K198)</f>
        <v>0.86956399384638472</v>
      </c>
      <c r="AC198" s="62">
        <f t="shared" ref="AC198:AC245" si="84">(AB198-AE198)/AD198</f>
        <v>-0.17450388628981162</v>
      </c>
      <c r="AD198" s="28">
        <v>7.6642910197268099E-2</v>
      </c>
      <c r="AE198" s="28">
        <v>0.88293847953236904</v>
      </c>
      <c r="AF198">
        <v>101.5218</v>
      </c>
      <c r="AG198" s="59">
        <f t="shared" ref="AG198:AG245" si="85">(1-AF198/365)*U198</f>
        <v>0.71435075813698634</v>
      </c>
      <c r="AH198" s="62">
        <f t="shared" ref="AH198:AH245" si="86">(AG198-AJ198)/AI198</f>
        <v>-0.64108231551905814</v>
      </c>
      <c r="AI198">
        <v>6.5787674558349635E-2</v>
      </c>
      <c r="AJ198" s="28">
        <v>0.75652607287546736</v>
      </c>
      <c r="AK198" s="62">
        <f t="shared" si="73"/>
        <v>-0.28556512790617633</v>
      </c>
    </row>
    <row r="199" spans="1:37" x14ac:dyDescent="0.25">
      <c r="A199" s="4" t="s">
        <v>402</v>
      </c>
      <c r="B199" s="18">
        <v>2898</v>
      </c>
      <c r="C199" s="4">
        <v>2029</v>
      </c>
      <c r="D199" s="9">
        <v>0.7369873960262977</v>
      </c>
      <c r="E199" s="28">
        <f t="shared" si="74"/>
        <v>0.72179177961338425</v>
      </c>
      <c r="F199" s="28">
        <f t="shared" si="75"/>
        <v>0.7369873960262977</v>
      </c>
      <c r="G199" s="28">
        <f t="shared" si="76"/>
        <v>0.77793114024998078</v>
      </c>
      <c r="H199" s="16">
        <v>3</v>
      </c>
      <c r="I199" s="16">
        <v>4</v>
      </c>
      <c r="J199" s="5">
        <v>724.5</v>
      </c>
      <c r="K199" s="30">
        <f t="shared" si="71"/>
        <v>4</v>
      </c>
      <c r="L199" s="5">
        <v>724.5</v>
      </c>
      <c r="M199">
        <f t="shared" si="72"/>
        <v>2898</v>
      </c>
      <c r="N199" s="28"/>
      <c r="O199" s="28">
        <f t="shared" ref="O199:O245" si="87">$J$245/L199</f>
        <v>1.0287508626639061</v>
      </c>
      <c r="P199">
        <f t="shared" si="78"/>
        <v>579.6</v>
      </c>
      <c r="Q199" s="28">
        <f t="shared" ref="Q199:Q245" si="88">$J$245/P199</f>
        <v>1.2859385783298827</v>
      </c>
      <c r="R199" s="28">
        <f t="shared" si="79"/>
        <v>0.25718771566597654</v>
      </c>
      <c r="S199" s="46">
        <v>63834</v>
      </c>
      <c r="T199" s="59">
        <f t="shared" ref="T199:T245" si="89">S199/20121641</f>
        <v>3.1724052725123166E-3</v>
      </c>
      <c r="U199" s="28">
        <v>0.98960000000000004</v>
      </c>
      <c r="V199" s="59">
        <f t="shared" si="80"/>
        <v>1</v>
      </c>
      <c r="W199" s="59">
        <f t="shared" si="81"/>
        <v>0.7369873960262977</v>
      </c>
      <c r="X199" s="62">
        <f t="shared" si="82"/>
        <v>-1.0235425860840803</v>
      </c>
      <c r="Y199" s="28">
        <v>0.153789253681931</v>
      </c>
      <c r="Z199" s="28">
        <v>0.89439724645184204</v>
      </c>
      <c r="AA199" s="62">
        <f t="shared" si="77"/>
        <v>0.45399003665758059</v>
      </c>
      <c r="AB199" s="59">
        <f t="shared" si="83"/>
        <v>0.88650249083560484</v>
      </c>
      <c r="AC199" s="62">
        <f t="shared" si="84"/>
        <v>4.6501513239287737E-2</v>
      </c>
      <c r="AD199" s="28">
        <v>7.6642910197268099E-2</v>
      </c>
      <c r="AE199" s="28">
        <v>0.88293847953236904</v>
      </c>
      <c r="AF199">
        <v>67.2821</v>
      </c>
      <c r="AG199" s="59">
        <f t="shared" si="85"/>
        <v>0.80718255846575349</v>
      </c>
      <c r="AH199" s="62">
        <f t="shared" si="86"/>
        <v>0.7699996379315236</v>
      </c>
      <c r="AI199">
        <v>6.5787674558349635E-2</v>
      </c>
      <c r="AJ199" s="28">
        <v>0.75652607287546736</v>
      </c>
      <c r="AK199" s="62">
        <f t="shared" si="73"/>
        <v>-6.9013811637756328E-2</v>
      </c>
    </row>
    <row r="200" spans="1:37" x14ac:dyDescent="0.25">
      <c r="A200" s="4" t="s">
        <v>404</v>
      </c>
      <c r="B200" s="18">
        <v>18452</v>
      </c>
      <c r="C200" s="4">
        <v>14658</v>
      </c>
      <c r="D200" s="9">
        <v>0.83619519207731019</v>
      </c>
      <c r="E200" s="28">
        <f t="shared" si="74"/>
        <v>0.8189540540963347</v>
      </c>
      <c r="F200" s="28">
        <f t="shared" si="75"/>
        <v>0.83619519207731019</v>
      </c>
      <c r="G200" s="28">
        <f t="shared" si="76"/>
        <v>0.88265048052604966</v>
      </c>
      <c r="H200" s="16">
        <v>20</v>
      </c>
      <c r="I200" s="16">
        <v>22</v>
      </c>
      <c r="J200" s="5">
        <v>838.73</v>
      </c>
      <c r="K200" s="30">
        <f t="shared" si="71"/>
        <v>20.000065033600695</v>
      </c>
      <c r="L200" s="5">
        <v>922.6</v>
      </c>
      <c r="M200">
        <f t="shared" si="72"/>
        <v>18452.060000000001</v>
      </c>
      <c r="N200" s="28"/>
      <c r="O200" s="28">
        <f t="shared" si="87"/>
        <v>0.8078582267504878</v>
      </c>
      <c r="P200">
        <f t="shared" si="78"/>
        <v>878.66680272066708</v>
      </c>
      <c r="Q200" s="28">
        <f t="shared" si="88"/>
        <v>0.84825100674361598</v>
      </c>
      <c r="R200" s="28">
        <f t="shared" si="79"/>
        <v>4.0392779993128181E-2</v>
      </c>
      <c r="S200" s="46">
        <v>198049</v>
      </c>
      <c r="T200" s="59">
        <f t="shared" si="89"/>
        <v>9.8425868943790417E-3</v>
      </c>
      <c r="U200" s="28">
        <v>0.98960000000000004</v>
      </c>
      <c r="V200" s="59">
        <f t="shared" si="80"/>
        <v>0.90909386516366797</v>
      </c>
      <c r="W200" s="59">
        <f t="shared" si="81"/>
        <v>0.91981172035163439</v>
      </c>
      <c r="X200" s="62">
        <f t="shared" si="82"/>
        <v>0.16525520016083114</v>
      </c>
      <c r="Y200" s="28">
        <v>0.153789253681931</v>
      </c>
      <c r="Z200" s="28">
        <v>0.89439724645184204</v>
      </c>
      <c r="AA200" s="62">
        <f t="shared" si="77"/>
        <v>0.93168862251261053</v>
      </c>
      <c r="AB200" s="59">
        <f t="shared" si="83"/>
        <v>0.95341572035154154</v>
      </c>
      <c r="AC200" s="62">
        <f t="shared" si="84"/>
        <v>0.91955329772543826</v>
      </c>
      <c r="AD200" s="28">
        <v>7.6642910197268099E-2</v>
      </c>
      <c r="AE200" s="28">
        <v>0.88293847953236904</v>
      </c>
      <c r="AF200">
        <v>75.906099999999995</v>
      </c>
      <c r="AG200" s="59">
        <f t="shared" si="85"/>
        <v>0.7838008861369864</v>
      </c>
      <c r="AH200" s="62">
        <f t="shared" si="86"/>
        <v>0.41458849920782576</v>
      </c>
      <c r="AI200">
        <v>6.5787674558349635E-2</v>
      </c>
      <c r="AJ200" s="28">
        <v>0.75652607287546736</v>
      </c>
      <c r="AK200" s="62">
        <f t="shared" si="73"/>
        <v>0.49979899903136499</v>
      </c>
    </row>
    <row r="201" spans="1:37" x14ac:dyDescent="0.25">
      <c r="A201" s="4" t="s">
        <v>406</v>
      </c>
      <c r="B201" s="18">
        <v>3938</v>
      </c>
      <c r="C201" s="4">
        <v>2637</v>
      </c>
      <c r="D201" s="9">
        <v>0.70487289834540645</v>
      </c>
      <c r="E201" s="28">
        <f t="shared" si="74"/>
        <v>0.69033943652385177</v>
      </c>
      <c r="F201" s="28">
        <f t="shared" si="75"/>
        <v>0.70487289834540645</v>
      </c>
      <c r="G201" s="28">
        <f t="shared" si="76"/>
        <v>0.74403250380904007</v>
      </c>
      <c r="H201" s="16">
        <v>3</v>
      </c>
      <c r="I201" s="16">
        <v>4</v>
      </c>
      <c r="J201" s="5">
        <v>984.5</v>
      </c>
      <c r="K201" s="30">
        <f t="shared" ref="K201:K245" si="90">M201/L201</f>
        <v>2.999992381939101</v>
      </c>
      <c r="L201" s="5">
        <v>1312.67</v>
      </c>
      <c r="M201">
        <f t="shared" ref="M201:M245" si="91">J201*I201</f>
        <v>3938</v>
      </c>
      <c r="N201" s="28"/>
      <c r="O201" s="28">
        <f t="shared" si="87"/>
        <v>0.56779693296868217</v>
      </c>
      <c r="P201">
        <f t="shared" si="78"/>
        <v>984.50187499880974</v>
      </c>
      <c r="Q201" s="28">
        <f t="shared" si="88"/>
        <v>0.75706305790519812</v>
      </c>
      <c r="R201" s="28">
        <f t="shared" si="79"/>
        <v>0.18926612493651596</v>
      </c>
      <c r="S201" s="46">
        <v>57513</v>
      </c>
      <c r="T201" s="59">
        <f t="shared" si="89"/>
        <v>2.8582658839803373E-3</v>
      </c>
      <c r="U201" s="28">
        <v>0.98960000000000004</v>
      </c>
      <c r="V201" s="59">
        <f t="shared" si="80"/>
        <v>0.74999809548477525</v>
      </c>
      <c r="W201" s="59">
        <f t="shared" si="81"/>
        <v>0.93983291769534261</v>
      </c>
      <c r="X201" s="62">
        <f t="shared" si="82"/>
        <v>0.29544113230090335</v>
      </c>
      <c r="Y201" s="28">
        <v>0.153789253681931</v>
      </c>
      <c r="Z201" s="28">
        <v>0.89439724645184204</v>
      </c>
      <c r="AA201" s="62">
        <f t="shared" si="77"/>
        <v>0.68471476014118549</v>
      </c>
      <c r="AB201" s="59">
        <f t="shared" si="83"/>
        <v>0.77176116704049513</v>
      </c>
      <c r="AC201" s="62">
        <f t="shared" si="84"/>
        <v>-1.4505883480379216</v>
      </c>
      <c r="AD201" s="28">
        <v>7.6642910197268099E-2</v>
      </c>
      <c r="AE201" s="28">
        <v>0.88293847953236904</v>
      </c>
      <c r="AF201">
        <v>140.29390000000001</v>
      </c>
      <c r="AG201" s="59">
        <f t="shared" si="85"/>
        <v>0.60923056591780822</v>
      </c>
      <c r="AH201" s="62">
        <f t="shared" si="86"/>
        <v>-2.2389529337599106</v>
      </c>
      <c r="AI201">
        <v>6.5787674558349635E-2</v>
      </c>
      <c r="AJ201" s="28">
        <v>0.75652607287546736</v>
      </c>
      <c r="AK201" s="62">
        <f t="shared" si="73"/>
        <v>-1.1313667164989762</v>
      </c>
    </row>
    <row r="202" spans="1:37" x14ac:dyDescent="0.25">
      <c r="A202" s="4" t="s">
        <v>408</v>
      </c>
      <c r="B202" s="18">
        <v>3102</v>
      </c>
      <c r="C202" s="4">
        <v>2457</v>
      </c>
      <c r="D202" s="9">
        <v>0.83375750788964686</v>
      </c>
      <c r="E202" s="28">
        <f t="shared" si="74"/>
        <v>0.81656663143831376</v>
      </c>
      <c r="F202" s="28">
        <f t="shared" si="75"/>
        <v>0.83375750788964686</v>
      </c>
      <c r="G202" s="28">
        <f t="shared" si="76"/>
        <v>0.88007736943907156</v>
      </c>
      <c r="H202" s="16">
        <v>4</v>
      </c>
      <c r="I202" s="16">
        <v>4</v>
      </c>
      <c r="J202" s="5">
        <v>775.5</v>
      </c>
      <c r="K202" s="30">
        <f t="shared" si="90"/>
        <v>4</v>
      </c>
      <c r="L202" s="5">
        <v>775.5</v>
      </c>
      <c r="M202">
        <f t="shared" si="91"/>
        <v>3102</v>
      </c>
      <c r="N202" s="28"/>
      <c r="O202" s="28">
        <f t="shared" si="87"/>
        <v>0.96109606705351391</v>
      </c>
      <c r="P202">
        <f t="shared" si="78"/>
        <v>620.4</v>
      </c>
      <c r="Q202" s="28">
        <f t="shared" si="88"/>
        <v>1.2013700838168924</v>
      </c>
      <c r="R202" s="28">
        <f t="shared" si="79"/>
        <v>0.24027401676337845</v>
      </c>
      <c r="S202" s="48">
        <v>50296</v>
      </c>
      <c r="T202" s="59">
        <f t="shared" si="89"/>
        <v>2.4995973240949879E-3</v>
      </c>
      <c r="U202" s="28">
        <v>0.98960000000000004</v>
      </c>
      <c r="V202" s="59">
        <f t="shared" si="80"/>
        <v>1</v>
      </c>
      <c r="W202" s="59">
        <f t="shared" si="81"/>
        <v>0.83375750788964686</v>
      </c>
      <c r="X202" s="62">
        <f t="shared" si="82"/>
        <v>-0.39430413445929779</v>
      </c>
      <c r="Y202" s="28">
        <v>0.153789253681931</v>
      </c>
      <c r="Z202" s="28">
        <v>0.89439724645184204</v>
      </c>
      <c r="AA202" s="62">
        <f t="shared" si="77"/>
        <v>0.61674884682678544</v>
      </c>
      <c r="AB202" s="59">
        <f t="shared" si="83"/>
        <v>0.84581278829330364</v>
      </c>
      <c r="AC202" s="62">
        <f t="shared" si="84"/>
        <v>-0.4843982456238819</v>
      </c>
      <c r="AD202" s="28">
        <v>7.6642910197268099E-2</v>
      </c>
      <c r="AE202" s="28">
        <v>0.88293847953236904</v>
      </c>
      <c r="AF202">
        <v>66.390500000000003</v>
      </c>
      <c r="AG202" s="59">
        <f t="shared" si="85"/>
        <v>0.80959989369863017</v>
      </c>
      <c r="AH202" s="62">
        <f t="shared" si="86"/>
        <v>0.80674413831255853</v>
      </c>
      <c r="AI202">
        <v>6.5787674558349635E-2</v>
      </c>
      <c r="AJ202" s="28">
        <v>0.75652607287546736</v>
      </c>
      <c r="AK202" s="62">
        <f t="shared" si="73"/>
        <v>-2.3986080590207053E-2</v>
      </c>
    </row>
    <row r="203" spans="1:37" x14ac:dyDescent="0.25">
      <c r="A203" s="4" t="s">
        <v>410</v>
      </c>
      <c r="B203" s="18">
        <v>69810</v>
      </c>
      <c r="C203" s="4">
        <v>55920</v>
      </c>
      <c r="D203" s="9">
        <v>0.84319091669870849</v>
      </c>
      <c r="E203" s="28">
        <f t="shared" si="74"/>
        <v>0.825805536972962</v>
      </c>
      <c r="F203" s="28">
        <f t="shared" si="75"/>
        <v>0.84319091669870849</v>
      </c>
      <c r="G203" s="28">
        <f t="shared" si="76"/>
        <v>0.89003485651530345</v>
      </c>
      <c r="H203" s="16">
        <v>61</v>
      </c>
      <c r="I203" s="16">
        <v>62</v>
      </c>
      <c r="J203" s="5">
        <v>1125.97</v>
      </c>
      <c r="K203" s="30">
        <f t="shared" si="90"/>
        <v>50.000100272167309</v>
      </c>
      <c r="L203" s="5">
        <v>1396.2</v>
      </c>
      <c r="M203">
        <f t="shared" si="91"/>
        <v>69810.14</v>
      </c>
      <c r="N203" s="28"/>
      <c r="O203" s="28">
        <f t="shared" si="87"/>
        <v>0.53382753187222465</v>
      </c>
      <c r="P203">
        <f t="shared" si="78"/>
        <v>1368.8235832371106</v>
      </c>
      <c r="Q203" s="28">
        <f t="shared" si="88"/>
        <v>0.5445040610984947</v>
      </c>
      <c r="R203" s="28">
        <f t="shared" si="79"/>
        <v>1.0676529226270048E-2</v>
      </c>
      <c r="S203" s="44">
        <v>225453</v>
      </c>
      <c r="T203" s="59">
        <f t="shared" si="89"/>
        <v>1.1204503648584128E-2</v>
      </c>
      <c r="U203" s="28">
        <v>0.98960000000000004</v>
      </c>
      <c r="V203" s="59">
        <f t="shared" si="80"/>
        <v>0.80645323019624693</v>
      </c>
      <c r="W203" s="59">
        <f t="shared" si="81"/>
        <v>1.0455546399058029</v>
      </c>
      <c r="X203" s="62">
        <f t="shared" si="82"/>
        <v>0.98288657910120691</v>
      </c>
      <c r="Y203" s="28">
        <v>0.153789253681931</v>
      </c>
      <c r="Z203" s="28">
        <v>0.89439724645184204</v>
      </c>
      <c r="AA203" s="62">
        <f t="shared" si="77"/>
        <v>3.0964325158680523</v>
      </c>
      <c r="AB203" s="59">
        <f t="shared" si="83"/>
        <v>0.93807147387678957</v>
      </c>
      <c r="AC203" s="62">
        <f t="shared" si="84"/>
        <v>0.71934891567290371</v>
      </c>
      <c r="AD203" s="28">
        <v>7.6642910197268099E-2</v>
      </c>
      <c r="AE203" s="28">
        <v>0.88293847953236904</v>
      </c>
      <c r="AF203">
        <v>88.802199999999999</v>
      </c>
      <c r="AG203" s="59">
        <f t="shared" si="85"/>
        <v>0.74883655583561648</v>
      </c>
      <c r="AH203" s="62">
        <f t="shared" si="86"/>
        <v>-0.11688385539499119</v>
      </c>
      <c r="AI203">
        <v>6.5787674558349635E-2</v>
      </c>
      <c r="AJ203" s="28">
        <v>0.75652607287546736</v>
      </c>
      <c r="AK203" s="62">
        <f t="shared" si="73"/>
        <v>0.52845054645970646</v>
      </c>
    </row>
    <row r="204" spans="1:37" x14ac:dyDescent="0.25">
      <c r="A204" s="4" t="s">
        <v>412</v>
      </c>
      <c r="B204" s="18">
        <v>56978</v>
      </c>
      <c r="C204" s="4">
        <v>42455</v>
      </c>
      <c r="D204" s="9">
        <v>0.78432857741953965</v>
      </c>
      <c r="E204" s="28">
        <f t="shared" si="74"/>
        <v>0.76815685417377588</v>
      </c>
      <c r="F204" s="28">
        <f t="shared" si="75"/>
        <v>0.78432857741953965</v>
      </c>
      <c r="G204" s="28">
        <f t="shared" si="76"/>
        <v>0.8279023872761806</v>
      </c>
      <c r="H204" s="16">
        <v>42</v>
      </c>
      <c r="I204" s="16">
        <v>44</v>
      </c>
      <c r="J204" s="5">
        <v>1294.95</v>
      </c>
      <c r="K204" s="30">
        <f t="shared" si="90"/>
        <v>35.999924181156494</v>
      </c>
      <c r="L204" s="5">
        <v>1582.72</v>
      </c>
      <c r="M204">
        <f t="shared" si="91"/>
        <v>56977.8</v>
      </c>
      <c r="N204" s="28"/>
      <c r="O204" s="28">
        <f t="shared" si="87"/>
        <v>0.47091715527699152</v>
      </c>
      <c r="P204">
        <f t="shared" si="78"/>
        <v>1539.9436961283814</v>
      </c>
      <c r="Q204" s="28">
        <f t="shared" si="88"/>
        <v>0.4839982149177639</v>
      </c>
      <c r="R204" s="28">
        <f t="shared" si="79"/>
        <v>1.3081059640772386E-2</v>
      </c>
      <c r="S204" s="44">
        <v>345370</v>
      </c>
      <c r="T204" s="59">
        <f t="shared" si="89"/>
        <v>1.7164107042760578E-2</v>
      </c>
      <c r="U204" s="28">
        <v>0.98960000000000004</v>
      </c>
      <c r="V204" s="59">
        <f t="shared" si="80"/>
        <v>0.81818009502628397</v>
      </c>
      <c r="W204" s="59">
        <f t="shared" si="81"/>
        <v>0.95862583578783245</v>
      </c>
      <c r="X204" s="62">
        <f t="shared" si="82"/>
        <v>0.41764029539299824</v>
      </c>
      <c r="Y204" s="28">
        <v>0.153789253681931</v>
      </c>
      <c r="Z204" s="28">
        <v>0.89439724645184204</v>
      </c>
      <c r="AA204" s="62">
        <f t="shared" si="77"/>
        <v>1.649766916640125</v>
      </c>
      <c r="AB204" s="59">
        <f t="shared" si="83"/>
        <v>0.95417304468925335</v>
      </c>
      <c r="AC204" s="62">
        <f t="shared" si="84"/>
        <v>0.92943450312020426</v>
      </c>
      <c r="AD204" s="28">
        <v>7.6642910197268099E-2</v>
      </c>
      <c r="AE204" s="28">
        <v>0.88293847953236904</v>
      </c>
      <c r="AF204">
        <v>154.59520000000001</v>
      </c>
      <c r="AG204" s="59">
        <f t="shared" si="85"/>
        <v>0.5704564111780821</v>
      </c>
      <c r="AH204" s="62">
        <f t="shared" si="86"/>
        <v>-2.8283362034989223</v>
      </c>
      <c r="AI204">
        <v>6.5787674558349635E-2</v>
      </c>
      <c r="AJ204" s="28">
        <v>0.75652607287546736</v>
      </c>
      <c r="AK204" s="62">
        <f t="shared" si="73"/>
        <v>-0.49375380166190658</v>
      </c>
    </row>
    <row r="205" spans="1:37" x14ac:dyDescent="0.25">
      <c r="A205" s="4" t="s">
        <v>414</v>
      </c>
      <c r="B205" s="18">
        <v>82655</v>
      </c>
      <c r="C205" s="4">
        <v>66377</v>
      </c>
      <c r="D205" s="9">
        <v>0.84532727984743183</v>
      </c>
      <c r="E205" s="28">
        <f t="shared" si="74"/>
        <v>0.82789785139696936</v>
      </c>
      <c r="F205" s="28">
        <f t="shared" si="75"/>
        <v>0.84532727984743183</v>
      </c>
      <c r="G205" s="28">
        <f t="shared" si="76"/>
        <v>0.89228990650562245</v>
      </c>
      <c r="H205" s="16">
        <v>49</v>
      </c>
      <c r="I205" s="16">
        <v>51</v>
      </c>
      <c r="J205" s="5">
        <v>1620.69</v>
      </c>
      <c r="K205" s="30">
        <f t="shared" si="90"/>
        <v>39.999995160619051</v>
      </c>
      <c r="L205" s="5">
        <v>2066.38</v>
      </c>
      <c r="M205">
        <f t="shared" si="91"/>
        <v>82655.19</v>
      </c>
      <c r="N205" s="28"/>
      <c r="O205" s="28">
        <f t="shared" si="87"/>
        <v>0.36069358007723651</v>
      </c>
      <c r="P205">
        <f t="shared" si="78"/>
        <v>2015.9804818560376</v>
      </c>
      <c r="Q205" s="28">
        <f t="shared" si="88"/>
        <v>0.36971092067012606</v>
      </c>
      <c r="R205" s="28">
        <f t="shared" si="79"/>
        <v>9.0173405928895556E-3</v>
      </c>
      <c r="S205" s="44">
        <v>385439</v>
      </c>
      <c r="T205" s="59">
        <f t="shared" si="89"/>
        <v>1.9155445621954988E-2</v>
      </c>
      <c r="U205" s="28">
        <v>0.98960000000000004</v>
      </c>
      <c r="V205" s="59">
        <f t="shared" si="80"/>
        <v>0.78431363060037351</v>
      </c>
      <c r="W205" s="59">
        <f t="shared" si="81"/>
        <v>1.0777924122016773</v>
      </c>
      <c r="X205" s="62">
        <f t="shared" si="82"/>
        <v>1.1925096283329109</v>
      </c>
      <c r="Y205" s="28">
        <v>0.153789253681931</v>
      </c>
      <c r="Z205" s="28">
        <v>0.89439724645184204</v>
      </c>
      <c r="AA205" s="62">
        <f t="shared" si="77"/>
        <v>2.1444379006794851</v>
      </c>
      <c r="AB205" s="59">
        <f t="shared" si="83"/>
        <v>0.94638904599691709</v>
      </c>
      <c r="AC205" s="62">
        <f t="shared" si="84"/>
        <v>0.82787261471720208</v>
      </c>
      <c r="AD205" s="28">
        <v>7.6642910197268099E-2</v>
      </c>
      <c r="AE205" s="28">
        <v>0.88293847953236904</v>
      </c>
      <c r="AF205">
        <v>60.082700000000003</v>
      </c>
      <c r="AG205" s="59">
        <f t="shared" si="85"/>
        <v>0.82670180843835628</v>
      </c>
      <c r="AH205" s="62">
        <f t="shared" si="86"/>
        <v>1.0667003513043669</v>
      </c>
      <c r="AI205">
        <v>6.5787674558349635E-2</v>
      </c>
      <c r="AJ205" s="28">
        <v>0.75652607287546736</v>
      </c>
      <c r="AK205" s="62">
        <f t="shared" si="73"/>
        <v>1.0290275314514934</v>
      </c>
    </row>
    <row r="206" spans="1:37" x14ac:dyDescent="0.25">
      <c r="A206" s="4" t="s">
        <v>416</v>
      </c>
      <c r="B206" s="18">
        <v>47479</v>
      </c>
      <c r="C206" s="4">
        <v>36133</v>
      </c>
      <c r="D206" s="9">
        <v>0.80108546603983377</v>
      </c>
      <c r="E206" s="28">
        <f t="shared" si="74"/>
        <v>0.78456823993591962</v>
      </c>
      <c r="F206" s="28">
        <f t="shared" si="75"/>
        <v>0.80108546603983377</v>
      </c>
      <c r="G206" s="28">
        <f t="shared" si="76"/>
        <v>0.84559021415315783</v>
      </c>
      <c r="H206" s="16">
        <v>35</v>
      </c>
      <c r="I206" s="16">
        <v>35</v>
      </c>
      <c r="J206" s="5">
        <v>1356.54</v>
      </c>
      <c r="K206" s="30">
        <f t="shared" si="90"/>
        <v>27.999917437252311</v>
      </c>
      <c r="L206" s="5">
        <v>1695.68</v>
      </c>
      <c r="M206">
        <f t="shared" si="91"/>
        <v>47478.9</v>
      </c>
      <c r="N206" s="28"/>
      <c r="O206" s="28">
        <f t="shared" si="87"/>
        <v>0.43954637667484431</v>
      </c>
      <c r="P206">
        <f t="shared" si="78"/>
        <v>1637.2081093931051</v>
      </c>
      <c r="Q206" s="28">
        <f t="shared" si="88"/>
        <v>0.45524450784469028</v>
      </c>
      <c r="R206" s="28">
        <f t="shared" si="79"/>
        <v>1.5698131169845975E-2</v>
      </c>
      <c r="S206" s="44">
        <v>287828</v>
      </c>
      <c r="T206" s="59">
        <f t="shared" si="89"/>
        <v>1.4304399924439562E-2</v>
      </c>
      <c r="U206" s="28">
        <v>0.98960000000000004</v>
      </c>
      <c r="V206" s="59">
        <f t="shared" si="80"/>
        <v>0.79999764106435178</v>
      </c>
      <c r="W206" s="59">
        <f t="shared" si="81"/>
        <v>1.0013597852289098</v>
      </c>
      <c r="X206" s="62">
        <f t="shared" si="82"/>
        <v>0.69551373854956799</v>
      </c>
      <c r="Y206" s="28">
        <v>0.153789253681931</v>
      </c>
      <c r="Z206" s="28">
        <v>0.89439724645184204</v>
      </c>
      <c r="AA206" s="62">
        <f t="shared" si="77"/>
        <v>1.6495615436997095</v>
      </c>
      <c r="AB206" s="59">
        <f t="shared" si="83"/>
        <v>0.94108691400978706</v>
      </c>
      <c r="AC206" s="62">
        <f t="shared" si="84"/>
        <v>0.75869293490750944</v>
      </c>
      <c r="AD206" s="28">
        <v>7.6642910197268099E-2</v>
      </c>
      <c r="AE206" s="28">
        <v>0.88293847953236904</v>
      </c>
      <c r="AF206">
        <v>83.391900000000007</v>
      </c>
      <c r="AG206" s="59">
        <f t="shared" si="85"/>
        <v>0.76350513906849315</v>
      </c>
      <c r="AH206" s="62">
        <f t="shared" si="86"/>
        <v>0.10608470720204272</v>
      </c>
      <c r="AI206">
        <v>6.5787674558349635E-2</v>
      </c>
      <c r="AJ206" s="28">
        <v>0.75652607287546736</v>
      </c>
      <c r="AK206" s="62">
        <f t="shared" si="73"/>
        <v>0.52009712688637333</v>
      </c>
    </row>
    <row r="207" spans="1:37" x14ac:dyDescent="0.25">
      <c r="A207" s="4" t="s">
        <v>418</v>
      </c>
      <c r="B207" s="18">
        <v>37292</v>
      </c>
      <c r="C207" s="4">
        <v>30018</v>
      </c>
      <c r="D207" s="9">
        <v>0.84731027396873604</v>
      </c>
      <c r="E207" s="28">
        <f t="shared" si="74"/>
        <v>0.82983995904154573</v>
      </c>
      <c r="F207" s="28">
        <f t="shared" si="75"/>
        <v>0.84731027396873604</v>
      </c>
      <c r="G207" s="28">
        <f t="shared" si="76"/>
        <v>0.8943830669669991</v>
      </c>
      <c r="H207" s="16">
        <v>34</v>
      </c>
      <c r="I207" s="16">
        <v>35</v>
      </c>
      <c r="J207" s="5">
        <v>1065.49</v>
      </c>
      <c r="K207" s="30">
        <f t="shared" si="90"/>
        <v>26.00006274794152</v>
      </c>
      <c r="L207" s="5">
        <v>1434.31</v>
      </c>
      <c r="M207">
        <f t="shared" si="91"/>
        <v>37292.15</v>
      </c>
      <c r="N207" s="28"/>
      <c r="O207" s="28">
        <f t="shared" si="87"/>
        <v>0.51964359169217256</v>
      </c>
      <c r="P207">
        <f t="shared" si="78"/>
        <v>1381.1875308639105</v>
      </c>
      <c r="Q207" s="28">
        <f t="shared" si="88"/>
        <v>0.53962983544588483</v>
      </c>
      <c r="R207" s="28">
        <f t="shared" si="79"/>
        <v>1.9986243753712274E-2</v>
      </c>
      <c r="S207" s="44">
        <v>271575</v>
      </c>
      <c r="T207" s="59">
        <f t="shared" si="89"/>
        <v>1.3496662623093215E-2</v>
      </c>
      <c r="U207" s="28">
        <v>0.98960000000000004</v>
      </c>
      <c r="V207" s="59">
        <f t="shared" si="80"/>
        <v>0.74285893565547201</v>
      </c>
      <c r="W207" s="59">
        <f t="shared" si="81"/>
        <v>1.1406072314673039</v>
      </c>
      <c r="X207" s="62">
        <f t="shared" si="82"/>
        <v>1.6009570182626458</v>
      </c>
      <c r="Y207" s="28">
        <v>0.153789253681931</v>
      </c>
      <c r="Z207" s="28">
        <v>0.89439724645184204</v>
      </c>
      <c r="AA207" s="62">
        <f t="shared" si="77"/>
        <v>1.3731749976986101</v>
      </c>
      <c r="AB207" s="59">
        <f t="shared" si="83"/>
        <v>0.94718570447268147</v>
      </c>
      <c r="AC207" s="62">
        <f t="shared" si="84"/>
        <v>0.83826703311433615</v>
      </c>
      <c r="AD207" s="28">
        <v>7.6642910197268099E-2</v>
      </c>
      <c r="AE207" s="28">
        <v>0.88293847953236904</v>
      </c>
      <c r="AF207">
        <v>62.994900000000001</v>
      </c>
      <c r="AG207" s="59">
        <f t="shared" si="85"/>
        <v>0.81880615605479456</v>
      </c>
      <c r="AH207" s="62">
        <f t="shared" si="86"/>
        <v>0.94668315299834149</v>
      </c>
      <c r="AI207">
        <v>6.5787674558349635E-2</v>
      </c>
      <c r="AJ207" s="28">
        <v>0.75652607287546736</v>
      </c>
      <c r="AK207" s="62">
        <f t="shared" si="73"/>
        <v>1.1286357347917744</v>
      </c>
    </row>
    <row r="208" spans="1:37" x14ac:dyDescent="0.25">
      <c r="A208" s="4" t="s">
        <v>420</v>
      </c>
      <c r="B208" s="18">
        <v>25874</v>
      </c>
      <c r="C208" s="4">
        <v>20457</v>
      </c>
      <c r="D208" s="9">
        <v>0.832251843956339</v>
      </c>
      <c r="E208" s="28">
        <f t="shared" si="74"/>
        <v>0.81509201212218774</v>
      </c>
      <c r="F208" s="28">
        <f t="shared" si="75"/>
        <v>0.832251843956339</v>
      </c>
      <c r="G208" s="28">
        <f t="shared" si="76"/>
        <v>0.8784880575094689</v>
      </c>
      <c r="H208" s="16">
        <v>31</v>
      </c>
      <c r="I208" s="16">
        <v>31</v>
      </c>
      <c r="J208" s="5">
        <v>834.65</v>
      </c>
      <c r="K208" s="30">
        <f t="shared" si="90"/>
        <v>27.000052175727852</v>
      </c>
      <c r="L208" s="5">
        <v>958.3</v>
      </c>
      <c r="M208">
        <f t="shared" si="91"/>
        <v>25874.149999999998</v>
      </c>
      <c r="N208" s="28"/>
      <c r="O208" s="28">
        <f t="shared" si="87"/>
        <v>0.77776270478973186</v>
      </c>
      <c r="P208">
        <f t="shared" si="78"/>
        <v>924.0750637753913</v>
      </c>
      <c r="Q208" s="28">
        <f t="shared" si="88"/>
        <v>0.80656867522740816</v>
      </c>
      <c r="R208" s="28">
        <f t="shared" si="79"/>
        <v>2.8805970437676298E-2</v>
      </c>
      <c r="S208" s="44">
        <v>367760</v>
      </c>
      <c r="T208" s="59">
        <f t="shared" si="89"/>
        <v>1.827683934923598E-2</v>
      </c>
      <c r="U208" s="28">
        <v>0.98960000000000004</v>
      </c>
      <c r="V208" s="59">
        <f t="shared" si="80"/>
        <v>0.87096942502347907</v>
      </c>
      <c r="W208" s="59">
        <f t="shared" si="81"/>
        <v>0.95554656690032913</v>
      </c>
      <c r="X208" s="62">
        <f t="shared" si="82"/>
        <v>0.39761764222457918</v>
      </c>
      <c r="Y208" s="28">
        <v>0.153789253681931</v>
      </c>
      <c r="Z208" s="28">
        <v>0.89439724645184204</v>
      </c>
      <c r="AA208" s="62">
        <f t="shared" si="77"/>
        <v>0.70355666739177725</v>
      </c>
      <c r="AB208" s="59">
        <f t="shared" si="83"/>
        <v>0.9739423960067658</v>
      </c>
      <c r="AC208" s="62">
        <f t="shared" si="84"/>
        <v>1.1873755346732717</v>
      </c>
      <c r="AD208" s="28">
        <v>7.6642910197268099E-2</v>
      </c>
      <c r="AE208" s="28">
        <v>0.88293847953236904</v>
      </c>
      <c r="AF208">
        <v>81.537199999999999</v>
      </c>
      <c r="AG208" s="59">
        <f t="shared" si="85"/>
        <v>0.76853366268493162</v>
      </c>
      <c r="AH208" s="62">
        <f t="shared" si="86"/>
        <v>0.18252035643567646</v>
      </c>
      <c r="AI208">
        <v>6.5787674558349635E-2</v>
      </c>
      <c r="AJ208" s="28">
        <v>0.75652607287546736</v>
      </c>
      <c r="AK208" s="62">
        <f t="shared" si="73"/>
        <v>0.58917117777784245</v>
      </c>
    </row>
    <row r="209" spans="1:37" x14ac:dyDescent="0.25">
      <c r="A209" s="4" t="s">
        <v>422</v>
      </c>
      <c r="B209" s="18">
        <v>3595</v>
      </c>
      <c r="C209" s="4">
        <v>2525</v>
      </c>
      <c r="D209" s="9">
        <v>0.73933094209794303</v>
      </c>
      <c r="E209" s="28">
        <f t="shared" si="74"/>
        <v>0.72408700514746993</v>
      </c>
      <c r="F209" s="28">
        <f t="shared" si="75"/>
        <v>0.73933094209794303</v>
      </c>
      <c r="G209" s="28">
        <f t="shared" si="76"/>
        <v>0.78040488332560654</v>
      </c>
      <c r="H209" s="16">
        <v>4</v>
      </c>
      <c r="I209" s="16">
        <v>4</v>
      </c>
      <c r="J209" s="5">
        <v>898.75</v>
      </c>
      <c r="K209" s="30">
        <f t="shared" si="90"/>
        <v>4</v>
      </c>
      <c r="L209" s="5">
        <v>898.75</v>
      </c>
      <c r="M209">
        <f t="shared" si="91"/>
        <v>3595</v>
      </c>
      <c r="N209" s="28"/>
      <c r="O209" s="28">
        <f t="shared" si="87"/>
        <v>0.82929624478442288</v>
      </c>
      <c r="P209">
        <f t="shared" si="78"/>
        <v>719</v>
      </c>
      <c r="Q209" s="28">
        <f t="shared" si="88"/>
        <v>1.0366203059805286</v>
      </c>
      <c r="R209" s="28">
        <f t="shared" si="79"/>
        <v>0.20732406119610569</v>
      </c>
      <c r="S209" s="46">
        <v>44210</v>
      </c>
      <c r="T209" s="59">
        <f t="shared" si="89"/>
        <v>2.1971369034960915E-3</v>
      </c>
      <c r="U209" s="28">
        <v>0.98960000000000004</v>
      </c>
      <c r="V209" s="59">
        <f t="shared" si="80"/>
        <v>1</v>
      </c>
      <c r="W209" s="59">
        <f t="shared" si="81"/>
        <v>0.73933094209794303</v>
      </c>
      <c r="X209" s="62">
        <f t="shared" si="82"/>
        <v>-1.0083039005742835</v>
      </c>
      <c r="Y209" s="28">
        <v>0.153789253681931</v>
      </c>
      <c r="Z209" s="28">
        <v>0.89439724645184204</v>
      </c>
      <c r="AA209" s="62">
        <f t="shared" si="77"/>
        <v>0.81316444243383845</v>
      </c>
      <c r="AB209" s="59">
        <f t="shared" si="83"/>
        <v>0.79670888939154039</v>
      </c>
      <c r="AC209" s="62">
        <f t="shared" si="84"/>
        <v>-1.1250824103480124</v>
      </c>
      <c r="AD209" s="28">
        <v>7.6642910197268099E-2</v>
      </c>
      <c r="AE209" s="28">
        <v>0.88293847953236904</v>
      </c>
      <c r="AF209">
        <v>110.4636</v>
      </c>
      <c r="AG209" s="59">
        <f t="shared" si="85"/>
        <v>0.69010745600000001</v>
      </c>
      <c r="AH209" s="62">
        <f t="shared" si="86"/>
        <v>-1.0095905854911791</v>
      </c>
      <c r="AI209">
        <v>6.5787674558349635E-2</v>
      </c>
      <c r="AJ209" s="28">
        <v>0.75652607287546736</v>
      </c>
      <c r="AK209" s="62">
        <f t="shared" si="73"/>
        <v>-1.0476589654711583</v>
      </c>
    </row>
    <row r="210" spans="1:37" x14ac:dyDescent="0.25">
      <c r="A210" s="4" t="s">
        <v>424</v>
      </c>
      <c r="B210" s="18">
        <v>7848</v>
      </c>
      <c r="C210" s="4">
        <v>5983</v>
      </c>
      <c r="D210" s="9">
        <v>0.80248403884328567</v>
      </c>
      <c r="E210" s="28">
        <f t="shared" si="74"/>
        <v>0.78593797618672301</v>
      </c>
      <c r="F210" s="28">
        <f t="shared" si="75"/>
        <v>0.80248403884328567</v>
      </c>
      <c r="G210" s="28">
        <f t="shared" si="76"/>
        <v>0.84706648544569041</v>
      </c>
      <c r="H210" s="16">
        <v>10</v>
      </c>
      <c r="I210" s="16">
        <v>10</v>
      </c>
      <c r="J210" s="5">
        <v>784.9</v>
      </c>
      <c r="K210" s="30">
        <f t="shared" si="90"/>
        <v>10</v>
      </c>
      <c r="L210" s="5">
        <v>784.9</v>
      </c>
      <c r="M210">
        <f t="shared" si="91"/>
        <v>7849</v>
      </c>
      <c r="N210" s="28"/>
      <c r="O210" s="28">
        <f t="shared" si="87"/>
        <v>0.9495859345139509</v>
      </c>
      <c r="P210">
        <f t="shared" si="78"/>
        <v>713.5454545454545</v>
      </c>
      <c r="Q210" s="28">
        <f t="shared" si="88"/>
        <v>1.044544527965346</v>
      </c>
      <c r="R210" s="28">
        <f t="shared" si="79"/>
        <v>9.4958593451395124E-2</v>
      </c>
      <c r="S210" s="46">
        <v>113954</v>
      </c>
      <c r="T210" s="59">
        <f t="shared" si="89"/>
        <v>5.6632557950914639E-3</v>
      </c>
      <c r="U210" s="28">
        <v>0.98960000000000004</v>
      </c>
      <c r="V210" s="59">
        <f t="shared" si="80"/>
        <v>1</v>
      </c>
      <c r="W210" s="59">
        <f t="shared" si="81"/>
        <v>0.80248403884328567</v>
      </c>
      <c r="X210" s="62">
        <f t="shared" si="82"/>
        <v>-0.59765689349564377</v>
      </c>
      <c r="Y210" s="28">
        <v>0.153789253681931</v>
      </c>
      <c r="Z210" s="28">
        <v>0.89439724645184204</v>
      </c>
      <c r="AA210" s="62">
        <f t="shared" si="77"/>
        <v>0.68869894869859771</v>
      </c>
      <c r="AB210" s="59">
        <f t="shared" si="83"/>
        <v>0.93113010513014027</v>
      </c>
      <c r="AC210" s="62">
        <f t="shared" si="84"/>
        <v>0.62878125939806762</v>
      </c>
      <c r="AD210" s="28">
        <v>7.6642910197268099E-2</v>
      </c>
      <c r="AE210" s="28">
        <v>0.88293847953236904</v>
      </c>
      <c r="AF210">
        <v>84.031300000000002</v>
      </c>
      <c r="AG210" s="59">
        <f t="shared" si="85"/>
        <v>0.76177157676712326</v>
      </c>
      <c r="AH210" s="62">
        <f t="shared" si="86"/>
        <v>7.9733839611604754E-2</v>
      </c>
      <c r="AI210">
        <v>6.5787674558349635E-2</v>
      </c>
      <c r="AJ210" s="28">
        <v>0.75652607287546736</v>
      </c>
      <c r="AK210" s="62">
        <f t="shared" si="73"/>
        <v>3.6952735171342864E-2</v>
      </c>
    </row>
    <row r="211" spans="1:37" x14ac:dyDescent="0.25">
      <c r="A211" s="4" t="s">
        <v>426</v>
      </c>
      <c r="B211" s="18">
        <v>25432</v>
      </c>
      <c r="C211" s="4">
        <v>21004</v>
      </c>
      <c r="D211" s="9">
        <v>0.86935646760815222</v>
      </c>
      <c r="E211" s="28">
        <f t="shared" si="74"/>
        <v>0.85143159198736551</v>
      </c>
      <c r="F211" s="28">
        <f t="shared" si="75"/>
        <v>0.86935646760815222</v>
      </c>
      <c r="G211" s="28">
        <f t="shared" si="76"/>
        <v>0.91765404914193849</v>
      </c>
      <c r="H211" s="16">
        <v>23</v>
      </c>
      <c r="I211" s="16">
        <v>24</v>
      </c>
      <c r="J211" s="5">
        <v>1059.67</v>
      </c>
      <c r="K211" s="30">
        <f t="shared" si="90"/>
        <v>20.000062912865683</v>
      </c>
      <c r="L211" s="5">
        <v>1271.5999999999999</v>
      </c>
      <c r="M211">
        <f t="shared" si="91"/>
        <v>25432.080000000002</v>
      </c>
      <c r="N211" s="28"/>
      <c r="O211" s="28">
        <f t="shared" si="87"/>
        <v>0.58613557722554266</v>
      </c>
      <c r="P211">
        <f t="shared" si="78"/>
        <v>1211.0478004529712</v>
      </c>
      <c r="Q211" s="28">
        <f t="shared" si="88"/>
        <v>0.6154422638984377</v>
      </c>
      <c r="R211" s="28">
        <f t="shared" si="79"/>
        <v>2.9306686672895044E-2</v>
      </c>
      <c r="S211" s="46">
        <v>208616</v>
      </c>
      <c r="T211" s="59">
        <f t="shared" si="89"/>
        <v>1.0367742869480674E-2</v>
      </c>
      <c r="U211" s="28">
        <v>0.98960000000000004</v>
      </c>
      <c r="V211" s="59">
        <f t="shared" si="80"/>
        <v>0.8333359547027368</v>
      </c>
      <c r="W211" s="59">
        <f t="shared" si="81"/>
        <v>1.0432244795177048</v>
      </c>
      <c r="X211" s="62">
        <f t="shared" si="82"/>
        <v>0.96773493272598388</v>
      </c>
      <c r="Y211" s="28">
        <v>0.153789253681931</v>
      </c>
      <c r="Z211" s="28">
        <v>0.89439724645184204</v>
      </c>
      <c r="AA211" s="62">
        <f t="shared" si="77"/>
        <v>1.2190819496107681</v>
      </c>
      <c r="AB211" s="59">
        <f t="shared" si="83"/>
        <v>0.93904609425870578</v>
      </c>
      <c r="AC211" s="62">
        <f t="shared" si="84"/>
        <v>0.73206529582349644</v>
      </c>
      <c r="AD211" s="28">
        <v>7.6642910197268099E-2</v>
      </c>
      <c r="AE211" s="28">
        <v>0.88293847953236904</v>
      </c>
      <c r="AF211">
        <v>50.101300000000002</v>
      </c>
      <c r="AG211" s="59">
        <f t="shared" si="85"/>
        <v>0.85376370827397263</v>
      </c>
      <c r="AH211" s="62">
        <f t="shared" si="86"/>
        <v>1.4780524779343196</v>
      </c>
      <c r="AI211">
        <v>6.5787674558349635E-2</v>
      </c>
      <c r="AJ211" s="28">
        <v>0.75652607287546736</v>
      </c>
      <c r="AK211" s="62">
        <f t="shared" si="73"/>
        <v>1.0592842354945999</v>
      </c>
    </row>
    <row r="212" spans="1:37" x14ac:dyDescent="0.25">
      <c r="A212" s="4" t="s">
        <v>428</v>
      </c>
      <c r="B212" s="18">
        <v>4483</v>
      </c>
      <c r="C212" s="4">
        <v>3295</v>
      </c>
      <c r="D212" s="9">
        <v>0.77368303650046388</v>
      </c>
      <c r="E212" s="28">
        <f t="shared" si="74"/>
        <v>0.75773080894375311</v>
      </c>
      <c r="F212" s="28">
        <f t="shared" si="75"/>
        <v>0.77368303650046388</v>
      </c>
      <c r="G212" s="28">
        <f t="shared" si="76"/>
        <v>0.81666542741715609</v>
      </c>
      <c r="H212" s="16">
        <v>7</v>
      </c>
      <c r="I212" s="16">
        <v>7</v>
      </c>
      <c r="J212" s="5">
        <v>640.42999999999995</v>
      </c>
      <c r="K212" s="30">
        <f t="shared" si="90"/>
        <v>6.9999999999999991</v>
      </c>
      <c r="L212" s="5">
        <v>640.42999999999995</v>
      </c>
      <c r="M212">
        <f t="shared" si="91"/>
        <v>4483.0099999999993</v>
      </c>
      <c r="N212" s="28"/>
      <c r="O212" s="28">
        <f t="shared" si="87"/>
        <v>1.1637961994285091</v>
      </c>
      <c r="P212">
        <f t="shared" si="78"/>
        <v>560.37625000000003</v>
      </c>
      <c r="Q212" s="28">
        <f t="shared" si="88"/>
        <v>1.3300527993468674</v>
      </c>
      <c r="R212" s="28">
        <f t="shared" si="79"/>
        <v>0.16625659991835828</v>
      </c>
      <c r="S212" s="46">
        <v>81977</v>
      </c>
      <c r="T212" s="59">
        <f t="shared" si="89"/>
        <v>4.0740712946821783E-3</v>
      </c>
      <c r="U212" s="28">
        <v>0.98960000000000004</v>
      </c>
      <c r="V212" s="59">
        <f t="shared" si="80"/>
        <v>0.99999999999999989</v>
      </c>
      <c r="W212" s="59">
        <f t="shared" si="81"/>
        <v>0.77368303650046399</v>
      </c>
      <c r="X212" s="62">
        <f t="shared" si="82"/>
        <v>-0.78493267287089385</v>
      </c>
      <c r="Y212" s="28">
        <v>0.153789253681931</v>
      </c>
      <c r="Z212" s="28">
        <v>0.89439724645184204</v>
      </c>
      <c r="AA212" s="62">
        <f t="shared" si="77"/>
        <v>0.54686070483184313</v>
      </c>
      <c r="AB212" s="59">
        <f t="shared" si="83"/>
        <v>0.9218770421668796</v>
      </c>
      <c r="AC212" s="62">
        <f t="shared" si="84"/>
        <v>0.50805172369222629</v>
      </c>
      <c r="AD212" s="28">
        <v>7.6642910197268099E-2</v>
      </c>
      <c r="AE212" s="28">
        <v>0.88293847953236904</v>
      </c>
      <c r="AF212">
        <v>126.7709</v>
      </c>
      <c r="AG212" s="59">
        <f t="shared" si="85"/>
        <v>0.64589456810958912</v>
      </c>
      <c r="AH212" s="62">
        <f t="shared" si="86"/>
        <v>-1.6816448599008447</v>
      </c>
      <c r="AI212">
        <v>6.5787674558349635E-2</v>
      </c>
      <c r="AJ212" s="28">
        <v>0.75652607287546736</v>
      </c>
      <c r="AK212" s="62">
        <f t="shared" si="73"/>
        <v>-0.65284193635983734</v>
      </c>
    </row>
    <row r="213" spans="1:37" x14ac:dyDescent="0.25">
      <c r="A213" s="4" t="s">
        <v>430</v>
      </c>
      <c r="B213" s="18">
        <v>4216</v>
      </c>
      <c r="C213" s="4">
        <v>3365</v>
      </c>
      <c r="D213" s="9">
        <v>0.84015779486667341</v>
      </c>
      <c r="E213" s="28">
        <f t="shared" si="74"/>
        <v>0.82283495373540172</v>
      </c>
      <c r="F213" s="28">
        <f t="shared" si="75"/>
        <v>0.84015779486667341</v>
      </c>
      <c r="G213" s="28">
        <f t="shared" si="76"/>
        <v>0.88683322791482178</v>
      </c>
      <c r="H213" s="16">
        <v>5</v>
      </c>
      <c r="I213" s="16">
        <v>6</v>
      </c>
      <c r="J213" s="5">
        <v>702.67</v>
      </c>
      <c r="K213" s="30">
        <f t="shared" si="90"/>
        <v>6</v>
      </c>
      <c r="L213" s="5">
        <v>702.67</v>
      </c>
      <c r="M213">
        <f t="shared" si="91"/>
        <v>4216.0199999999995</v>
      </c>
      <c r="N213" s="28"/>
      <c r="O213" s="28">
        <f t="shared" si="87"/>
        <v>1.0607112869483541</v>
      </c>
      <c r="P213">
        <f t="shared" si="78"/>
        <v>602.28857142857134</v>
      </c>
      <c r="Q213" s="28">
        <f t="shared" si="88"/>
        <v>1.2374965014397468</v>
      </c>
      <c r="R213" s="28">
        <f t="shared" si="79"/>
        <v>0.17678521449139262</v>
      </c>
      <c r="S213" s="46">
        <v>85236</v>
      </c>
      <c r="T213" s="59">
        <f t="shared" si="89"/>
        <v>4.2360362159328856E-3</v>
      </c>
      <c r="U213" s="28">
        <v>0.98960000000000004</v>
      </c>
      <c r="V213" s="59">
        <f t="shared" si="80"/>
        <v>1</v>
      </c>
      <c r="W213" s="59">
        <f t="shared" si="81"/>
        <v>0.84015779486667341</v>
      </c>
      <c r="X213" s="62">
        <f t="shared" si="82"/>
        <v>-0.35268687692150058</v>
      </c>
      <c r="Y213" s="28">
        <v>0.153789253681931</v>
      </c>
      <c r="Z213" s="28">
        <v>0.89439724645184204</v>
      </c>
      <c r="AA213" s="62">
        <f t="shared" si="77"/>
        <v>0.4946266835609367</v>
      </c>
      <c r="AB213" s="59">
        <f t="shared" si="83"/>
        <v>0.9175622194065105</v>
      </c>
      <c r="AC213" s="62">
        <f t="shared" si="84"/>
        <v>0.45175398200596534</v>
      </c>
      <c r="AD213" s="28">
        <v>7.6642910197268099E-2</v>
      </c>
      <c r="AE213" s="28">
        <v>0.88293847953236904</v>
      </c>
      <c r="AF213">
        <v>69.789900000000003</v>
      </c>
      <c r="AG213" s="59">
        <f t="shared" si="85"/>
        <v>0.80038332865753425</v>
      </c>
      <c r="AH213" s="62">
        <f t="shared" si="86"/>
        <v>0.66664851853318208</v>
      </c>
      <c r="AI213">
        <v>6.5787674558349635E-2</v>
      </c>
      <c r="AJ213" s="28">
        <v>0.75652607287546736</v>
      </c>
      <c r="AK213" s="62">
        <f t="shared" ref="AK213:AK245" si="92">(X213+AC213+AH213)/3</f>
        <v>0.25523854120588224</v>
      </c>
    </row>
    <row r="214" spans="1:37" x14ac:dyDescent="0.25">
      <c r="A214" s="4" t="s">
        <v>432</v>
      </c>
      <c r="B214" s="18">
        <v>2741</v>
      </c>
      <c r="C214" s="4">
        <v>1921</v>
      </c>
      <c r="D214" s="9">
        <v>0.73772537875151223</v>
      </c>
      <c r="E214" s="28">
        <f t="shared" si="74"/>
        <v>0.7225145461999346</v>
      </c>
      <c r="F214" s="28">
        <f t="shared" si="75"/>
        <v>0.73772537875151223</v>
      </c>
      <c r="G214" s="28">
        <f t="shared" si="76"/>
        <v>0.77871012201548495</v>
      </c>
      <c r="H214" s="16">
        <v>3</v>
      </c>
      <c r="I214" s="16">
        <v>4</v>
      </c>
      <c r="J214" s="5">
        <v>685.25</v>
      </c>
      <c r="K214" s="30">
        <f t="shared" si="90"/>
        <v>2.9999890551293138</v>
      </c>
      <c r="L214" s="5">
        <v>913.67</v>
      </c>
      <c r="M214">
        <f t="shared" si="91"/>
        <v>2741</v>
      </c>
      <c r="N214" s="28"/>
      <c r="O214" s="28">
        <f t="shared" si="87"/>
        <v>0.81575404686593633</v>
      </c>
      <c r="P214">
        <f t="shared" si="78"/>
        <v>685.25187499828985</v>
      </c>
      <c r="Q214" s="28">
        <f t="shared" si="88"/>
        <v>1.0876730545273738</v>
      </c>
      <c r="R214" s="28">
        <f t="shared" si="79"/>
        <v>0.27191900766143751</v>
      </c>
      <c r="S214" s="46">
        <v>74363</v>
      </c>
      <c r="T214" s="59">
        <f t="shared" si="89"/>
        <v>3.6956727336503021E-3</v>
      </c>
      <c r="U214" s="28">
        <v>0.98960000000000004</v>
      </c>
      <c r="V214" s="59">
        <f t="shared" si="80"/>
        <v>0.74999726378232845</v>
      </c>
      <c r="W214" s="59">
        <f t="shared" si="81"/>
        <v>0.98363742693016287</v>
      </c>
      <c r="X214" s="62">
        <f t="shared" si="82"/>
        <v>0.58027578872896135</v>
      </c>
      <c r="Y214" s="28">
        <v>0.153789253681931</v>
      </c>
      <c r="Z214" s="28">
        <v>0.89439724645184204</v>
      </c>
      <c r="AA214" s="62">
        <f t="shared" si="77"/>
        <v>0.36859728628484595</v>
      </c>
      <c r="AB214" s="59">
        <f t="shared" si="83"/>
        <v>0.87713378965345667</v>
      </c>
      <c r="AC214" s="62">
        <f t="shared" si="84"/>
        <v>-7.5736814585614043E-2</v>
      </c>
      <c r="AD214" s="28">
        <v>7.6642910197268099E-2</v>
      </c>
      <c r="AE214" s="28">
        <v>0.88293847953236904</v>
      </c>
      <c r="AF214">
        <v>136.44040000000001</v>
      </c>
      <c r="AG214" s="59">
        <f t="shared" si="85"/>
        <v>0.61967830180821926</v>
      </c>
      <c r="AH214" s="62">
        <f t="shared" si="86"/>
        <v>-2.0801430052961138</v>
      </c>
      <c r="AI214">
        <v>6.5787674558349635E-2</v>
      </c>
      <c r="AJ214" s="28">
        <v>0.75652607287546736</v>
      </c>
      <c r="AK214" s="62">
        <f t="shared" si="92"/>
        <v>-0.52520134371758886</v>
      </c>
    </row>
    <row r="215" spans="1:37" x14ac:dyDescent="0.25">
      <c r="A215" s="4" t="s">
        <v>434</v>
      </c>
      <c r="B215" s="18">
        <v>2818</v>
      </c>
      <c r="C215" s="4">
        <v>2224</v>
      </c>
      <c r="D215" s="9">
        <v>0.83074969183071234</v>
      </c>
      <c r="E215" s="28">
        <f t="shared" si="74"/>
        <v>0.81362083220533676</v>
      </c>
      <c r="F215" s="28">
        <f t="shared" si="75"/>
        <v>0.83074969183071234</v>
      </c>
      <c r="G215" s="28">
        <f t="shared" si="76"/>
        <v>0.87690245248797405</v>
      </c>
      <c r="H215" s="16">
        <v>4</v>
      </c>
      <c r="I215" s="16">
        <v>5</v>
      </c>
      <c r="J215" s="5">
        <v>563.6</v>
      </c>
      <c r="K215" s="30">
        <f t="shared" si="90"/>
        <v>4</v>
      </c>
      <c r="L215" s="5">
        <v>704.5</v>
      </c>
      <c r="M215">
        <f t="shared" si="91"/>
        <v>2818</v>
      </c>
      <c r="N215" s="28"/>
      <c r="O215" s="28">
        <f t="shared" si="87"/>
        <v>1.0579559971611072</v>
      </c>
      <c r="P215">
        <f t="shared" si="78"/>
        <v>563.6</v>
      </c>
      <c r="Q215" s="28">
        <f t="shared" si="88"/>
        <v>1.322444996451384</v>
      </c>
      <c r="R215" s="28">
        <f t="shared" si="79"/>
        <v>0.2644889992902768</v>
      </c>
      <c r="S215" s="46">
        <v>38031</v>
      </c>
      <c r="T215" s="59">
        <f t="shared" si="89"/>
        <v>1.8900545934598476E-3</v>
      </c>
      <c r="U215" s="28">
        <v>0.98960000000000004</v>
      </c>
      <c r="V215" s="59">
        <f t="shared" si="80"/>
        <v>0.8</v>
      </c>
      <c r="W215" s="59">
        <f t="shared" si="81"/>
        <v>1.0384371147883904</v>
      </c>
      <c r="X215" s="62">
        <f t="shared" si="82"/>
        <v>0.9366055487495476</v>
      </c>
      <c r="Y215" s="28">
        <v>0.153789253681931</v>
      </c>
      <c r="Z215" s="28">
        <v>0.89439724645184204</v>
      </c>
      <c r="AA215" s="62">
        <f t="shared" si="77"/>
        <v>0.74097446819699719</v>
      </c>
      <c r="AB215" s="59">
        <f t="shared" si="83"/>
        <v>0.8147563829507507</v>
      </c>
      <c r="AC215" s="62">
        <f t="shared" si="84"/>
        <v>-0.88960735449798534</v>
      </c>
      <c r="AD215" s="28">
        <v>7.6642910197268099E-2</v>
      </c>
      <c r="AE215" s="28">
        <v>0.88293847953236904</v>
      </c>
      <c r="AF215">
        <v>98.386300000000006</v>
      </c>
      <c r="AG215" s="59">
        <f t="shared" si="85"/>
        <v>0.7228518288219179</v>
      </c>
      <c r="AH215" s="62">
        <f t="shared" si="86"/>
        <v>-0.51186250737108019</v>
      </c>
      <c r="AI215">
        <v>6.5787674558349635E-2</v>
      </c>
      <c r="AJ215" s="28">
        <v>0.75652607287546736</v>
      </c>
      <c r="AK215" s="62">
        <f t="shared" si="92"/>
        <v>-0.15495477103983932</v>
      </c>
    </row>
    <row r="216" spans="1:37" x14ac:dyDescent="0.25">
      <c r="A216" s="4" t="s">
        <v>436</v>
      </c>
      <c r="B216" s="18">
        <v>18633</v>
      </c>
      <c r="C216" s="4">
        <v>13636</v>
      </c>
      <c r="D216" s="9">
        <v>0.77033672572995848</v>
      </c>
      <c r="E216" s="28">
        <f t="shared" ref="E216:E245" si="93">C216/(B216*0.97)</f>
        <v>0.7544534942716089</v>
      </c>
      <c r="F216" s="28">
        <f t="shared" ref="F216:F245" si="94">C216/(B216*0.95)</f>
        <v>0.77033672572995848</v>
      </c>
      <c r="G216" s="28">
        <f t="shared" ref="G216:G245" si="95">C216/(B216*0.9)</f>
        <v>0.8131332104927339</v>
      </c>
      <c r="H216" s="16">
        <v>18</v>
      </c>
      <c r="I216" s="16">
        <v>22</v>
      </c>
      <c r="J216" s="5">
        <v>846.95</v>
      </c>
      <c r="K216" s="30">
        <f t="shared" si="90"/>
        <v>19.999892663553911</v>
      </c>
      <c r="L216" s="5">
        <v>931.65</v>
      </c>
      <c r="M216">
        <f t="shared" si="91"/>
        <v>18632.900000000001</v>
      </c>
      <c r="N216" s="28"/>
      <c r="O216" s="28">
        <f t="shared" si="87"/>
        <v>0.80001073364460906</v>
      </c>
      <c r="P216">
        <f t="shared" si="78"/>
        <v>887.28548752718564</v>
      </c>
      <c r="Q216" s="28">
        <f t="shared" si="88"/>
        <v>0.8400114850037641</v>
      </c>
      <c r="R216" s="28">
        <f t="shared" si="79"/>
        <v>4.000075135915504E-2</v>
      </c>
      <c r="S216" s="46">
        <v>202647</v>
      </c>
      <c r="T216" s="59">
        <f t="shared" si="89"/>
        <v>1.0071097083980378E-2</v>
      </c>
      <c r="U216" s="28">
        <v>0.98960000000000004</v>
      </c>
      <c r="V216" s="59">
        <f t="shared" si="80"/>
        <v>0.90908603016154144</v>
      </c>
      <c r="W216" s="59">
        <f t="shared" si="81"/>
        <v>0.84737494601371477</v>
      </c>
      <c r="X216" s="62">
        <f t="shared" si="82"/>
        <v>-0.30575803778448285</v>
      </c>
      <c r="Y216" s="28">
        <v>0.153789253681931</v>
      </c>
      <c r="Z216" s="28">
        <v>0.89439724645184204</v>
      </c>
      <c r="AA216" s="62">
        <f t="shared" si="77"/>
        <v>0.91948067328901983</v>
      </c>
      <c r="AB216" s="59">
        <f t="shared" si="83"/>
        <v>0.95402571959975557</v>
      </c>
      <c r="AC216" s="62">
        <f t="shared" si="84"/>
        <v>0.92751227588328722</v>
      </c>
      <c r="AD216" s="28">
        <v>7.6642910197268099E-2</v>
      </c>
      <c r="AE216" s="28">
        <v>0.88293847953236904</v>
      </c>
      <c r="AF216">
        <v>96.038200000000003</v>
      </c>
      <c r="AG216" s="59">
        <f t="shared" si="85"/>
        <v>0.72921807473972611</v>
      </c>
      <c r="AH216" s="62">
        <f t="shared" si="86"/>
        <v>-0.41509292309033863</v>
      </c>
      <c r="AI216">
        <v>6.5787674558349635E-2</v>
      </c>
      <c r="AJ216" s="28">
        <v>0.75652607287546736</v>
      </c>
      <c r="AK216" s="62">
        <f t="shared" si="92"/>
        <v>6.8887105002821913E-2</v>
      </c>
    </row>
    <row r="217" spans="1:37" x14ac:dyDescent="0.25">
      <c r="A217" s="4" t="s">
        <v>438</v>
      </c>
      <c r="B217" s="18">
        <v>8513</v>
      </c>
      <c r="C217" s="4">
        <v>6342</v>
      </c>
      <c r="D217" s="9">
        <v>0.78418765108471877</v>
      </c>
      <c r="E217" s="28">
        <f t="shared" si="93"/>
        <v>0.76801883353658018</v>
      </c>
      <c r="F217" s="28">
        <f t="shared" si="94"/>
        <v>0.78418765108471877</v>
      </c>
      <c r="G217" s="28">
        <f t="shared" si="95"/>
        <v>0.82775363170053651</v>
      </c>
      <c r="H217" s="16">
        <v>10</v>
      </c>
      <c r="I217" s="16">
        <v>12</v>
      </c>
      <c r="J217" s="5">
        <v>709.42</v>
      </c>
      <c r="K217" s="30">
        <f t="shared" si="90"/>
        <v>7.9999999999999982</v>
      </c>
      <c r="L217" s="5">
        <v>1064.1300000000001</v>
      </c>
      <c r="M217">
        <f t="shared" si="91"/>
        <v>8513.0399999999991</v>
      </c>
      <c r="N217" s="28"/>
      <c r="O217" s="28">
        <f t="shared" si="87"/>
        <v>0.70041254358020166</v>
      </c>
      <c r="P217">
        <f t="shared" si="78"/>
        <v>945.89333333333343</v>
      </c>
      <c r="Q217" s="28">
        <f t="shared" si="88"/>
        <v>0.78796411152772683</v>
      </c>
      <c r="R217" s="28">
        <f t="shared" si="79"/>
        <v>8.7551567947525166E-2</v>
      </c>
      <c r="S217" s="46">
        <v>108160</v>
      </c>
      <c r="T217" s="59">
        <f t="shared" si="89"/>
        <v>5.3753071133711208E-3</v>
      </c>
      <c r="U217" s="28">
        <v>0.98960000000000004</v>
      </c>
      <c r="V217" s="59">
        <f t="shared" si="80"/>
        <v>0.66666666666666652</v>
      </c>
      <c r="W217" s="59">
        <f t="shared" si="81"/>
        <v>1.1762814766270784</v>
      </c>
      <c r="X217" s="62">
        <f t="shared" si="82"/>
        <v>1.8329254055568349</v>
      </c>
      <c r="Y217" s="28">
        <v>0.153789253681931</v>
      </c>
      <c r="Z217" s="28">
        <v>0.89439724645184204</v>
      </c>
      <c r="AA217" s="62">
        <f t="shared" si="77"/>
        <v>0.78707470414201186</v>
      </c>
      <c r="AB217" s="59">
        <f t="shared" si="83"/>
        <v>0.90161566198224852</v>
      </c>
      <c r="AC217" s="62">
        <f t="shared" si="84"/>
        <v>0.24369093503635278</v>
      </c>
      <c r="AD217" s="28">
        <v>7.6642910197268099E-2</v>
      </c>
      <c r="AE217" s="28">
        <v>0.88293847953236904</v>
      </c>
      <c r="AF217">
        <v>88.348399999999998</v>
      </c>
      <c r="AG217" s="59">
        <f t="shared" si="85"/>
        <v>0.75006691331506847</v>
      </c>
      <c r="AH217" s="62">
        <f t="shared" si="86"/>
        <v>-9.8181910270593434E-2</v>
      </c>
      <c r="AI217">
        <v>6.5787674558349635E-2</v>
      </c>
      <c r="AJ217" s="28">
        <v>0.75652607287546736</v>
      </c>
      <c r="AK217" s="62">
        <f t="shared" si="92"/>
        <v>0.65947814344086486</v>
      </c>
    </row>
    <row r="218" spans="1:37" x14ac:dyDescent="0.25">
      <c r="A218" s="4" t="s">
        <v>440</v>
      </c>
      <c r="B218" s="18">
        <v>3415</v>
      </c>
      <c r="C218" s="4">
        <v>2679</v>
      </c>
      <c r="D218" s="9">
        <v>0.82576866764275259</v>
      </c>
      <c r="E218" s="28">
        <f t="shared" si="93"/>
        <v>0.80874250954702576</v>
      </c>
      <c r="F218" s="28">
        <f t="shared" si="94"/>
        <v>0.82576866764275259</v>
      </c>
      <c r="G218" s="28">
        <f t="shared" si="95"/>
        <v>0.87164470473401656</v>
      </c>
      <c r="H218" s="16">
        <v>6</v>
      </c>
      <c r="I218" s="16">
        <v>7</v>
      </c>
      <c r="J218" s="5">
        <v>487.86</v>
      </c>
      <c r="K218" s="30">
        <f t="shared" si="90"/>
        <v>6</v>
      </c>
      <c r="L218" s="5">
        <v>569.16999999999996</v>
      </c>
      <c r="M218">
        <f t="shared" si="91"/>
        <v>3415.02</v>
      </c>
      <c r="N218" s="28"/>
      <c r="O218" s="28">
        <f t="shared" si="87"/>
        <v>1.3095033118400479</v>
      </c>
      <c r="P218">
        <f t="shared" si="78"/>
        <v>487.86</v>
      </c>
      <c r="Q218" s="28">
        <f t="shared" si="88"/>
        <v>1.5277538638133892</v>
      </c>
      <c r="R218" s="28">
        <f t="shared" si="79"/>
        <v>0.21825055197334131</v>
      </c>
      <c r="S218" s="46">
        <v>39516</v>
      </c>
      <c r="T218" s="59">
        <f t="shared" si="89"/>
        <v>1.9638557312497526E-3</v>
      </c>
      <c r="U218" s="28">
        <v>0.98960000000000004</v>
      </c>
      <c r="V218" s="59">
        <f t="shared" si="80"/>
        <v>0.8571428571428571</v>
      </c>
      <c r="W218" s="59">
        <f t="shared" si="81"/>
        <v>0.96339677891654474</v>
      </c>
      <c r="X218" s="62">
        <f t="shared" si="82"/>
        <v>0.44866289947286209</v>
      </c>
      <c r="Y218" s="28">
        <v>0.153789253681931</v>
      </c>
      <c r="Z218" s="28">
        <v>0.89439724645184204</v>
      </c>
      <c r="AA218" s="62">
        <f t="shared" si="77"/>
        <v>0.86420690353274621</v>
      </c>
      <c r="AB218" s="59">
        <f t="shared" si="83"/>
        <v>0.85596551607787563</v>
      </c>
      <c r="AC218" s="62">
        <f t="shared" si="84"/>
        <v>-0.35193031403777308</v>
      </c>
      <c r="AD218" s="28">
        <v>7.6642910197268099E-2</v>
      </c>
      <c r="AE218" s="28">
        <v>0.88293847953236904</v>
      </c>
      <c r="AF218">
        <v>74.448800000000006</v>
      </c>
      <c r="AG218" s="59">
        <f t="shared" si="85"/>
        <v>0.78775196580821927</v>
      </c>
      <c r="AH218" s="62">
        <f t="shared" si="86"/>
        <v>0.47464655260092004</v>
      </c>
      <c r="AI218">
        <v>6.5787674558349635E-2</v>
      </c>
      <c r="AJ218" s="28">
        <v>0.75652607287546736</v>
      </c>
      <c r="AK218" s="62">
        <f t="shared" si="92"/>
        <v>0.19045971267866968</v>
      </c>
    </row>
    <row r="219" spans="1:37" x14ac:dyDescent="0.25">
      <c r="A219" s="4" t="s">
        <v>442</v>
      </c>
      <c r="B219" s="18">
        <v>17656</v>
      </c>
      <c r="C219" s="4">
        <v>13024</v>
      </c>
      <c r="D219" s="9">
        <v>0.77647676054658621</v>
      </c>
      <c r="E219" s="28">
        <f t="shared" si="93"/>
        <v>0.76046693043222369</v>
      </c>
      <c r="F219" s="28">
        <f t="shared" si="94"/>
        <v>0.77647676054658621</v>
      </c>
      <c r="G219" s="28">
        <f t="shared" si="95"/>
        <v>0.81961435835472995</v>
      </c>
      <c r="H219" s="16">
        <v>21</v>
      </c>
      <c r="I219" s="16">
        <v>21</v>
      </c>
      <c r="J219" s="5">
        <v>840.76</v>
      </c>
      <c r="K219" s="30">
        <f t="shared" si="90"/>
        <v>21</v>
      </c>
      <c r="L219" s="5">
        <v>840.76</v>
      </c>
      <c r="M219">
        <f t="shared" si="91"/>
        <v>17655.96</v>
      </c>
      <c r="N219" s="28"/>
      <c r="O219" s="28">
        <f t="shared" si="87"/>
        <v>0.88649555164375093</v>
      </c>
      <c r="P219">
        <f t="shared" si="78"/>
        <v>802.54363636363632</v>
      </c>
      <c r="Q219" s="28">
        <f t="shared" si="88"/>
        <v>0.92870962553154868</v>
      </c>
      <c r="R219" s="28">
        <f t="shared" si="79"/>
        <v>4.2214073887797743E-2</v>
      </c>
      <c r="S219" s="46">
        <v>212402</v>
      </c>
      <c r="T219" s="59">
        <f t="shared" si="89"/>
        <v>1.0555898497543018E-2</v>
      </c>
      <c r="U219" s="28">
        <v>0.98960000000000004</v>
      </c>
      <c r="V219" s="59">
        <f t="shared" si="80"/>
        <v>1</v>
      </c>
      <c r="W219" s="59">
        <f t="shared" si="81"/>
        <v>0.77647676054658621</v>
      </c>
      <c r="X219" s="62">
        <f t="shared" si="82"/>
        <v>-0.76676674788435195</v>
      </c>
      <c r="Y219" s="28">
        <v>0.153789253681931</v>
      </c>
      <c r="Z219" s="28">
        <v>0.89439724645184204</v>
      </c>
      <c r="AA219" s="62">
        <f t="shared" si="77"/>
        <v>0.83125394299488709</v>
      </c>
      <c r="AB219" s="59">
        <f t="shared" si="83"/>
        <v>0.96041647890500537</v>
      </c>
      <c r="AC219" s="62">
        <f t="shared" si="84"/>
        <v>1.010895843767138</v>
      </c>
      <c r="AD219" s="28">
        <v>7.6642910197268099E-2</v>
      </c>
      <c r="AE219" s="28">
        <v>0.88293847953236904</v>
      </c>
      <c r="AF219">
        <v>76.649600000000007</v>
      </c>
      <c r="AG219" s="59">
        <f t="shared" si="85"/>
        <v>0.78178508449315065</v>
      </c>
      <c r="AH219" s="62">
        <f t="shared" si="86"/>
        <v>0.38394747629026005</v>
      </c>
      <c r="AI219">
        <v>6.5787674558349635E-2</v>
      </c>
      <c r="AJ219" s="28">
        <v>0.75652607287546736</v>
      </c>
      <c r="AK219" s="62">
        <f t="shared" si="92"/>
        <v>0.20935885739101537</v>
      </c>
    </row>
    <row r="220" spans="1:37" x14ac:dyDescent="0.25">
      <c r="A220" s="4" t="s">
        <v>444</v>
      </c>
      <c r="B220" s="18">
        <v>17432</v>
      </c>
      <c r="C220" s="4">
        <v>13468</v>
      </c>
      <c r="D220" s="9">
        <v>0.81326538006328364</v>
      </c>
      <c r="E220" s="28">
        <f t="shared" si="93"/>
        <v>0.79649702171146319</v>
      </c>
      <c r="F220" s="28">
        <f t="shared" si="94"/>
        <v>0.81326538006328364</v>
      </c>
      <c r="G220" s="28">
        <f t="shared" si="95"/>
        <v>0.85844679006679914</v>
      </c>
      <c r="H220" s="16">
        <v>22</v>
      </c>
      <c r="I220" s="16">
        <v>22</v>
      </c>
      <c r="J220" s="5">
        <v>792.36</v>
      </c>
      <c r="K220" s="30">
        <f t="shared" si="90"/>
        <v>22.000000000000004</v>
      </c>
      <c r="L220" s="5">
        <v>792.36</v>
      </c>
      <c r="M220">
        <f t="shared" si="91"/>
        <v>17431.920000000002</v>
      </c>
      <c r="N220" s="28"/>
      <c r="O220" s="28">
        <f t="shared" si="87"/>
        <v>0.94064566611136358</v>
      </c>
      <c r="P220">
        <f t="shared" si="78"/>
        <v>757.90956521739122</v>
      </c>
      <c r="Q220" s="28">
        <f t="shared" si="88"/>
        <v>0.98340228729824386</v>
      </c>
      <c r="R220" s="28">
        <f t="shared" si="79"/>
        <v>4.2756621186880284E-2</v>
      </c>
      <c r="S220" s="46">
        <v>224294</v>
      </c>
      <c r="T220" s="59">
        <f t="shared" si="89"/>
        <v>1.1146903972692883E-2</v>
      </c>
      <c r="U220" s="28">
        <v>0.98960000000000004</v>
      </c>
      <c r="V220" s="59">
        <f t="shared" si="80"/>
        <v>1.0000000000000002</v>
      </c>
      <c r="W220" s="59">
        <f t="shared" si="81"/>
        <v>0.81326538006328342</v>
      </c>
      <c r="X220" s="62">
        <f t="shared" si="82"/>
        <v>-0.52755224728742522</v>
      </c>
      <c r="Y220" s="28">
        <v>0.153789253681931</v>
      </c>
      <c r="Z220" s="28">
        <v>0.89439724645184204</v>
      </c>
      <c r="AA220" s="62">
        <f t="shared" si="77"/>
        <v>0.77719421830276336</v>
      </c>
      <c r="AB220" s="59">
        <f t="shared" si="83"/>
        <v>0.96467299007714713</v>
      </c>
      <c r="AC220" s="62">
        <f t="shared" si="84"/>
        <v>1.0664327637664714</v>
      </c>
      <c r="AD220" s="28">
        <v>7.6642910197268099E-2</v>
      </c>
      <c r="AE220" s="28">
        <v>0.88293847953236904</v>
      </c>
      <c r="AF220">
        <v>77.604200000000006</v>
      </c>
      <c r="AG220" s="59">
        <f t="shared" si="85"/>
        <v>0.77919694158904118</v>
      </c>
      <c r="AH220" s="62">
        <f t="shared" si="86"/>
        <v>0.34460662830491373</v>
      </c>
      <c r="AI220">
        <v>6.5787674558349635E-2</v>
      </c>
      <c r="AJ220" s="28">
        <v>0.75652607287546736</v>
      </c>
      <c r="AK220" s="62">
        <f t="shared" si="92"/>
        <v>0.29449571492798665</v>
      </c>
    </row>
    <row r="221" spans="1:37" x14ac:dyDescent="0.25">
      <c r="A221" s="4" t="s">
        <v>446</v>
      </c>
      <c r="B221" s="18">
        <v>3379</v>
      </c>
      <c r="C221" s="4">
        <v>2825</v>
      </c>
      <c r="D221" s="9">
        <v>0.88004859737387275</v>
      </c>
      <c r="E221" s="28">
        <f t="shared" si="93"/>
        <v>0.86190326546925677</v>
      </c>
      <c r="F221" s="28">
        <f t="shared" si="94"/>
        <v>0.88004859737387275</v>
      </c>
      <c r="G221" s="28">
        <f t="shared" si="95"/>
        <v>0.92894018611686568</v>
      </c>
      <c r="H221" s="16">
        <v>3</v>
      </c>
      <c r="I221" s="16">
        <v>4</v>
      </c>
      <c r="J221" s="5">
        <v>844.75</v>
      </c>
      <c r="K221" s="30">
        <f t="shared" si="90"/>
        <v>2</v>
      </c>
      <c r="L221" s="5">
        <v>1689.5</v>
      </c>
      <c r="M221">
        <f t="shared" si="91"/>
        <v>3379</v>
      </c>
      <c r="N221" s="28"/>
      <c r="O221" s="28">
        <f t="shared" si="87"/>
        <v>0.44115418762947622</v>
      </c>
      <c r="P221">
        <f t="shared" si="78"/>
        <v>1126.3333333333333</v>
      </c>
      <c r="Q221" s="28">
        <f t="shared" si="88"/>
        <v>0.66173128144421434</v>
      </c>
      <c r="R221" s="28">
        <f t="shared" si="79"/>
        <v>0.22057709381473811</v>
      </c>
      <c r="S221" s="46">
        <v>58454</v>
      </c>
      <c r="T221" s="59">
        <f t="shared" si="89"/>
        <v>2.9050314534485532E-3</v>
      </c>
      <c r="U221" s="28">
        <v>0.98960000000000004</v>
      </c>
      <c r="V221" s="59">
        <f t="shared" si="80"/>
        <v>0.5</v>
      </c>
      <c r="W221" s="59">
        <f t="shared" si="81"/>
        <v>1.7600971947477455</v>
      </c>
      <c r="X221" s="62">
        <f t="shared" si="82"/>
        <v>5.6291316042560151</v>
      </c>
      <c r="Y221" s="28">
        <v>0.153789253681931</v>
      </c>
      <c r="Z221" s="28">
        <v>0.89439724645184204</v>
      </c>
      <c r="AA221" s="62">
        <f t="shared" ref="AA221:AA245" si="96">B221*10/S221</f>
        <v>0.57806138159920617</v>
      </c>
      <c r="AB221" s="59">
        <f t="shared" si="83"/>
        <v>0.71096930920039692</v>
      </c>
      <c r="AC221" s="62">
        <f t="shared" si="84"/>
        <v>-2.2437714054613478</v>
      </c>
      <c r="AD221" s="28">
        <v>7.6642910197268099E-2</v>
      </c>
      <c r="AE221" s="28">
        <v>0.88293847953236904</v>
      </c>
      <c r="AF221">
        <v>60.939300000000003</v>
      </c>
      <c r="AG221" s="59">
        <f t="shared" si="85"/>
        <v>0.82437936635616438</v>
      </c>
      <c r="AH221" s="62">
        <f t="shared" si="86"/>
        <v>1.0313982662590591</v>
      </c>
      <c r="AI221">
        <v>6.5787674558349635E-2</v>
      </c>
      <c r="AJ221" s="28">
        <v>0.75652607287546736</v>
      </c>
      <c r="AK221" s="62">
        <f t="shared" si="92"/>
        <v>1.4722528216845756</v>
      </c>
    </row>
    <row r="222" spans="1:37" x14ac:dyDescent="0.25">
      <c r="A222" s="4" t="s">
        <v>448</v>
      </c>
      <c r="B222" s="18">
        <v>26444</v>
      </c>
      <c r="C222" s="4">
        <v>21964</v>
      </c>
      <c r="D222" s="9">
        <v>0.87430040841022538</v>
      </c>
      <c r="E222" s="28">
        <f t="shared" si="93"/>
        <v>0.85627359586568463</v>
      </c>
      <c r="F222" s="28">
        <f t="shared" si="94"/>
        <v>0.87430040841022538</v>
      </c>
      <c r="G222" s="28">
        <f t="shared" si="95"/>
        <v>0.92287265332190449</v>
      </c>
      <c r="H222" s="16">
        <v>36</v>
      </c>
      <c r="I222" s="16">
        <v>36</v>
      </c>
      <c r="J222" s="5">
        <v>734.56</v>
      </c>
      <c r="K222" s="30">
        <f t="shared" si="90"/>
        <v>35.000344124731974</v>
      </c>
      <c r="L222" s="5">
        <v>755.54</v>
      </c>
      <c r="M222">
        <f t="shared" si="91"/>
        <v>26444.159999999996</v>
      </c>
      <c r="N222" s="28"/>
      <c r="O222" s="28">
        <f t="shared" si="87"/>
        <v>0.98648648648648662</v>
      </c>
      <c r="P222">
        <f t="shared" si="78"/>
        <v>734.55297839314403</v>
      </c>
      <c r="Q222" s="28">
        <f t="shared" si="88"/>
        <v>1.0146715375525821</v>
      </c>
      <c r="R222" s="28">
        <f t="shared" si="79"/>
        <v>2.8185051066095479E-2</v>
      </c>
      <c r="S222" s="46">
        <v>73407</v>
      </c>
      <c r="T222" s="59">
        <f t="shared" si="89"/>
        <v>3.6481616981438045E-3</v>
      </c>
      <c r="U222" s="28">
        <v>0.98960000000000004</v>
      </c>
      <c r="V222" s="59">
        <f t="shared" si="80"/>
        <v>0.97223178124255483</v>
      </c>
      <c r="W222" s="59">
        <f t="shared" si="81"/>
        <v>0.89927157831935012</v>
      </c>
      <c r="X222" s="62">
        <f t="shared" si="82"/>
        <v>3.1694879523827026E-2</v>
      </c>
      <c r="Y222" s="28">
        <v>0.153789253681931</v>
      </c>
      <c r="Z222" s="28">
        <v>0.89439724645184204</v>
      </c>
      <c r="AA222" s="62">
        <f t="shared" si="96"/>
        <v>3.6023812442955032</v>
      </c>
      <c r="AB222" s="59">
        <f t="shared" si="83"/>
        <v>0.89707583355587683</v>
      </c>
      <c r="AC222" s="62">
        <f t="shared" si="84"/>
        <v>0.1844574271399694</v>
      </c>
      <c r="AD222" s="28">
        <v>7.6642910197268099E-2</v>
      </c>
      <c r="AE222" s="28">
        <v>0.88293847953236904</v>
      </c>
      <c r="AF222">
        <v>89.626199999999997</v>
      </c>
      <c r="AG222" s="59">
        <f t="shared" si="85"/>
        <v>0.74660249994520556</v>
      </c>
      <c r="AH222" s="62">
        <f t="shared" si="86"/>
        <v>-0.15084243358473179</v>
      </c>
      <c r="AI222">
        <v>6.5787674558349635E-2</v>
      </c>
      <c r="AJ222" s="28">
        <v>0.75652607287546736</v>
      </c>
      <c r="AK222" s="62">
        <f t="shared" si="92"/>
        <v>2.1769957693021546E-2</v>
      </c>
    </row>
    <row r="223" spans="1:37" x14ac:dyDescent="0.25">
      <c r="A223" s="4" t="s">
        <v>450</v>
      </c>
      <c r="B223" s="18">
        <v>1076</v>
      </c>
      <c r="C223" s="4">
        <v>758</v>
      </c>
      <c r="D223" s="9">
        <v>0.74153785951868523</v>
      </c>
      <c r="E223" s="28">
        <f t="shared" si="93"/>
        <v>0.72624841911623805</v>
      </c>
      <c r="F223" s="28">
        <f t="shared" si="94"/>
        <v>0.74153785951868523</v>
      </c>
      <c r="G223" s="28">
        <f t="shared" si="95"/>
        <v>0.78273440726972332</v>
      </c>
      <c r="H223" s="16">
        <v>3</v>
      </c>
      <c r="I223" s="16">
        <v>3</v>
      </c>
      <c r="J223" s="5">
        <v>358.67</v>
      </c>
      <c r="K223" s="30">
        <f t="shared" si="90"/>
        <v>2.0000185873605947</v>
      </c>
      <c r="L223" s="5">
        <v>538</v>
      </c>
      <c r="M223">
        <f t="shared" si="91"/>
        <v>1076.01</v>
      </c>
      <c r="N223" s="28"/>
      <c r="O223" s="28">
        <f t="shared" si="87"/>
        <v>1.385371747211896</v>
      </c>
      <c r="P223">
        <f t="shared" si="78"/>
        <v>358.66777777089362</v>
      </c>
      <c r="Q223" s="28">
        <f t="shared" si="88"/>
        <v>2.0780511832766164</v>
      </c>
      <c r="R223" s="28">
        <f t="shared" si="79"/>
        <v>0.69267943606472038</v>
      </c>
      <c r="S223" s="46">
        <v>190812</v>
      </c>
      <c r="T223" s="59">
        <f t="shared" si="89"/>
        <v>9.4829243797759834E-3</v>
      </c>
      <c r="U223" s="28">
        <v>0.98960000000000004</v>
      </c>
      <c r="V223" s="59">
        <f t="shared" si="80"/>
        <v>0.66667286245353152</v>
      </c>
      <c r="W223" s="59">
        <f t="shared" si="81"/>
        <v>1.1122964519504077</v>
      </c>
      <c r="X223" s="62">
        <f t="shared" si="82"/>
        <v>1.4168688662032767</v>
      </c>
      <c r="Y223" s="28">
        <v>0.153789253681931</v>
      </c>
      <c r="Z223" s="28">
        <v>0.89439724645184204</v>
      </c>
      <c r="AA223" s="62">
        <f t="shared" si="96"/>
        <v>5.6390583401463218E-2</v>
      </c>
      <c r="AB223" s="59">
        <f t="shared" si="83"/>
        <v>0.97180497033486013</v>
      </c>
      <c r="AC223" s="62">
        <f t="shared" si="84"/>
        <v>1.1594874277837468</v>
      </c>
      <c r="AD223" s="28">
        <v>7.6642910197268099E-2</v>
      </c>
      <c r="AE223" s="28">
        <v>0.88293847953236904</v>
      </c>
      <c r="AF223">
        <v>59.782400000000003</v>
      </c>
      <c r="AG223" s="59">
        <f t="shared" si="85"/>
        <v>0.82751599167123291</v>
      </c>
      <c r="AH223" s="62">
        <f t="shared" si="86"/>
        <v>1.079076274884923</v>
      </c>
      <c r="AI223">
        <v>6.5787674558349635E-2</v>
      </c>
      <c r="AJ223" s="28">
        <v>0.75652607287546736</v>
      </c>
      <c r="AK223" s="62">
        <f t="shared" si="92"/>
        <v>1.2184775229573155</v>
      </c>
    </row>
    <row r="224" spans="1:37" x14ac:dyDescent="0.25">
      <c r="A224" s="4" t="s">
        <v>452</v>
      </c>
      <c r="B224" s="18">
        <v>23215</v>
      </c>
      <c r="C224" s="4">
        <v>17212</v>
      </c>
      <c r="D224" s="9">
        <v>0.78043914438260198</v>
      </c>
      <c r="E224" s="28">
        <f t="shared" si="93"/>
        <v>0.76434761563244524</v>
      </c>
      <c r="F224" s="28">
        <f t="shared" si="94"/>
        <v>0.78043914438260198</v>
      </c>
      <c r="G224" s="28">
        <f t="shared" si="95"/>
        <v>0.82379687462607987</v>
      </c>
      <c r="H224" s="16">
        <v>27</v>
      </c>
      <c r="I224" s="16">
        <v>29</v>
      </c>
      <c r="J224" s="5">
        <v>800.52</v>
      </c>
      <c r="K224" s="30">
        <f t="shared" si="90"/>
        <v>25.000086151195344</v>
      </c>
      <c r="L224" s="5">
        <v>928.6</v>
      </c>
      <c r="M224">
        <f t="shared" si="91"/>
        <v>23215.079999999998</v>
      </c>
      <c r="N224" s="28"/>
      <c r="O224" s="28">
        <f t="shared" si="87"/>
        <v>0.80263838035752744</v>
      </c>
      <c r="P224">
        <f t="shared" si="78"/>
        <v>892.88473372741862</v>
      </c>
      <c r="Q224" s="28">
        <f t="shared" si="88"/>
        <v>0.83474380493500033</v>
      </c>
      <c r="R224" s="28">
        <f t="shared" si="79"/>
        <v>3.2105424577472896E-2</v>
      </c>
      <c r="S224" s="46">
        <v>40418</v>
      </c>
      <c r="T224" s="59">
        <f t="shared" si="89"/>
        <v>2.0086830890184352E-3</v>
      </c>
      <c r="U224" s="28">
        <v>0.98960000000000004</v>
      </c>
      <c r="V224" s="59">
        <f t="shared" si="80"/>
        <v>0.86207193624811529</v>
      </c>
      <c r="W224" s="59">
        <f t="shared" si="81"/>
        <v>0.90530628775506461</v>
      </c>
      <c r="X224" s="62">
        <f t="shared" si="82"/>
        <v>7.0935003857842974E-2</v>
      </c>
      <c r="Y224" s="28">
        <v>0.153789253681931</v>
      </c>
      <c r="Z224" s="28">
        <v>0.89439724645184204</v>
      </c>
      <c r="AA224" s="62">
        <f t="shared" si="96"/>
        <v>5.7437280419615027</v>
      </c>
      <c r="AB224" s="59">
        <f t="shared" si="83"/>
        <v>0.77025167004527006</v>
      </c>
      <c r="AC224" s="62">
        <f t="shared" si="84"/>
        <v>-1.4702835421705533</v>
      </c>
      <c r="AD224" s="28">
        <v>7.6642910197268099E-2</v>
      </c>
      <c r="AE224" s="28">
        <v>0.88293847953236904</v>
      </c>
      <c r="AF224">
        <v>90.499300000000005</v>
      </c>
      <c r="AG224" s="59">
        <f t="shared" si="85"/>
        <v>0.74423532252054803</v>
      </c>
      <c r="AH224" s="62">
        <f t="shared" si="86"/>
        <v>-0.18682451443116735</v>
      </c>
      <c r="AI224">
        <v>6.5787674558349635E-2</v>
      </c>
      <c r="AJ224" s="28">
        <v>0.75652607287546736</v>
      </c>
      <c r="AK224" s="62">
        <f t="shared" si="92"/>
        <v>-0.52872435091462588</v>
      </c>
    </row>
    <row r="225" spans="1:37" x14ac:dyDescent="0.25">
      <c r="A225" s="4" t="s">
        <v>454</v>
      </c>
      <c r="B225" s="18">
        <v>5124</v>
      </c>
      <c r="C225" s="4">
        <v>3842</v>
      </c>
      <c r="D225" s="9">
        <v>0.78926825259870981</v>
      </c>
      <c r="E225" s="28">
        <f t="shared" si="93"/>
        <v>0.77299468038017982</v>
      </c>
      <c r="F225" s="28">
        <f t="shared" si="94"/>
        <v>0.78926825259870981</v>
      </c>
      <c r="G225" s="28">
        <f t="shared" si="95"/>
        <v>0.83311648885419376</v>
      </c>
      <c r="H225" s="16">
        <v>8</v>
      </c>
      <c r="I225" s="16">
        <v>8</v>
      </c>
      <c r="J225" s="5">
        <v>640.5</v>
      </c>
      <c r="K225" s="30">
        <f t="shared" si="90"/>
        <v>7</v>
      </c>
      <c r="L225" s="5">
        <v>732</v>
      </c>
      <c r="M225">
        <f t="shared" si="91"/>
        <v>5124</v>
      </c>
      <c r="N225" s="28"/>
      <c r="O225" s="28">
        <f t="shared" si="87"/>
        <v>1.0182103825136612</v>
      </c>
      <c r="P225">
        <f t="shared" si="78"/>
        <v>640.5</v>
      </c>
      <c r="Q225" s="28">
        <f t="shared" si="88"/>
        <v>1.1636690085870414</v>
      </c>
      <c r="R225" s="28">
        <f t="shared" si="79"/>
        <v>0.14545862607338012</v>
      </c>
      <c r="S225" s="46">
        <v>265563</v>
      </c>
      <c r="T225" s="59">
        <f t="shared" si="89"/>
        <v>1.3197879834949843E-2</v>
      </c>
      <c r="U225" s="28">
        <v>0.98960000000000004</v>
      </c>
      <c r="V225" s="59">
        <f t="shared" si="80"/>
        <v>0.875</v>
      </c>
      <c r="W225" s="59">
        <f t="shared" si="81"/>
        <v>0.90202086011281124</v>
      </c>
      <c r="X225" s="62">
        <f t="shared" si="82"/>
        <v>4.9571822987947246E-2</v>
      </c>
      <c r="Y225" s="28">
        <v>0.153789253681931</v>
      </c>
      <c r="Z225" s="28">
        <v>0.89439724645184204</v>
      </c>
      <c r="AA225" s="62">
        <f t="shared" si="96"/>
        <v>0.19294856587702353</v>
      </c>
      <c r="AB225" s="59">
        <f t="shared" si="83"/>
        <v>0.97243591916042527</v>
      </c>
      <c r="AC225" s="62">
        <f t="shared" si="84"/>
        <v>1.1677197459974102</v>
      </c>
      <c r="AD225" s="28">
        <v>7.6642910197268099E-2</v>
      </c>
      <c r="AE225" s="28">
        <v>0.88293847953236904</v>
      </c>
      <c r="AF225">
        <v>87.426500000000004</v>
      </c>
      <c r="AG225" s="59">
        <f t="shared" si="85"/>
        <v>0.75256639890410959</v>
      </c>
      <c r="AH225" s="62">
        <f t="shared" si="86"/>
        <v>-6.0188690327483467E-2</v>
      </c>
      <c r="AI225">
        <v>6.5787674558349635E-2</v>
      </c>
      <c r="AJ225" s="28">
        <v>0.75652607287546736</v>
      </c>
      <c r="AK225" s="62">
        <f t="shared" si="92"/>
        <v>0.38570095955262462</v>
      </c>
    </row>
    <row r="226" spans="1:37" x14ac:dyDescent="0.25">
      <c r="A226" s="4" t="s">
        <v>456</v>
      </c>
      <c r="B226" s="18">
        <v>3063</v>
      </c>
      <c r="C226" s="4">
        <v>2404</v>
      </c>
      <c r="D226" s="9">
        <v>0.82615942402529341</v>
      </c>
      <c r="E226" s="28">
        <f t="shared" si="93"/>
        <v>0.80912520909693675</v>
      </c>
      <c r="F226" s="28">
        <f t="shared" si="94"/>
        <v>0.82615942402529341</v>
      </c>
      <c r="G226" s="28">
        <f t="shared" si="95"/>
        <v>0.87205716980447623</v>
      </c>
      <c r="H226" s="16">
        <v>4</v>
      </c>
      <c r="I226" s="16">
        <v>4</v>
      </c>
      <c r="J226" s="5">
        <v>765.75</v>
      </c>
      <c r="K226" s="30">
        <f t="shared" si="90"/>
        <v>3</v>
      </c>
      <c r="L226" s="5">
        <v>1021</v>
      </c>
      <c r="M226">
        <f t="shared" si="91"/>
        <v>3063</v>
      </c>
      <c r="N226" s="28"/>
      <c r="O226" s="28">
        <f t="shared" si="87"/>
        <v>0.73000000000000009</v>
      </c>
      <c r="P226">
        <f t="shared" si="78"/>
        <v>765.75</v>
      </c>
      <c r="Q226" s="28">
        <f t="shared" si="88"/>
        <v>0.97333333333333338</v>
      </c>
      <c r="R226" s="28">
        <f t="shared" si="79"/>
        <v>0.24333333333333329</v>
      </c>
      <c r="S226" s="46">
        <v>89261</v>
      </c>
      <c r="T226" s="59">
        <f t="shared" si="89"/>
        <v>4.4360696028718531E-3</v>
      </c>
      <c r="U226" s="28">
        <v>0.98960000000000004</v>
      </c>
      <c r="V226" s="59">
        <f t="shared" si="80"/>
        <v>0.75</v>
      </c>
      <c r="W226" s="59">
        <f t="shared" si="81"/>
        <v>1.1015458987003912</v>
      </c>
      <c r="X226" s="62">
        <f t="shared" si="82"/>
        <v>1.3469644158425842</v>
      </c>
      <c r="Y226" s="28">
        <v>0.153789253681931</v>
      </c>
      <c r="Z226" s="28">
        <v>0.89439724645184204</v>
      </c>
      <c r="AA226" s="62">
        <f t="shared" si="96"/>
        <v>0.34315098419242446</v>
      </c>
      <c r="AB226" s="59">
        <f t="shared" si="83"/>
        <v>0.8856163386025252</v>
      </c>
      <c r="AC226" s="62">
        <f t="shared" si="84"/>
        <v>3.4939423141210707E-2</v>
      </c>
      <c r="AD226" s="28">
        <v>7.6642910197268099E-2</v>
      </c>
      <c r="AE226" s="28">
        <v>0.88293847953236904</v>
      </c>
      <c r="AF226">
        <v>89.768900000000002</v>
      </c>
      <c r="AG226" s="59">
        <f t="shared" si="85"/>
        <v>0.74621560701369871</v>
      </c>
      <c r="AH226" s="62">
        <f t="shared" si="86"/>
        <v>-0.1567233669678337</v>
      </c>
      <c r="AI226">
        <v>6.5787674558349635E-2</v>
      </c>
      <c r="AJ226" s="28">
        <v>0.75652607287546736</v>
      </c>
      <c r="AK226" s="62">
        <f t="shared" si="92"/>
        <v>0.4083934906719871</v>
      </c>
    </row>
    <row r="227" spans="1:37" x14ac:dyDescent="0.25">
      <c r="A227" s="4" t="s">
        <v>458</v>
      </c>
      <c r="B227" s="18">
        <v>6127</v>
      </c>
      <c r="C227" s="4">
        <v>5063</v>
      </c>
      <c r="D227" s="9">
        <v>0.86983412505476199</v>
      </c>
      <c r="E227" s="28">
        <f t="shared" si="93"/>
        <v>0.8518994008268288</v>
      </c>
      <c r="F227" s="28">
        <f t="shared" si="94"/>
        <v>0.86983412505476199</v>
      </c>
      <c r="G227" s="28">
        <f t="shared" si="95"/>
        <v>0.91815824311335981</v>
      </c>
      <c r="H227" s="16">
        <v>10</v>
      </c>
      <c r="I227" s="16">
        <v>10</v>
      </c>
      <c r="J227" s="5">
        <v>612.70000000000005</v>
      </c>
      <c r="K227" s="30">
        <f t="shared" si="90"/>
        <v>10</v>
      </c>
      <c r="L227" s="5">
        <v>612.70000000000005</v>
      </c>
      <c r="M227">
        <f t="shared" si="91"/>
        <v>6127</v>
      </c>
      <c r="N227" s="28"/>
      <c r="O227" s="28">
        <f t="shared" si="87"/>
        <v>1.2164680920515749</v>
      </c>
      <c r="P227">
        <f t="shared" si="78"/>
        <v>557</v>
      </c>
      <c r="Q227" s="28">
        <f t="shared" si="88"/>
        <v>1.3381149012567326</v>
      </c>
      <c r="R227" s="28">
        <f t="shared" si="79"/>
        <v>0.12164680920515769</v>
      </c>
      <c r="S227" s="46">
        <v>77237</v>
      </c>
      <c r="T227" s="59">
        <f t="shared" si="89"/>
        <v>3.8385040265851082E-3</v>
      </c>
      <c r="U227" s="28">
        <v>0.98960000000000004</v>
      </c>
      <c r="V227" s="59">
        <f t="shared" si="80"/>
        <v>1</v>
      </c>
      <c r="W227" s="59">
        <f t="shared" si="81"/>
        <v>0.86983412505476199</v>
      </c>
      <c r="X227" s="62">
        <f t="shared" si="82"/>
        <v>-0.15971936145734755</v>
      </c>
      <c r="Y227" s="28">
        <v>0.153789253681931</v>
      </c>
      <c r="Z227" s="28">
        <v>0.89439724645184204</v>
      </c>
      <c r="AA227" s="62">
        <f t="shared" si="96"/>
        <v>0.79327265429781069</v>
      </c>
      <c r="AB227" s="59">
        <f t="shared" si="83"/>
        <v>0.92067273457021892</v>
      </c>
      <c r="AC227" s="62">
        <f t="shared" si="84"/>
        <v>0.49233849472478541</v>
      </c>
      <c r="AD227" s="28">
        <v>7.6642910197268099E-2</v>
      </c>
      <c r="AE227" s="28">
        <v>0.88293847953236904</v>
      </c>
      <c r="AF227">
        <v>110.4423</v>
      </c>
      <c r="AG227" s="59">
        <f t="shared" si="85"/>
        <v>0.69016520526027403</v>
      </c>
      <c r="AH227" s="62">
        <f t="shared" si="86"/>
        <v>-1.0087127727297203</v>
      </c>
      <c r="AI227">
        <v>6.5787674558349635E-2</v>
      </c>
      <c r="AJ227" s="28">
        <v>0.75652607287546736</v>
      </c>
      <c r="AK227" s="62">
        <f t="shared" si="92"/>
        <v>-0.22536454648742746</v>
      </c>
    </row>
    <row r="228" spans="1:37" x14ac:dyDescent="0.25">
      <c r="A228" s="4" t="s">
        <v>460</v>
      </c>
      <c r="B228" s="18">
        <v>2448</v>
      </c>
      <c r="C228" s="4">
        <v>1847</v>
      </c>
      <c r="D228" s="9">
        <v>0.79420364637082907</v>
      </c>
      <c r="E228" s="28">
        <f t="shared" si="93"/>
        <v>0.77782831345596659</v>
      </c>
      <c r="F228" s="28">
        <f t="shared" si="94"/>
        <v>0.79420364637082907</v>
      </c>
      <c r="G228" s="28">
        <f t="shared" si="95"/>
        <v>0.83832607116920832</v>
      </c>
      <c r="H228" s="16">
        <v>4</v>
      </c>
      <c r="I228" s="16">
        <v>4</v>
      </c>
      <c r="J228" s="5">
        <v>612</v>
      </c>
      <c r="K228" s="30">
        <f t="shared" si="90"/>
        <v>4</v>
      </c>
      <c r="L228" s="5">
        <v>612</v>
      </c>
      <c r="M228">
        <f t="shared" si="91"/>
        <v>2448</v>
      </c>
      <c r="N228" s="28"/>
      <c r="O228" s="28">
        <f t="shared" si="87"/>
        <v>1.2178594771241831</v>
      </c>
      <c r="P228">
        <f t="shared" si="78"/>
        <v>489.6</v>
      </c>
      <c r="Q228" s="28">
        <f t="shared" si="88"/>
        <v>1.5223243464052287</v>
      </c>
      <c r="R228" s="28">
        <f t="shared" si="79"/>
        <v>0.30446486928104566</v>
      </c>
      <c r="S228" s="46">
        <v>47960</v>
      </c>
      <c r="T228" s="59">
        <f t="shared" si="89"/>
        <v>2.3835034130665587E-3</v>
      </c>
      <c r="U228" s="28">
        <v>0.98960000000000004</v>
      </c>
      <c r="V228" s="59">
        <f t="shared" si="80"/>
        <v>1</v>
      </c>
      <c r="W228" s="59">
        <f t="shared" si="81"/>
        <v>0.79420364637082907</v>
      </c>
      <c r="X228" s="62">
        <f t="shared" si="82"/>
        <v>-0.65149935825967864</v>
      </c>
      <c r="Y228" s="28">
        <v>0.153789253681931</v>
      </c>
      <c r="Z228" s="28">
        <v>0.89439724645184204</v>
      </c>
      <c r="AA228" s="62">
        <f t="shared" si="96"/>
        <v>0.51042535446205173</v>
      </c>
      <c r="AB228" s="59">
        <f t="shared" si="83"/>
        <v>0.87239366138448704</v>
      </c>
      <c r="AC228" s="62">
        <f t="shared" si="84"/>
        <v>-0.13758373893607528</v>
      </c>
      <c r="AD228" s="28">
        <v>7.6642910197268099E-2</v>
      </c>
      <c r="AE228" s="28">
        <v>0.88293847953236904</v>
      </c>
      <c r="AF228">
        <v>84.746899999999997</v>
      </c>
      <c r="AG228" s="59">
        <f t="shared" si="85"/>
        <v>0.75983141852054803</v>
      </c>
      <c r="AH228" s="62">
        <f t="shared" si="86"/>
        <v>5.0242627775952647E-2</v>
      </c>
      <c r="AI228">
        <v>6.5787674558349635E-2</v>
      </c>
      <c r="AJ228" s="28">
        <v>0.75652607287546736</v>
      </c>
      <c r="AK228" s="62">
        <f t="shared" si="92"/>
        <v>-0.24628015647326706</v>
      </c>
    </row>
    <row r="229" spans="1:37" x14ac:dyDescent="0.25">
      <c r="A229" s="4" t="s">
        <v>462</v>
      </c>
      <c r="B229" s="18">
        <v>6512</v>
      </c>
      <c r="C229" s="4">
        <v>5447</v>
      </c>
      <c r="D229" s="9">
        <v>0.88047976205870948</v>
      </c>
      <c r="E229" s="28">
        <f t="shared" si="93"/>
        <v>0.86232554016059182</v>
      </c>
      <c r="F229" s="28">
        <f t="shared" si="94"/>
        <v>0.88047976205870948</v>
      </c>
      <c r="G229" s="28">
        <f t="shared" si="95"/>
        <v>0.92939530439530438</v>
      </c>
      <c r="H229" s="16">
        <v>8</v>
      </c>
      <c r="I229" s="16">
        <v>9</v>
      </c>
      <c r="J229" s="5">
        <v>723.56</v>
      </c>
      <c r="K229" s="30">
        <f t="shared" si="90"/>
        <v>8.0000491400491391</v>
      </c>
      <c r="L229" s="5">
        <v>814</v>
      </c>
      <c r="M229">
        <f t="shared" si="91"/>
        <v>6512.0399999999991</v>
      </c>
      <c r="N229" s="28"/>
      <c r="O229" s="28">
        <f t="shared" si="87"/>
        <v>0.91563882063882074</v>
      </c>
      <c r="P229">
        <f t="shared" si="78"/>
        <v>723.55604938001977</v>
      </c>
      <c r="Q229" s="28">
        <f t="shared" si="88"/>
        <v>1.0300929701833565</v>
      </c>
      <c r="R229" s="28">
        <f t="shared" si="79"/>
        <v>0.11445414954453581</v>
      </c>
      <c r="S229" s="46">
        <v>118842</v>
      </c>
      <c r="T229" s="59">
        <f t="shared" si="89"/>
        <v>5.906178328099582E-3</v>
      </c>
      <c r="U229" s="28">
        <v>0.98960000000000004</v>
      </c>
      <c r="V229" s="59">
        <f t="shared" si="80"/>
        <v>0.88889434889434882</v>
      </c>
      <c r="W229" s="59">
        <f t="shared" si="81"/>
        <v>0.99053364795703136</v>
      </c>
      <c r="X229" s="62">
        <f t="shared" si="82"/>
        <v>0.62511781027314117</v>
      </c>
      <c r="Y229" s="28">
        <v>0.153789253681931</v>
      </c>
      <c r="Z229" s="28">
        <v>0.89439724645184204</v>
      </c>
      <c r="AA229" s="62">
        <f t="shared" si="96"/>
        <v>0.54795442688611773</v>
      </c>
      <c r="AB229" s="59">
        <f t="shared" si="83"/>
        <v>0.93150611736333011</v>
      </c>
      <c r="AC229" s="62">
        <f t="shared" si="84"/>
        <v>0.63368728700351784</v>
      </c>
      <c r="AD229" s="28">
        <v>7.6642910197268099E-2</v>
      </c>
      <c r="AE229" s="28">
        <v>0.88293847953236904</v>
      </c>
      <c r="AF229">
        <v>68.438800000000001</v>
      </c>
      <c r="AG229" s="59">
        <f t="shared" si="85"/>
        <v>0.80404647539726026</v>
      </c>
      <c r="AH229" s="62">
        <f t="shared" si="86"/>
        <v>0.72232987167900609</v>
      </c>
      <c r="AI229">
        <v>6.5787674558349635E-2</v>
      </c>
      <c r="AJ229" s="28">
        <v>0.75652607287546736</v>
      </c>
      <c r="AK229" s="62">
        <f t="shared" si="92"/>
        <v>0.6603783229852217</v>
      </c>
    </row>
    <row r="230" spans="1:37" x14ac:dyDescent="0.25">
      <c r="A230" s="4" t="s">
        <v>464</v>
      </c>
      <c r="B230" s="18">
        <v>46256</v>
      </c>
      <c r="C230" s="4">
        <v>37142</v>
      </c>
      <c r="D230" s="9">
        <v>0.84522747546833188</v>
      </c>
      <c r="E230" s="28">
        <f t="shared" si="93"/>
        <v>0.82780010484011879</v>
      </c>
      <c r="F230" s="28">
        <f t="shared" si="94"/>
        <v>0.84522747546833188</v>
      </c>
      <c r="G230" s="28">
        <f t="shared" si="95"/>
        <v>0.89218455743879466</v>
      </c>
      <c r="H230" s="16">
        <v>52</v>
      </c>
      <c r="I230" s="16">
        <v>53</v>
      </c>
      <c r="J230" s="5">
        <v>872.75</v>
      </c>
      <c r="K230" s="30">
        <f t="shared" si="90"/>
        <v>46.999756139691314</v>
      </c>
      <c r="L230" s="5">
        <v>984.17</v>
      </c>
      <c r="M230">
        <f t="shared" si="91"/>
        <v>46255.75</v>
      </c>
      <c r="N230" s="28"/>
      <c r="O230" s="28">
        <f t="shared" si="87"/>
        <v>0.75731834947214416</v>
      </c>
      <c r="P230">
        <f t="shared" si="78"/>
        <v>963.66635416613747</v>
      </c>
      <c r="Q230" s="28">
        <f t="shared" si="88"/>
        <v>0.77343158944771473</v>
      </c>
      <c r="R230" s="28">
        <f t="shared" si="79"/>
        <v>1.611323997557057E-2</v>
      </c>
      <c r="S230" s="46">
        <v>460432</v>
      </c>
      <c r="T230" s="59">
        <f t="shared" si="89"/>
        <v>2.288242792921313E-2</v>
      </c>
      <c r="U230" s="28">
        <v>0.98960000000000004</v>
      </c>
      <c r="V230" s="59">
        <f t="shared" si="80"/>
        <v>0.88678785169228891</v>
      </c>
      <c r="W230" s="59">
        <f t="shared" si="81"/>
        <v>0.95313380066647746</v>
      </c>
      <c r="X230" s="62">
        <f t="shared" si="82"/>
        <v>0.38192885919139152</v>
      </c>
      <c r="Y230" s="28">
        <v>0.153789253681931</v>
      </c>
      <c r="Z230" s="28">
        <v>0.89439724645184204</v>
      </c>
      <c r="AA230" s="62">
        <f t="shared" si="96"/>
        <v>1.0046217465336902</v>
      </c>
      <c r="AB230" s="59">
        <f t="shared" si="83"/>
        <v>0.97862495831791585</v>
      </c>
      <c r="AC230" s="62">
        <f t="shared" si="84"/>
        <v>1.2484713659654003</v>
      </c>
      <c r="AD230" s="28">
        <v>7.6642910197268099E-2</v>
      </c>
      <c r="AE230" s="28">
        <v>0.88293847953236904</v>
      </c>
      <c r="AF230">
        <v>63.325699999999998</v>
      </c>
      <c r="AG230" s="59">
        <f t="shared" si="85"/>
        <v>0.81790928021917808</v>
      </c>
      <c r="AH230" s="62">
        <f t="shared" si="86"/>
        <v>0.93305026748236219</v>
      </c>
      <c r="AI230">
        <v>6.5787674558349635E-2</v>
      </c>
      <c r="AJ230" s="28">
        <v>0.75652607287546736</v>
      </c>
      <c r="AK230" s="62">
        <f t="shared" si="92"/>
        <v>0.85448349754638464</v>
      </c>
    </row>
    <row r="231" spans="1:37" x14ac:dyDescent="0.25">
      <c r="A231" s="4" t="s">
        <v>466</v>
      </c>
      <c r="B231" s="18">
        <v>2528</v>
      </c>
      <c r="C231" s="4">
        <v>1954</v>
      </c>
      <c r="D231" s="9">
        <v>0.81362425049966691</v>
      </c>
      <c r="E231" s="28">
        <f t="shared" si="93"/>
        <v>0.79684849275740577</v>
      </c>
      <c r="F231" s="28">
        <f t="shared" si="94"/>
        <v>0.81362425049966691</v>
      </c>
      <c r="G231" s="28">
        <f t="shared" si="95"/>
        <v>0.85882559774964828</v>
      </c>
      <c r="H231" s="16">
        <v>2</v>
      </c>
      <c r="I231" s="16">
        <v>3</v>
      </c>
      <c r="J231" s="5">
        <v>842.67</v>
      </c>
      <c r="K231" s="30">
        <f t="shared" si="90"/>
        <v>2.0000079113924047</v>
      </c>
      <c r="L231" s="5">
        <v>1264</v>
      </c>
      <c r="M231">
        <f t="shared" si="91"/>
        <v>2528.0099999999998</v>
      </c>
      <c r="N231" s="28"/>
      <c r="O231" s="28">
        <f t="shared" si="87"/>
        <v>0.58965981012658231</v>
      </c>
      <c r="P231">
        <f t="shared" si="78"/>
        <v>842.66777777484765</v>
      </c>
      <c r="Q231" s="28">
        <f t="shared" si="88"/>
        <v>0.88448854893695095</v>
      </c>
      <c r="R231" s="28">
        <f t="shared" si="79"/>
        <v>0.29482873881036864</v>
      </c>
      <c r="S231" s="46">
        <v>32085</v>
      </c>
      <c r="T231" s="59">
        <f t="shared" si="89"/>
        <v>1.5945518558849151E-3</v>
      </c>
      <c r="U231" s="28">
        <v>0.98960000000000004</v>
      </c>
      <c r="V231" s="59">
        <f t="shared" si="80"/>
        <v>0.66666930379746825</v>
      </c>
      <c r="W231" s="59">
        <f t="shared" si="81"/>
        <v>1.2204315480930603</v>
      </c>
      <c r="X231" s="62">
        <f t="shared" si="82"/>
        <v>2.1200070475374488</v>
      </c>
      <c r="Y231" s="28">
        <v>0.153789253681931</v>
      </c>
      <c r="Z231" s="28">
        <v>0.89439724645184204</v>
      </c>
      <c r="AA231" s="62">
        <f t="shared" si="96"/>
        <v>0.78790712170796318</v>
      </c>
      <c r="AB231" s="59">
        <f t="shared" si="83"/>
        <v>0.60604799750045868</v>
      </c>
      <c r="AC231" s="62">
        <f t="shared" si="84"/>
        <v>-3.6127344501824514</v>
      </c>
      <c r="AD231" s="28">
        <v>7.6642910197268099E-2</v>
      </c>
      <c r="AE231" s="28">
        <v>0.88293847953236904</v>
      </c>
      <c r="AF231">
        <v>78.926400000000001</v>
      </c>
      <c r="AG231" s="59">
        <f t="shared" si="85"/>
        <v>0.77561214947945201</v>
      </c>
      <c r="AH231" s="62">
        <f t="shared" si="86"/>
        <v>0.29011629810773243</v>
      </c>
      <c r="AI231">
        <v>6.5787674558349635E-2</v>
      </c>
      <c r="AJ231" s="28">
        <v>0.75652607287546736</v>
      </c>
      <c r="AK231" s="62">
        <f t="shared" si="92"/>
        <v>-0.40087036817909</v>
      </c>
    </row>
    <row r="232" spans="1:37" x14ac:dyDescent="0.25">
      <c r="A232" s="4" t="s">
        <v>468</v>
      </c>
      <c r="B232" s="18">
        <v>2948</v>
      </c>
      <c r="C232" s="4">
        <v>2143</v>
      </c>
      <c r="D232" s="9">
        <v>0.76519317289152322</v>
      </c>
      <c r="E232" s="28">
        <f t="shared" si="93"/>
        <v>0.7494159940690176</v>
      </c>
      <c r="F232" s="28">
        <f t="shared" si="94"/>
        <v>0.76519317289152322</v>
      </c>
      <c r="G232" s="28">
        <f t="shared" si="95"/>
        <v>0.80770390471883002</v>
      </c>
      <c r="H232" s="16">
        <v>4</v>
      </c>
      <c r="I232" s="16">
        <v>4</v>
      </c>
      <c r="J232" s="5">
        <v>737</v>
      </c>
      <c r="K232" s="30">
        <f t="shared" si="90"/>
        <v>4</v>
      </c>
      <c r="L232" s="5">
        <v>737</v>
      </c>
      <c r="M232">
        <f t="shared" si="91"/>
        <v>2948</v>
      </c>
      <c r="N232" s="28"/>
      <c r="O232" s="28">
        <f t="shared" si="87"/>
        <v>1.0113025780189959</v>
      </c>
      <c r="P232">
        <f t="shared" si="78"/>
        <v>589.6</v>
      </c>
      <c r="Q232" s="28">
        <f t="shared" si="88"/>
        <v>1.2641282225237449</v>
      </c>
      <c r="R232" s="28">
        <f t="shared" si="79"/>
        <v>0.25282564450474898</v>
      </c>
      <c r="S232" s="46">
        <v>48992</v>
      </c>
      <c r="T232" s="59">
        <f t="shared" si="89"/>
        <v>2.4347914765003508E-3</v>
      </c>
      <c r="U232" s="28">
        <v>0.98960000000000004</v>
      </c>
      <c r="V232" s="59">
        <f t="shared" si="80"/>
        <v>1</v>
      </c>
      <c r="W232" s="59">
        <f t="shared" si="81"/>
        <v>0.76519317289152322</v>
      </c>
      <c r="X232" s="62">
        <f t="shared" si="82"/>
        <v>-0.84013720378369494</v>
      </c>
      <c r="Y232" s="28">
        <v>0.153789253681931</v>
      </c>
      <c r="Z232" s="28">
        <v>0.89439724645184204</v>
      </c>
      <c r="AA232" s="62">
        <f t="shared" si="96"/>
        <v>0.60173089483997388</v>
      </c>
      <c r="AB232" s="59">
        <f t="shared" si="83"/>
        <v>0.8495672762900065</v>
      </c>
      <c r="AC232" s="62">
        <f t="shared" si="84"/>
        <v>-0.43541148367761268</v>
      </c>
      <c r="AD232" s="28">
        <v>7.6642910197268099E-2</v>
      </c>
      <c r="AE232" s="28">
        <v>0.88293847953236904</v>
      </c>
      <c r="AF232">
        <v>105.8323</v>
      </c>
      <c r="AG232" s="59">
        <f t="shared" si="85"/>
        <v>0.70266398882191783</v>
      </c>
      <c r="AH232" s="62">
        <f t="shared" si="86"/>
        <v>-0.81872606708080498</v>
      </c>
      <c r="AI232">
        <v>6.5787674558349635E-2</v>
      </c>
      <c r="AJ232" s="28">
        <v>0.75652607287546736</v>
      </c>
      <c r="AK232" s="62">
        <f t="shared" si="92"/>
        <v>-0.69809158484737088</v>
      </c>
    </row>
    <row r="233" spans="1:37" x14ac:dyDescent="0.25">
      <c r="A233" s="4" t="s">
        <v>470</v>
      </c>
      <c r="B233" s="18">
        <v>13127</v>
      </c>
      <c r="C233" s="4">
        <v>10310</v>
      </c>
      <c r="D233" s="9">
        <v>0.82674118831015231</v>
      </c>
      <c r="E233" s="28">
        <f t="shared" si="93"/>
        <v>0.80969497824190162</v>
      </c>
      <c r="F233" s="28">
        <f t="shared" si="94"/>
        <v>0.82674118831015231</v>
      </c>
      <c r="G233" s="28">
        <f t="shared" si="95"/>
        <v>0.87267125432738279</v>
      </c>
      <c r="H233" s="16">
        <v>11</v>
      </c>
      <c r="I233" s="16">
        <v>14</v>
      </c>
      <c r="J233" s="5">
        <v>937.64</v>
      </c>
      <c r="K233" s="30">
        <f t="shared" si="90"/>
        <v>14</v>
      </c>
      <c r="L233" s="5">
        <v>937.64</v>
      </c>
      <c r="M233">
        <f t="shared" si="91"/>
        <v>13126.96</v>
      </c>
      <c r="N233" s="28"/>
      <c r="O233" s="28">
        <f t="shared" si="87"/>
        <v>0.79489996160573362</v>
      </c>
      <c r="P233">
        <f t="shared" si="78"/>
        <v>875.13066666666657</v>
      </c>
      <c r="Q233" s="28">
        <f t="shared" si="88"/>
        <v>0.85167853029185747</v>
      </c>
      <c r="R233" s="28">
        <f t="shared" si="79"/>
        <v>5.6778568686123854E-2</v>
      </c>
      <c r="S233" s="46">
        <v>125350</v>
      </c>
      <c r="T233" s="59">
        <f t="shared" si="89"/>
        <v>6.2296111932421414E-3</v>
      </c>
      <c r="U233" s="28">
        <v>0.98960000000000004</v>
      </c>
      <c r="V233" s="59">
        <f t="shared" si="80"/>
        <v>1</v>
      </c>
      <c r="W233" s="59">
        <f t="shared" si="81"/>
        <v>0.82674118831015231</v>
      </c>
      <c r="X233" s="62">
        <f t="shared" si="82"/>
        <v>-0.43992708542312653</v>
      </c>
      <c r="Y233" s="28">
        <v>0.153789253681931</v>
      </c>
      <c r="Z233" s="28">
        <v>0.89439724645184204</v>
      </c>
      <c r="AA233" s="62">
        <f t="shared" si="96"/>
        <v>1.0472277622656561</v>
      </c>
      <c r="AB233" s="59">
        <f t="shared" si="83"/>
        <v>0.92519801698102455</v>
      </c>
      <c r="AC233" s="62">
        <f t="shared" si="84"/>
        <v>0.5513822131738656</v>
      </c>
      <c r="AD233" s="28">
        <v>7.6642910197268099E-2</v>
      </c>
      <c r="AE233" s="28">
        <v>0.88293847953236904</v>
      </c>
      <c r="AF233">
        <v>72.105199999999996</v>
      </c>
      <c r="AG233" s="59">
        <f t="shared" si="85"/>
        <v>0.79410601117808222</v>
      </c>
      <c r="AH233" s="62">
        <f t="shared" si="86"/>
        <v>0.57123068348135264</v>
      </c>
      <c r="AI233">
        <v>6.5787674558349635E-2</v>
      </c>
      <c r="AJ233" s="28">
        <v>0.75652607287546736</v>
      </c>
      <c r="AK233" s="62">
        <f t="shared" si="92"/>
        <v>0.22756193707736391</v>
      </c>
    </row>
    <row r="234" spans="1:37" x14ac:dyDescent="0.25">
      <c r="A234" s="4" t="s">
        <v>472</v>
      </c>
      <c r="B234" s="18">
        <v>9139</v>
      </c>
      <c r="C234" s="4">
        <v>7133</v>
      </c>
      <c r="D234" s="9">
        <v>0.82158015676021223</v>
      </c>
      <c r="E234" s="28">
        <f t="shared" si="93"/>
        <v>0.80464035971360981</v>
      </c>
      <c r="F234" s="28">
        <f t="shared" si="94"/>
        <v>0.82158015676021223</v>
      </c>
      <c r="G234" s="28">
        <f t="shared" si="95"/>
        <v>0.86722349880244609</v>
      </c>
      <c r="H234" s="16">
        <v>12</v>
      </c>
      <c r="I234" s="16">
        <v>13</v>
      </c>
      <c r="J234" s="5">
        <v>703</v>
      </c>
      <c r="K234" s="30">
        <f t="shared" si="90"/>
        <v>12.000052522387668</v>
      </c>
      <c r="L234" s="5">
        <v>761.58</v>
      </c>
      <c r="M234">
        <f t="shared" si="91"/>
        <v>9139</v>
      </c>
      <c r="N234" s="28"/>
      <c r="O234" s="28">
        <f t="shared" si="87"/>
        <v>0.97866278000997931</v>
      </c>
      <c r="P234">
        <f t="shared" si="78"/>
        <v>702.99715976235734</v>
      </c>
      <c r="Q234" s="28">
        <f t="shared" si="88"/>
        <v>1.0602176547227489</v>
      </c>
      <c r="R234" s="28">
        <f t="shared" si="79"/>
        <v>8.1554874712769565E-2</v>
      </c>
      <c r="S234" s="46">
        <v>120405</v>
      </c>
      <c r="T234" s="59">
        <f t="shared" si="89"/>
        <v>5.9838558892885522E-3</v>
      </c>
      <c r="U234" s="28">
        <v>0.98960000000000004</v>
      </c>
      <c r="V234" s="59">
        <f t="shared" si="80"/>
        <v>0.92308096326058986</v>
      </c>
      <c r="W234" s="59">
        <f t="shared" si="81"/>
        <v>0.8900412742324928</v>
      </c>
      <c r="X234" s="62">
        <f t="shared" si="82"/>
        <v>-2.8324295196583287E-2</v>
      </c>
      <c r="Y234" s="28">
        <v>0.153789253681931</v>
      </c>
      <c r="Z234" s="28">
        <v>0.89439724645184204</v>
      </c>
      <c r="AA234" s="62">
        <f t="shared" si="96"/>
        <v>0.75902163531414812</v>
      </c>
      <c r="AB234" s="59">
        <f t="shared" si="83"/>
        <v>0.93674847390058558</v>
      </c>
      <c r="AC234" s="62">
        <f t="shared" si="84"/>
        <v>0.70208704536032318</v>
      </c>
      <c r="AD234" s="28">
        <v>7.6642910197268099E-2</v>
      </c>
      <c r="AE234" s="28">
        <v>0.88293847953236904</v>
      </c>
      <c r="AF234">
        <v>64.147099999999995</v>
      </c>
      <c r="AG234" s="59">
        <f t="shared" si="85"/>
        <v>0.8156822735342466</v>
      </c>
      <c r="AH234" s="62">
        <f t="shared" si="86"/>
        <v>0.89919884014613283</v>
      </c>
      <c r="AI234">
        <v>6.5787674558349635E-2</v>
      </c>
      <c r="AJ234" s="28">
        <v>0.75652607287546736</v>
      </c>
      <c r="AK234" s="62">
        <f t="shared" si="92"/>
        <v>0.52432053010329094</v>
      </c>
    </row>
    <row r="235" spans="1:37" x14ac:dyDescent="0.25">
      <c r="A235" s="4" t="s">
        <v>474</v>
      </c>
      <c r="B235" s="18">
        <v>2504</v>
      </c>
      <c r="C235" s="4">
        <v>2109</v>
      </c>
      <c r="D235" s="9">
        <v>0.88658146964856244</v>
      </c>
      <c r="E235" s="28">
        <f t="shared" si="93"/>
        <v>0.86830143934653004</v>
      </c>
      <c r="F235" s="28">
        <f t="shared" si="94"/>
        <v>0.88658146964856244</v>
      </c>
      <c r="G235" s="28">
        <f t="shared" si="95"/>
        <v>0.93583599574014908</v>
      </c>
      <c r="H235" s="16">
        <v>8</v>
      </c>
      <c r="I235" s="16">
        <v>8</v>
      </c>
      <c r="J235" s="5">
        <v>313</v>
      </c>
      <c r="K235" s="30">
        <f t="shared" si="90"/>
        <v>8</v>
      </c>
      <c r="L235" s="5">
        <v>313</v>
      </c>
      <c r="M235">
        <f t="shared" si="91"/>
        <v>2504</v>
      </c>
      <c r="N235" s="28"/>
      <c r="O235" s="28">
        <f t="shared" si="87"/>
        <v>2.3812460063897767</v>
      </c>
      <c r="P235">
        <f t="shared" si="78"/>
        <v>278.22222222222223</v>
      </c>
      <c r="Q235" s="28">
        <f t="shared" si="88"/>
        <v>2.6789017571884983</v>
      </c>
      <c r="R235" s="28">
        <f t="shared" si="79"/>
        <v>0.29765575079872164</v>
      </c>
      <c r="S235" s="46">
        <v>63585</v>
      </c>
      <c r="T235" s="59">
        <f t="shared" si="89"/>
        <v>3.1600305362768375E-3</v>
      </c>
      <c r="U235" s="28">
        <v>0.98960000000000004</v>
      </c>
      <c r="V235" s="59">
        <f t="shared" si="80"/>
        <v>1</v>
      </c>
      <c r="W235" s="59">
        <f t="shared" si="81"/>
        <v>0.88658146964856244</v>
      </c>
      <c r="X235" s="62">
        <f t="shared" si="82"/>
        <v>-5.0821345550218354E-2</v>
      </c>
      <c r="Y235" s="28">
        <v>0.153789253681931</v>
      </c>
      <c r="Z235" s="28">
        <v>0.89439724645184204</v>
      </c>
      <c r="AA235" s="62">
        <f t="shared" si="96"/>
        <v>0.39380357002437683</v>
      </c>
      <c r="AB235" s="59">
        <f t="shared" si="83"/>
        <v>0.95077455374695286</v>
      </c>
      <c r="AC235" s="62">
        <f t="shared" si="84"/>
        <v>0.8850926203086924</v>
      </c>
      <c r="AD235" s="28">
        <v>7.6642910197268099E-2</v>
      </c>
      <c r="AE235" s="28">
        <v>0.88293847953236904</v>
      </c>
      <c r="AF235">
        <v>66.548299999999998</v>
      </c>
      <c r="AG235" s="59">
        <f t="shared" si="85"/>
        <v>0.80917206115068496</v>
      </c>
      <c r="AH235" s="62">
        <f t="shared" si="86"/>
        <v>0.80024090574175621</v>
      </c>
      <c r="AI235">
        <v>6.5787674558349635E-2</v>
      </c>
      <c r="AJ235" s="28">
        <v>0.75652607287546736</v>
      </c>
      <c r="AK235" s="62">
        <f t="shared" si="92"/>
        <v>0.54483739350007676</v>
      </c>
    </row>
    <row r="236" spans="1:37" x14ac:dyDescent="0.25">
      <c r="A236" s="4" t="s">
        <v>476</v>
      </c>
      <c r="B236" s="18">
        <v>3954</v>
      </c>
      <c r="C236" s="4">
        <v>3207</v>
      </c>
      <c r="D236" s="9">
        <v>0.85376567366823741</v>
      </c>
      <c r="E236" s="28">
        <f t="shared" si="93"/>
        <v>0.83616225771631492</v>
      </c>
      <c r="F236" s="28">
        <f t="shared" si="94"/>
        <v>0.85376567366823741</v>
      </c>
      <c r="G236" s="28">
        <f t="shared" si="95"/>
        <v>0.90119709998313946</v>
      </c>
      <c r="H236" s="16">
        <v>8</v>
      </c>
      <c r="I236" s="16">
        <v>8</v>
      </c>
      <c r="J236" s="5">
        <v>494.25</v>
      </c>
      <c r="K236" s="30">
        <f t="shared" si="90"/>
        <v>6</v>
      </c>
      <c r="L236" s="5">
        <v>659</v>
      </c>
      <c r="M236">
        <f t="shared" si="91"/>
        <v>3954</v>
      </c>
      <c r="N236" s="28"/>
      <c r="O236" s="28">
        <f t="shared" si="87"/>
        <v>1.1310015174506829</v>
      </c>
      <c r="P236">
        <f t="shared" si="78"/>
        <v>564.85714285714289</v>
      </c>
      <c r="Q236" s="28">
        <f t="shared" si="88"/>
        <v>1.3195017703591301</v>
      </c>
      <c r="R236" s="28">
        <f t="shared" si="79"/>
        <v>0.18850025290844719</v>
      </c>
      <c r="S236" s="46">
        <v>90434</v>
      </c>
      <c r="T236" s="59">
        <f t="shared" si="89"/>
        <v>4.4943650470654949E-3</v>
      </c>
      <c r="U236" s="28">
        <v>0.98960000000000004</v>
      </c>
      <c r="V236" s="59">
        <f t="shared" si="80"/>
        <v>0.75</v>
      </c>
      <c r="W236" s="59">
        <f t="shared" si="81"/>
        <v>1.1383542315576498</v>
      </c>
      <c r="X236" s="62">
        <f t="shared" si="82"/>
        <v>1.5863071005621945</v>
      </c>
      <c r="Y236" s="28">
        <v>0.153789253681931</v>
      </c>
      <c r="Z236" s="28">
        <v>0.89439724645184204</v>
      </c>
      <c r="AA236" s="62">
        <f t="shared" si="96"/>
        <v>0.43722493752349778</v>
      </c>
      <c r="AB236" s="59">
        <f t="shared" si="83"/>
        <v>0.927129177079417</v>
      </c>
      <c r="AC236" s="62">
        <f t="shared" si="84"/>
        <v>0.5765790656083819</v>
      </c>
      <c r="AD236" s="28">
        <v>7.6642910197268099E-2</v>
      </c>
      <c r="AE236" s="28">
        <v>0.88293847953236904</v>
      </c>
      <c r="AF236">
        <v>74.369399999999999</v>
      </c>
      <c r="AG236" s="59">
        <f t="shared" si="85"/>
        <v>0.7879672376986302</v>
      </c>
      <c r="AH236" s="62">
        <f t="shared" si="86"/>
        <v>0.47791877481968831</v>
      </c>
      <c r="AI236">
        <v>6.5787674558349635E-2</v>
      </c>
      <c r="AJ236" s="28">
        <v>0.75652607287546736</v>
      </c>
      <c r="AK236" s="62">
        <f t="shared" si="92"/>
        <v>0.88026831366342151</v>
      </c>
    </row>
    <row r="237" spans="1:37" x14ac:dyDescent="0.25">
      <c r="A237" s="4" t="s">
        <v>478</v>
      </c>
      <c r="B237" s="18">
        <v>5144</v>
      </c>
      <c r="C237" s="4">
        <v>3546</v>
      </c>
      <c r="D237" s="9">
        <v>0.72562822296799534</v>
      </c>
      <c r="E237" s="28">
        <f t="shared" si="93"/>
        <v>0.71066681630886142</v>
      </c>
      <c r="F237" s="28">
        <f t="shared" si="94"/>
        <v>0.72562822296799534</v>
      </c>
      <c r="G237" s="28">
        <f t="shared" si="95"/>
        <v>0.7659409020217729</v>
      </c>
      <c r="H237" s="16">
        <v>7</v>
      </c>
      <c r="I237" s="16">
        <v>7</v>
      </c>
      <c r="J237" s="5">
        <v>734.86</v>
      </c>
      <c r="K237" s="30">
        <f t="shared" si="90"/>
        <v>7.0000000000000009</v>
      </c>
      <c r="L237" s="5">
        <v>734.86</v>
      </c>
      <c r="M237">
        <f t="shared" si="91"/>
        <v>5144.0200000000004</v>
      </c>
      <c r="N237" s="28"/>
      <c r="O237" s="28">
        <f t="shared" si="87"/>
        <v>1.0142476117900008</v>
      </c>
      <c r="P237">
        <f t="shared" si="78"/>
        <v>643.00250000000005</v>
      </c>
      <c r="Q237" s="28">
        <f t="shared" si="88"/>
        <v>1.1591401277600009</v>
      </c>
      <c r="R237" s="28">
        <f t="shared" si="79"/>
        <v>0.14489251597000008</v>
      </c>
      <c r="S237" s="46">
        <v>104363</v>
      </c>
      <c r="T237" s="59">
        <f t="shared" si="89"/>
        <v>5.1866048102140374E-3</v>
      </c>
      <c r="U237" s="28">
        <v>0.98960000000000004</v>
      </c>
      <c r="V237" s="59">
        <f t="shared" si="80"/>
        <v>1.0000000000000002</v>
      </c>
      <c r="W237" s="59">
        <f t="shared" si="81"/>
        <v>0.72562822296799523</v>
      </c>
      <c r="X237" s="62">
        <f t="shared" si="82"/>
        <v>-1.097404528881434</v>
      </c>
      <c r="Y237" s="28">
        <v>0.153789253681931</v>
      </c>
      <c r="Z237" s="28">
        <v>0.89439724645184204</v>
      </c>
      <c r="AA237" s="62">
        <f t="shared" si="96"/>
        <v>0.49289499151998312</v>
      </c>
      <c r="AB237" s="59">
        <f t="shared" si="83"/>
        <v>0.92958642978285955</v>
      </c>
      <c r="AC237" s="62">
        <f t="shared" si="84"/>
        <v>0.60864012249045907</v>
      </c>
      <c r="AD237" s="28">
        <v>7.6642910197268099E-2</v>
      </c>
      <c r="AE237" s="28">
        <v>0.88293847953236904</v>
      </c>
      <c r="AF237">
        <v>134.37280000000001</v>
      </c>
      <c r="AG237" s="59">
        <f t="shared" si="85"/>
        <v>0.62528404690410955</v>
      </c>
      <c r="AH237" s="62">
        <f t="shared" si="86"/>
        <v>-1.994933349634576</v>
      </c>
      <c r="AI237">
        <v>6.5787674558349635E-2</v>
      </c>
      <c r="AJ237" s="28">
        <v>0.75652607287546736</v>
      </c>
      <c r="AK237" s="62">
        <f t="shared" si="92"/>
        <v>-0.82789925200851699</v>
      </c>
    </row>
    <row r="238" spans="1:37" x14ac:dyDescent="0.25">
      <c r="A238" s="4" t="s">
        <v>480</v>
      </c>
      <c r="B238" s="18">
        <v>5214</v>
      </c>
      <c r="C238" s="4">
        <v>3637</v>
      </c>
      <c r="D238" s="9">
        <v>0.73425796943451838</v>
      </c>
      <c r="E238" s="28">
        <f t="shared" si="93"/>
        <v>0.71911862985854891</v>
      </c>
      <c r="F238" s="28">
        <f t="shared" si="94"/>
        <v>0.73425796943451838</v>
      </c>
      <c r="G238" s="28">
        <f t="shared" si="95"/>
        <v>0.77505007884754717</v>
      </c>
      <c r="H238" s="16">
        <v>5</v>
      </c>
      <c r="I238" s="16">
        <v>6</v>
      </c>
      <c r="J238" s="5">
        <v>869</v>
      </c>
      <c r="K238" s="30">
        <f t="shared" si="90"/>
        <v>5</v>
      </c>
      <c r="L238" s="5">
        <v>1042.8</v>
      </c>
      <c r="M238">
        <f t="shared" si="91"/>
        <v>5214</v>
      </c>
      <c r="N238" s="28"/>
      <c r="O238" s="28">
        <f t="shared" si="87"/>
        <v>0.71473916378979674</v>
      </c>
      <c r="P238">
        <f t="shared" si="78"/>
        <v>869</v>
      </c>
      <c r="Q238" s="28">
        <f t="shared" si="88"/>
        <v>0.85768699654775604</v>
      </c>
      <c r="R238" s="28">
        <f t="shared" si="79"/>
        <v>0.1429478327579593</v>
      </c>
      <c r="S238" s="46">
        <v>55806</v>
      </c>
      <c r="T238" s="59">
        <f t="shared" si="89"/>
        <v>2.7734318488238608E-3</v>
      </c>
      <c r="U238" s="28">
        <v>0.98960000000000004</v>
      </c>
      <c r="V238" s="59">
        <f t="shared" si="80"/>
        <v>0.83333333333333337</v>
      </c>
      <c r="W238" s="59">
        <f t="shared" si="81"/>
        <v>0.88110956332142198</v>
      </c>
      <c r="X238" s="62">
        <f t="shared" si="82"/>
        <v>-8.6401896181262594E-2</v>
      </c>
      <c r="Y238" s="28">
        <v>0.153789253681931</v>
      </c>
      <c r="Z238" s="28">
        <v>0.89439724645184204</v>
      </c>
      <c r="AA238" s="62">
        <f t="shared" si="96"/>
        <v>0.93430813890979469</v>
      </c>
      <c r="AB238" s="59">
        <f t="shared" si="83"/>
        <v>0.81313837221804108</v>
      </c>
      <c r="AC238" s="62">
        <f t="shared" si="84"/>
        <v>-0.91071838392712734</v>
      </c>
      <c r="AD238" s="28">
        <v>7.6642910197268099E-2</v>
      </c>
      <c r="AE238" s="28">
        <v>0.88293847953236904</v>
      </c>
      <c r="AF238">
        <v>111.74460000000001</v>
      </c>
      <c r="AG238" s="59">
        <f t="shared" si="85"/>
        <v>0.6866343666849315</v>
      </c>
      <c r="AH238" s="62">
        <f t="shared" si="86"/>
        <v>-1.0623829867788714</v>
      </c>
      <c r="AI238">
        <v>6.5787674558349635E-2</v>
      </c>
      <c r="AJ238" s="28">
        <v>0.75652607287546736</v>
      </c>
      <c r="AK238" s="62">
        <f t="shared" si="92"/>
        <v>-0.68650108896242046</v>
      </c>
    </row>
    <row r="239" spans="1:37" x14ac:dyDescent="0.25">
      <c r="A239" s="4" t="s">
        <v>482</v>
      </c>
      <c r="B239" s="18">
        <v>11407</v>
      </c>
      <c r="C239" s="4">
        <v>9084</v>
      </c>
      <c r="D239" s="9">
        <v>0.83826643842885029</v>
      </c>
      <c r="E239" s="28">
        <f t="shared" si="93"/>
        <v>0.82098259433753384</v>
      </c>
      <c r="F239" s="28">
        <f t="shared" si="94"/>
        <v>0.83826643842885029</v>
      </c>
      <c r="G239" s="28">
        <f t="shared" si="95"/>
        <v>0.88483679611934185</v>
      </c>
      <c r="H239" s="16">
        <v>17</v>
      </c>
      <c r="I239" s="16">
        <v>18</v>
      </c>
      <c r="J239" s="5">
        <v>633.72</v>
      </c>
      <c r="K239" s="30">
        <f t="shared" si="90"/>
        <v>14.99988165213618</v>
      </c>
      <c r="L239" s="5">
        <v>760.47</v>
      </c>
      <c r="M239">
        <f t="shared" si="91"/>
        <v>11406.960000000001</v>
      </c>
      <c r="N239" s="28"/>
      <c r="O239" s="28">
        <f t="shared" si="87"/>
        <v>0.98009125935276875</v>
      </c>
      <c r="P239">
        <f t="shared" si="78"/>
        <v>712.94027343489961</v>
      </c>
      <c r="Q239" s="28">
        <f t="shared" si="88"/>
        <v>1.045431192165718</v>
      </c>
      <c r="R239" s="28">
        <f t="shared" si="79"/>
        <v>6.5339932812949253E-2</v>
      </c>
      <c r="S239" s="46">
        <v>166491</v>
      </c>
      <c r="T239" s="59">
        <f t="shared" si="89"/>
        <v>8.2742257453057629E-3</v>
      </c>
      <c r="U239" s="28">
        <v>0.98960000000000004</v>
      </c>
      <c r="V239" s="59">
        <f t="shared" si="80"/>
        <v>0.83332675845200999</v>
      </c>
      <c r="W239" s="59">
        <f t="shared" si="81"/>
        <v>1.0059276627406233</v>
      </c>
      <c r="X239" s="62">
        <f t="shared" si="82"/>
        <v>0.72521592776209154</v>
      </c>
      <c r="Y239" s="28">
        <v>0.153789253681931</v>
      </c>
      <c r="Z239" s="28">
        <v>0.89439724645184204</v>
      </c>
      <c r="AA239" s="62">
        <f t="shared" si="96"/>
        <v>0.68514213981536543</v>
      </c>
      <c r="AB239" s="59">
        <f t="shared" si="83"/>
        <v>0.95432349696453822</v>
      </c>
      <c r="AC239" s="62">
        <f t="shared" si="84"/>
        <v>0.9313975323801531</v>
      </c>
      <c r="AD239" s="28">
        <v>7.6642910197268099E-2</v>
      </c>
      <c r="AE239" s="28">
        <v>0.88293847953236904</v>
      </c>
      <c r="AF239">
        <v>72.247699999999995</v>
      </c>
      <c r="AG239" s="59">
        <f t="shared" si="85"/>
        <v>0.79371966049315068</v>
      </c>
      <c r="AH239" s="62">
        <f t="shared" si="86"/>
        <v>0.56535799247159724</v>
      </c>
      <c r="AI239">
        <v>6.5787674558349635E-2</v>
      </c>
      <c r="AJ239" s="28">
        <v>0.75652607287546736</v>
      </c>
      <c r="AK239" s="62">
        <f t="shared" si="92"/>
        <v>0.74065715087128059</v>
      </c>
    </row>
    <row r="240" spans="1:37" x14ac:dyDescent="0.25">
      <c r="A240" s="4" t="s">
        <v>484</v>
      </c>
      <c r="B240" s="18">
        <v>3313</v>
      </c>
      <c r="C240" s="4">
        <v>2658</v>
      </c>
      <c r="D240" s="9">
        <v>0.84451999300999259</v>
      </c>
      <c r="E240" s="28">
        <f t="shared" si="93"/>
        <v>0.82710720964896167</v>
      </c>
      <c r="F240" s="28">
        <f t="shared" si="94"/>
        <v>0.84451999300999259</v>
      </c>
      <c r="G240" s="28">
        <f t="shared" si="95"/>
        <v>0.8914377703994365</v>
      </c>
      <c r="H240" s="16">
        <v>3</v>
      </c>
      <c r="I240" s="16">
        <v>5</v>
      </c>
      <c r="J240" s="5">
        <v>662.6</v>
      </c>
      <c r="K240" s="30">
        <f t="shared" si="90"/>
        <v>4</v>
      </c>
      <c r="L240" s="5">
        <v>828.25</v>
      </c>
      <c r="M240">
        <f t="shared" si="91"/>
        <v>3313</v>
      </c>
      <c r="N240" s="28"/>
      <c r="O240" s="28">
        <f t="shared" si="87"/>
        <v>0.89988530033202541</v>
      </c>
      <c r="P240">
        <f t="shared" si="78"/>
        <v>662.6</v>
      </c>
      <c r="Q240" s="28">
        <f t="shared" si="88"/>
        <v>1.1248566254150316</v>
      </c>
      <c r="R240" s="28">
        <f t="shared" si="79"/>
        <v>0.22497132508300621</v>
      </c>
      <c r="S240" s="46">
        <v>42496</v>
      </c>
      <c r="T240" s="59">
        <f t="shared" si="89"/>
        <v>2.111954984188417E-3</v>
      </c>
      <c r="U240" s="28">
        <v>0.98960000000000004</v>
      </c>
      <c r="V240" s="59">
        <f t="shared" si="80"/>
        <v>0.8</v>
      </c>
      <c r="W240" s="59">
        <f t="shared" si="81"/>
        <v>1.0556499912624906</v>
      </c>
      <c r="X240" s="62">
        <f t="shared" si="82"/>
        <v>1.048530641446207</v>
      </c>
      <c r="Y240" s="28">
        <v>0.153789253681931</v>
      </c>
      <c r="Z240" s="28">
        <v>0.89439724645184204</v>
      </c>
      <c r="AA240" s="62">
        <f t="shared" si="96"/>
        <v>0.77960278614457834</v>
      </c>
      <c r="AB240" s="59">
        <f t="shared" si="83"/>
        <v>0.80509930346385539</v>
      </c>
      <c r="AC240" s="62">
        <f t="shared" si="84"/>
        <v>-1.0156083043841437</v>
      </c>
      <c r="AD240" s="28">
        <v>7.6642910197268099E-2</v>
      </c>
      <c r="AE240" s="28">
        <v>0.88293847953236904</v>
      </c>
      <c r="AF240">
        <v>65.4589</v>
      </c>
      <c r="AG240" s="59">
        <f t="shared" si="85"/>
        <v>0.81212567824657533</v>
      </c>
      <c r="AH240" s="62">
        <f t="shared" si="86"/>
        <v>0.84513711336299835</v>
      </c>
      <c r="AI240">
        <v>6.5787674558349635E-2</v>
      </c>
      <c r="AJ240" s="28">
        <v>0.75652607287546736</v>
      </c>
      <c r="AK240" s="62">
        <f t="shared" si="92"/>
        <v>0.29268648347502052</v>
      </c>
    </row>
    <row r="241" spans="1:37" x14ac:dyDescent="0.25">
      <c r="A241" s="4" t="s">
        <v>486</v>
      </c>
      <c r="B241" s="18">
        <v>4550</v>
      </c>
      <c r="C241" s="4">
        <v>3347</v>
      </c>
      <c r="D241" s="9">
        <v>0.77432041642567961</v>
      </c>
      <c r="E241" s="28">
        <f t="shared" si="93"/>
        <v>0.7583550470148408</v>
      </c>
      <c r="F241" s="28">
        <f t="shared" si="94"/>
        <v>0.77432041642567961</v>
      </c>
      <c r="G241" s="28">
        <f t="shared" si="95"/>
        <v>0.81733821733821732</v>
      </c>
      <c r="H241" s="16">
        <v>2</v>
      </c>
      <c r="I241" s="16">
        <v>3</v>
      </c>
      <c r="J241" s="5">
        <v>1516.67</v>
      </c>
      <c r="K241" s="30">
        <f t="shared" si="90"/>
        <v>2.0000043956043956</v>
      </c>
      <c r="L241" s="5">
        <v>2275</v>
      </c>
      <c r="M241">
        <f t="shared" si="91"/>
        <v>4550.01</v>
      </c>
      <c r="N241" s="28"/>
      <c r="O241" s="28">
        <f t="shared" si="87"/>
        <v>0.32761758241758243</v>
      </c>
      <c r="P241">
        <f t="shared" si="78"/>
        <v>1516.6677777761499</v>
      </c>
      <c r="Q241" s="28">
        <f t="shared" si="88"/>
        <v>0.49142601360784349</v>
      </c>
      <c r="R241" s="28">
        <f t="shared" si="79"/>
        <v>0.16380843119026106</v>
      </c>
      <c r="S241" s="46">
        <v>62470</v>
      </c>
      <c r="T241" s="59">
        <f t="shared" si="89"/>
        <v>3.104617560764552E-3</v>
      </c>
      <c r="U241" s="28">
        <v>0.98960000000000004</v>
      </c>
      <c r="V241" s="59">
        <f t="shared" si="80"/>
        <v>0.6666681318681319</v>
      </c>
      <c r="W241" s="59">
        <f t="shared" si="81"/>
        <v>1.1614780719394602</v>
      </c>
      <c r="X241" s="62">
        <f t="shared" si="82"/>
        <v>1.7366676740625733</v>
      </c>
      <c r="Y241" s="28">
        <v>0.153789253681931</v>
      </c>
      <c r="Z241" s="28">
        <v>0.89439724645184204</v>
      </c>
      <c r="AA241" s="62">
        <f t="shared" si="96"/>
        <v>0.72834960781174962</v>
      </c>
      <c r="AB241" s="59">
        <f t="shared" si="83"/>
        <v>0.63582599647655047</v>
      </c>
      <c r="AC241" s="62">
        <f t="shared" si="84"/>
        <v>-3.2242053755498805</v>
      </c>
      <c r="AD241" s="28">
        <v>7.6642910197268099E-2</v>
      </c>
      <c r="AE241" s="28">
        <v>0.88293847953236904</v>
      </c>
      <c r="AF241">
        <v>69.985699999999994</v>
      </c>
      <c r="AG241" s="59">
        <f t="shared" si="85"/>
        <v>0.79985246926027398</v>
      </c>
      <c r="AH241" s="62">
        <f t="shared" si="86"/>
        <v>0.658579235026445</v>
      </c>
      <c r="AI241">
        <v>6.5787674558349635E-2</v>
      </c>
      <c r="AJ241" s="28">
        <v>0.75652607287546736</v>
      </c>
      <c r="AK241" s="62">
        <f t="shared" si="92"/>
        <v>-0.2763194888202874</v>
      </c>
    </row>
    <row r="242" spans="1:37" x14ac:dyDescent="0.25">
      <c r="A242" s="4" t="s">
        <v>488</v>
      </c>
      <c r="B242" s="18">
        <v>3621</v>
      </c>
      <c r="C242" s="4">
        <v>2786</v>
      </c>
      <c r="D242" s="9">
        <v>0.80989549266704464</v>
      </c>
      <c r="E242" s="28">
        <f t="shared" si="93"/>
        <v>0.79319661652957973</v>
      </c>
      <c r="F242" s="28">
        <f t="shared" si="94"/>
        <v>0.80989549266704464</v>
      </c>
      <c r="G242" s="28">
        <f t="shared" si="95"/>
        <v>0.85488968670410259</v>
      </c>
      <c r="H242" s="16">
        <v>5</v>
      </c>
      <c r="I242" s="16">
        <v>5</v>
      </c>
      <c r="J242" s="5">
        <v>724.2</v>
      </c>
      <c r="K242" s="30">
        <f t="shared" si="90"/>
        <v>5</v>
      </c>
      <c r="L242" s="5">
        <v>724.2</v>
      </c>
      <c r="M242">
        <f t="shared" si="91"/>
        <v>3621</v>
      </c>
      <c r="N242" s="28"/>
      <c r="O242" s="28">
        <f t="shared" si="87"/>
        <v>1.0291770229218449</v>
      </c>
      <c r="P242">
        <f t="shared" si="78"/>
        <v>603.5</v>
      </c>
      <c r="Q242" s="28">
        <f t="shared" si="88"/>
        <v>1.2350124275062138</v>
      </c>
      <c r="R242" s="28">
        <f t="shared" si="79"/>
        <v>0.20583540458436889</v>
      </c>
      <c r="S242" s="46">
        <v>86422</v>
      </c>
      <c r="T242" s="59">
        <f t="shared" si="89"/>
        <v>4.2949777306930384E-3</v>
      </c>
      <c r="U242" s="28">
        <v>0.98960000000000004</v>
      </c>
      <c r="V242" s="59">
        <f t="shared" si="80"/>
        <v>1</v>
      </c>
      <c r="W242" s="59">
        <f t="shared" si="81"/>
        <v>0.80989549266704464</v>
      </c>
      <c r="X242" s="62">
        <f t="shared" si="82"/>
        <v>-0.54946461967729598</v>
      </c>
      <c r="Y242" s="28">
        <v>0.153789253681931</v>
      </c>
      <c r="Z242" s="28">
        <v>0.89439724645184204</v>
      </c>
      <c r="AA242" s="62">
        <f t="shared" si="96"/>
        <v>0.4189905348175233</v>
      </c>
      <c r="AB242" s="59">
        <f t="shared" si="83"/>
        <v>0.91620189303649535</v>
      </c>
      <c r="AC242" s="62">
        <f t="shared" si="84"/>
        <v>0.4340050947766852</v>
      </c>
      <c r="AD242" s="28">
        <v>7.6642910197268099E-2</v>
      </c>
      <c r="AE242" s="28">
        <v>0.88293847953236904</v>
      </c>
      <c r="AF242">
        <v>81.378799999999998</v>
      </c>
      <c r="AG242" s="59">
        <f t="shared" si="85"/>
        <v>0.76896312197260275</v>
      </c>
      <c r="AH242" s="62">
        <f t="shared" si="86"/>
        <v>0.18904831612651832</v>
      </c>
      <c r="AI242">
        <v>6.5787674558349635E-2</v>
      </c>
      <c r="AJ242" s="28">
        <v>0.75652607287546736</v>
      </c>
      <c r="AK242" s="62">
        <f t="shared" si="92"/>
        <v>2.4529597075302511E-2</v>
      </c>
    </row>
    <row r="243" spans="1:37" x14ac:dyDescent="0.25">
      <c r="A243" s="4" t="s">
        <v>490</v>
      </c>
      <c r="B243" s="18">
        <v>8939</v>
      </c>
      <c r="C243" s="4">
        <v>7299</v>
      </c>
      <c r="D243" s="9">
        <v>0.85950977679123419</v>
      </c>
      <c r="E243" s="28">
        <f t="shared" si="93"/>
        <v>0.84178792572337369</v>
      </c>
      <c r="F243" s="28">
        <f t="shared" si="94"/>
        <v>0.85950977679123419</v>
      </c>
      <c r="G243" s="28">
        <f t="shared" si="95"/>
        <v>0.90726031994630263</v>
      </c>
      <c r="H243" s="16">
        <v>12</v>
      </c>
      <c r="I243" s="16">
        <v>12</v>
      </c>
      <c r="J243" s="5">
        <v>744.92</v>
      </c>
      <c r="K243" s="30">
        <f t="shared" si="90"/>
        <v>10.999999999999998</v>
      </c>
      <c r="L243" s="5">
        <v>812.64</v>
      </c>
      <c r="M243">
        <f t="shared" si="91"/>
        <v>8939.0399999999991</v>
      </c>
      <c r="N243" s="28"/>
      <c r="O243" s="28">
        <f t="shared" si="87"/>
        <v>0.91717119511714906</v>
      </c>
      <c r="P243">
        <f t="shared" si="78"/>
        <v>744.92000000000007</v>
      </c>
      <c r="Q243" s="28">
        <f t="shared" si="88"/>
        <v>1.0005503946732535</v>
      </c>
      <c r="R243" s="28">
        <f t="shared" si="79"/>
        <v>8.33791995561044E-2</v>
      </c>
      <c r="S243" s="46">
        <v>101645</v>
      </c>
      <c r="T243" s="59">
        <f t="shared" si="89"/>
        <v>5.0515263640773635E-3</v>
      </c>
      <c r="U243" s="28">
        <v>0.98960000000000004</v>
      </c>
      <c r="V243" s="59">
        <f t="shared" si="80"/>
        <v>0.91666666666666652</v>
      </c>
      <c r="W243" s="59">
        <f t="shared" si="81"/>
        <v>0.9376470292268011</v>
      </c>
      <c r="X243" s="62">
        <f t="shared" si="82"/>
        <v>0.28122760036542499</v>
      </c>
      <c r="Y243" s="28">
        <v>0.153789253681931</v>
      </c>
      <c r="Z243" s="28">
        <v>0.89439724645184204</v>
      </c>
      <c r="AA243" s="62">
        <f t="shared" si="96"/>
        <v>0.8794333218554774</v>
      </c>
      <c r="AB243" s="59">
        <f t="shared" si="83"/>
        <v>0.92005151619495662</v>
      </c>
      <c r="AC243" s="62">
        <f t="shared" si="84"/>
        <v>0.48423313476828889</v>
      </c>
      <c r="AD243" s="28">
        <v>7.6642910197268099E-2</v>
      </c>
      <c r="AE243" s="28">
        <v>0.88293847953236904</v>
      </c>
      <c r="AF243">
        <v>82.446899999999999</v>
      </c>
      <c r="AG243" s="59">
        <f t="shared" si="85"/>
        <v>0.76606725413698629</v>
      </c>
      <c r="AH243" s="62">
        <f t="shared" si="86"/>
        <v>0.14502992126673339</v>
      </c>
      <c r="AI243">
        <v>6.5787674558349635E-2</v>
      </c>
      <c r="AJ243" s="28">
        <v>0.75652607287546736</v>
      </c>
      <c r="AK243" s="62">
        <f t="shared" si="92"/>
        <v>0.3034968854668158</v>
      </c>
    </row>
    <row r="244" spans="1:37" x14ac:dyDescent="0.25">
      <c r="A244" s="4" t="s">
        <v>492</v>
      </c>
      <c r="B244" s="18">
        <v>4066</v>
      </c>
      <c r="C244" s="4">
        <v>2737</v>
      </c>
      <c r="D244" s="9">
        <v>0.70857172444145289</v>
      </c>
      <c r="E244" s="28">
        <f t="shared" si="93"/>
        <v>0.69396199816430948</v>
      </c>
      <c r="F244" s="28">
        <f t="shared" si="94"/>
        <v>0.70857172444145289</v>
      </c>
      <c r="G244" s="28">
        <f t="shared" si="95"/>
        <v>0.74793682024375574</v>
      </c>
      <c r="H244" s="16">
        <v>7</v>
      </c>
      <c r="I244" s="16">
        <v>7</v>
      </c>
      <c r="J244" s="5">
        <v>580.86</v>
      </c>
      <c r="K244" s="30">
        <f t="shared" si="90"/>
        <v>5.0000245941957697</v>
      </c>
      <c r="L244" s="5">
        <v>813.2</v>
      </c>
      <c r="M244">
        <f t="shared" si="91"/>
        <v>4066.02</v>
      </c>
      <c r="N244" s="28"/>
      <c r="O244" s="28">
        <f t="shared" si="87"/>
        <v>0.91653959665518936</v>
      </c>
      <c r="P244">
        <f t="shared" si="78"/>
        <v>677.66722221994496</v>
      </c>
      <c r="Q244" s="28">
        <f t="shared" si="88"/>
        <v>1.0998466143284917</v>
      </c>
      <c r="R244" s="28">
        <f t="shared" si="79"/>
        <v>0.18330701767330237</v>
      </c>
      <c r="S244" s="46">
        <v>55293</v>
      </c>
      <c r="T244" s="59">
        <f t="shared" si="89"/>
        <v>2.7479369103146209E-3</v>
      </c>
      <c r="U244" s="28">
        <v>0.98960000000000004</v>
      </c>
      <c r="V244" s="59">
        <f t="shared" si="80"/>
        <v>0.71428922774225279</v>
      </c>
      <c r="W244" s="59">
        <f t="shared" si="81"/>
        <v>0.99199553475155722</v>
      </c>
      <c r="X244" s="62">
        <f t="shared" si="82"/>
        <v>0.63462359016039749</v>
      </c>
      <c r="Y244" s="28">
        <v>0.153789253681931</v>
      </c>
      <c r="Z244" s="28">
        <v>0.89439724645184204</v>
      </c>
      <c r="AA244" s="62">
        <f t="shared" si="96"/>
        <v>0.73535528909626902</v>
      </c>
      <c r="AB244" s="59">
        <f t="shared" si="83"/>
        <v>0.85292966559606542</v>
      </c>
      <c r="AC244" s="62">
        <f t="shared" si="84"/>
        <v>-0.39154063773237652</v>
      </c>
      <c r="AD244" s="28">
        <v>7.6642910197268099E-2</v>
      </c>
      <c r="AE244" s="28">
        <v>0.88293847953236904</v>
      </c>
      <c r="AF244">
        <v>119.1484</v>
      </c>
      <c r="AG244" s="59">
        <f t="shared" si="85"/>
        <v>0.66656094071232885</v>
      </c>
      <c r="AH244" s="62">
        <f t="shared" si="86"/>
        <v>-1.3675074057123717</v>
      </c>
      <c r="AI244">
        <v>6.5787674558349635E-2</v>
      </c>
      <c r="AJ244" s="28">
        <v>0.75652607287546736</v>
      </c>
      <c r="AK244" s="62">
        <f t="shared" si="92"/>
        <v>-0.3748081510947836</v>
      </c>
    </row>
    <row r="245" spans="1:37" x14ac:dyDescent="0.25">
      <c r="A245" s="4" t="s">
        <v>494</v>
      </c>
      <c r="B245" s="18">
        <v>4472</v>
      </c>
      <c r="C245" s="4">
        <v>3488</v>
      </c>
      <c r="D245" s="9">
        <v>0.82101497034177584</v>
      </c>
      <c r="E245" s="28">
        <f t="shared" si="93"/>
        <v>0.8040868266233886</v>
      </c>
      <c r="F245" s="28">
        <f t="shared" si="94"/>
        <v>0.82101497034177584</v>
      </c>
      <c r="G245" s="28">
        <f t="shared" si="95"/>
        <v>0.86662691313854101</v>
      </c>
      <c r="H245" s="16">
        <v>5</v>
      </c>
      <c r="I245">
        <v>6</v>
      </c>
      <c r="J245" s="5">
        <v>745.33</v>
      </c>
      <c r="K245" s="30">
        <f t="shared" si="90"/>
        <v>3.9999821109123439</v>
      </c>
      <c r="L245" s="5">
        <v>1118</v>
      </c>
      <c r="M245">
        <f t="shared" si="91"/>
        <v>4471.9800000000005</v>
      </c>
      <c r="N245" s="28"/>
      <c r="O245" s="28">
        <f t="shared" si="87"/>
        <v>0.66666368515205732</v>
      </c>
      <c r="P245">
        <f t="shared" si="78"/>
        <v>894.39919999713788</v>
      </c>
      <c r="Q245" s="28">
        <f t="shared" si="88"/>
        <v>0.83333035181872384</v>
      </c>
      <c r="R245" s="28">
        <f t="shared" si="79"/>
        <v>0.16666666666666652</v>
      </c>
      <c r="S245" s="46">
        <v>48768</v>
      </c>
      <c r="T245" s="59">
        <f t="shared" si="89"/>
        <v>2.4236591836620087E-3</v>
      </c>
      <c r="U245" s="28">
        <v>0.98960000000000004</v>
      </c>
      <c r="V245" s="59">
        <f t="shared" si="80"/>
        <v>0.66666368515205732</v>
      </c>
      <c r="W245" s="59">
        <f t="shared" si="81"/>
        <v>1.2315279632405851</v>
      </c>
      <c r="X245" s="62">
        <f t="shared" si="82"/>
        <v>2.1921604320026247</v>
      </c>
      <c r="Y245" s="28">
        <v>0.153789253681931</v>
      </c>
      <c r="Z245" s="28">
        <v>0.89439724645184204</v>
      </c>
      <c r="AA245" s="62">
        <f t="shared" si="96"/>
        <v>0.91699475065616798</v>
      </c>
      <c r="AB245" s="59">
        <f t="shared" si="83"/>
        <v>0.77075028706890558</v>
      </c>
      <c r="AC245" s="62">
        <f t="shared" si="84"/>
        <v>-1.4637778259555487</v>
      </c>
      <c r="AD245" s="28">
        <v>7.6642910197268099E-2</v>
      </c>
      <c r="AE245" s="28">
        <v>0.88293847953236904</v>
      </c>
      <c r="AF245">
        <v>82.070499999999996</v>
      </c>
      <c r="AG245" s="59">
        <f t="shared" si="85"/>
        <v>0.76708776219178088</v>
      </c>
      <c r="AH245" s="62">
        <f t="shared" si="86"/>
        <v>0.16054206790583464</v>
      </c>
      <c r="AI245">
        <v>6.5787674558349635E-2</v>
      </c>
      <c r="AJ245" s="28">
        <v>0.75652607287546736</v>
      </c>
      <c r="AK245" s="62">
        <f t="shared" si="92"/>
        <v>0.29630822465097023</v>
      </c>
    </row>
    <row r="246" spans="1:37" x14ac:dyDescent="0.25">
      <c r="A246" t="s">
        <v>503</v>
      </c>
      <c r="B246" s="30">
        <f>SUM(B70:B245)/176</f>
        <v>10880.068181818182</v>
      </c>
      <c r="C246" s="30">
        <f>SUM(C70:C245)/176</f>
        <v>8327.982954545454</v>
      </c>
      <c r="D246" s="29">
        <v>0.81267179958394242</v>
      </c>
      <c r="E246" s="29">
        <f t="shared" ref="E246:G246" si="97">SUM(E70:E245)/176</f>
        <v>0.79591568000489266</v>
      </c>
      <c r="F246" s="29">
        <f t="shared" si="97"/>
        <v>0.81267179958394242</v>
      </c>
      <c r="G246" s="29">
        <f t="shared" si="97"/>
        <v>0.85782023289416176</v>
      </c>
      <c r="N246" s="28"/>
      <c r="O246" s="28"/>
    </row>
    <row r="247" spans="1:37" x14ac:dyDescent="0.25">
      <c r="A247" s="32" t="s">
        <v>524</v>
      </c>
      <c r="B247" s="18"/>
      <c r="C247" s="4"/>
      <c r="D247" s="28"/>
      <c r="E247" s="28"/>
      <c r="F247" s="28"/>
      <c r="G247" s="28"/>
      <c r="H247" s="16"/>
      <c r="I247" s="16"/>
      <c r="J247" s="38"/>
      <c r="K247" s="30"/>
      <c r="L247" s="5"/>
      <c r="N247" s="28"/>
      <c r="O247" s="28"/>
      <c r="P247" s="56"/>
      <c r="W247" s="28">
        <f>SUM(W70:W245)/176</f>
        <v>0.94147078573878185</v>
      </c>
      <c r="X247" s="28"/>
      <c r="Y247" s="28"/>
      <c r="Z247" s="28"/>
      <c r="AB247" s="28">
        <f>SUM(AB70:AB245)/176</f>
        <v>0.88293847953236915</v>
      </c>
      <c r="AC247" s="28"/>
      <c r="AD247" s="28"/>
      <c r="AE247" s="28"/>
      <c r="AG247" s="28">
        <f>SUM(AG70:AG245)/176</f>
        <v>0.75652607287546736</v>
      </c>
      <c r="AH247" s="28"/>
      <c r="AI247" s="28"/>
    </row>
    <row r="248" spans="1:37" x14ac:dyDescent="0.25">
      <c r="A248" s="32" t="s">
        <v>525</v>
      </c>
      <c r="B248" s="18"/>
      <c r="C248" s="4"/>
      <c r="D248" s="28"/>
      <c r="E248" s="28"/>
      <c r="F248" s="28"/>
      <c r="G248" s="28"/>
      <c r="H248" s="16"/>
      <c r="I248" s="16"/>
      <c r="J248" s="38"/>
      <c r="K248" s="30"/>
      <c r="L248" s="5"/>
      <c r="N248" s="28"/>
      <c r="O248" s="28"/>
      <c r="P248" s="56"/>
      <c r="W248">
        <f>STDEV(W70:W245)</f>
        <v>0.16188342492834612</v>
      </c>
      <c r="AB248">
        <f>STDEV(AB70:AB245)</f>
        <v>7.6642910197268058E-2</v>
      </c>
      <c r="AG248">
        <f>STDEV(AG70:AG245)</f>
        <v>6.5787674558349635E-2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8"/>
  <sheetViews>
    <sheetView topLeftCell="J1" workbookViewId="0">
      <selection activeCell="AK3" sqref="AK3:AK17"/>
    </sheetView>
  </sheetViews>
  <sheetFormatPr defaultRowHeight="15" x14ac:dyDescent="0.25"/>
  <sheetData>
    <row r="1" spans="1:38" ht="113.25" x14ac:dyDescent="0.25">
      <c r="B1" t="s">
        <v>500</v>
      </c>
      <c r="C1" t="s">
        <v>501</v>
      </c>
      <c r="D1">
        <v>-10</v>
      </c>
      <c r="E1">
        <v>-3</v>
      </c>
      <c r="F1">
        <v>-5</v>
      </c>
      <c r="G1">
        <v>-10</v>
      </c>
      <c r="H1" s="23" t="s">
        <v>505</v>
      </c>
      <c r="I1" s="23" t="s">
        <v>504</v>
      </c>
      <c r="J1" s="21" t="s">
        <v>8</v>
      </c>
      <c r="K1" s="21" t="s">
        <v>506</v>
      </c>
      <c r="L1" s="21" t="s">
        <v>9</v>
      </c>
      <c r="M1" s="31" t="s">
        <v>507</v>
      </c>
      <c r="N1" s="41" t="s">
        <v>510</v>
      </c>
      <c r="O1" s="42" t="s">
        <v>511</v>
      </c>
      <c r="P1" s="43" t="s">
        <v>512</v>
      </c>
      <c r="R1" t="s">
        <v>513</v>
      </c>
      <c r="S1" t="s">
        <v>514</v>
      </c>
      <c r="T1" t="s">
        <v>519</v>
      </c>
      <c r="U1" t="s">
        <v>515</v>
      </c>
      <c r="V1" t="s">
        <v>518</v>
      </c>
      <c r="W1" t="s">
        <v>517</v>
      </c>
      <c r="X1" t="s">
        <v>526</v>
      </c>
      <c r="Y1" t="s">
        <v>527</v>
      </c>
      <c r="Z1" t="s">
        <v>528</v>
      </c>
      <c r="AA1" t="s">
        <v>520</v>
      </c>
      <c r="AB1" t="s">
        <v>521</v>
      </c>
      <c r="AC1" t="s">
        <v>529</v>
      </c>
      <c r="AD1" t="s">
        <v>530</v>
      </c>
      <c r="AE1" t="s">
        <v>531</v>
      </c>
      <c r="AF1" t="s">
        <v>522</v>
      </c>
      <c r="AG1" t="s">
        <v>523</v>
      </c>
      <c r="AH1" t="s">
        <v>532</v>
      </c>
      <c r="AI1" t="s">
        <v>533</v>
      </c>
      <c r="AJ1" t="s">
        <v>534</v>
      </c>
      <c r="AK1" t="s">
        <v>516</v>
      </c>
      <c r="AL1" t="s">
        <v>537</v>
      </c>
    </row>
    <row r="2" spans="1:38" x14ac:dyDescent="0.25">
      <c r="A2" t="s">
        <v>499</v>
      </c>
      <c r="B2">
        <v>48937</v>
      </c>
      <c r="C2">
        <v>27918</v>
      </c>
      <c r="D2" s="28">
        <v>0.63387620818603507</v>
      </c>
      <c r="E2" s="28">
        <f>C2/(B2*0.97)</f>
        <v>0.58813256429632121</v>
      </c>
      <c r="F2" s="28">
        <f>C2/(B2*0.95)</f>
        <v>0.60051430249203319</v>
      </c>
      <c r="G2" s="28">
        <f>C2/(B2*0.9)</f>
        <v>0.63387620818603507</v>
      </c>
      <c r="H2">
        <v>111</v>
      </c>
      <c r="I2">
        <v>121</v>
      </c>
      <c r="J2">
        <v>990</v>
      </c>
      <c r="K2" s="30">
        <f>M2/L2</f>
        <v>111.0194624652456</v>
      </c>
      <c r="L2">
        <v>1079</v>
      </c>
      <c r="M2">
        <f>J2*I2</f>
        <v>119790</v>
      </c>
      <c r="N2" s="28"/>
      <c r="O2" s="28"/>
      <c r="S2">
        <v>20121641</v>
      </c>
      <c r="T2" s="28">
        <f>S2/S2</f>
        <v>1</v>
      </c>
    </row>
    <row r="3" spans="1:38" x14ac:dyDescent="0.25">
      <c r="A3" s="57" t="s">
        <v>22</v>
      </c>
      <c r="B3" s="58">
        <v>65952</v>
      </c>
      <c r="C3" s="58">
        <v>39723</v>
      </c>
      <c r="D3" s="59">
        <v>0.66922408216076334</v>
      </c>
      <c r="E3" s="59">
        <f t="shared" ref="E3:E17" si="0">C3/(B3*0.97)</f>
        <v>0.62092956076771866</v>
      </c>
      <c r="F3" s="59">
        <f t="shared" ref="F3:F17" si="1">C3/(B3*0.95)</f>
        <v>0.63400176204703906</v>
      </c>
      <c r="G3" s="59">
        <f t="shared" ref="G3:G17" si="2">C3/(B3*0.9)</f>
        <v>0.66922408216076334</v>
      </c>
      <c r="H3" s="58">
        <v>187</v>
      </c>
      <c r="I3" s="58">
        <v>190</v>
      </c>
      <c r="J3" s="58">
        <v>883.77</v>
      </c>
      <c r="K3" s="60">
        <f t="shared" ref="K3:K72" si="3">M3/L3</f>
        <v>169.99878511769171</v>
      </c>
      <c r="L3" s="58">
        <v>987.75</v>
      </c>
      <c r="M3" s="61">
        <f t="shared" ref="M3:M72" si="4">J3*I3</f>
        <v>167916.3</v>
      </c>
      <c r="N3" s="59">
        <f>$L$18/L3</f>
        <v>1.3714300177170338</v>
      </c>
      <c r="O3" s="59">
        <f>$J$18/L3</f>
        <v>1.2675069602632245</v>
      </c>
      <c r="P3" s="61">
        <f t="shared" ref="P3:P11" si="5">M3/(K3+1)</f>
        <v>981.97364317196661</v>
      </c>
      <c r="Q3" s="59">
        <f>$J$18/P3</f>
        <v>1.2749629368420319</v>
      </c>
      <c r="R3" s="59">
        <f>Q3-O3</f>
        <v>7.4559765788073662E-3</v>
      </c>
      <c r="S3" s="61">
        <v>3514547</v>
      </c>
      <c r="T3" s="59">
        <f>S3/20121641</f>
        <v>0.17466502856302824</v>
      </c>
      <c r="U3" s="59">
        <v>0.9516</v>
      </c>
      <c r="V3" s="59">
        <f t="shared" ref="V3:V17" si="6">K3/I3</f>
        <v>0.89473044798785106</v>
      </c>
      <c r="W3" s="59">
        <f t="shared" ref="W3:W17" si="7">D3/V3</f>
        <v>0.74796167232910604</v>
      </c>
      <c r="X3" s="62">
        <f>(W3-Z3)/Y3</f>
        <v>-0.98815527397898595</v>
      </c>
      <c r="Y3" s="59">
        <v>7.7433546191333483E-2</v>
      </c>
      <c r="Z3" s="61">
        <v>0.82447803938096764</v>
      </c>
      <c r="AA3" s="62">
        <f>B3*1000/S3</f>
        <v>18.765434065898109</v>
      </c>
      <c r="AB3" s="59">
        <f>(1-AA3/K3)</f>
        <v>0.88961430487337523</v>
      </c>
      <c r="AC3" s="62">
        <f>(AB3-AE3)/AD3</f>
        <v>2.0542708108448626</v>
      </c>
      <c r="AD3" s="59">
        <v>0.1522319277686362</v>
      </c>
      <c r="AE3" s="59">
        <v>0.57688869917962238</v>
      </c>
      <c r="AF3" s="61">
        <v>100.8062</v>
      </c>
      <c r="AG3" s="59">
        <f>(1-AF3/365)*U3</f>
        <v>0.68878580843835613</v>
      </c>
      <c r="AH3" s="62">
        <f>(AG3-AJ3)/AI3</f>
        <v>8.9847796017589562E-2</v>
      </c>
      <c r="AI3" s="59">
        <v>9.5510201066408645E-2</v>
      </c>
      <c r="AJ3" s="59">
        <v>0.68020442737534248</v>
      </c>
      <c r="AK3" s="62">
        <f>(X3+AC3+AH3)/3</f>
        <v>0.3853211109611554</v>
      </c>
      <c r="AL3" s="59"/>
    </row>
    <row r="4" spans="1:38" x14ac:dyDescent="0.25">
      <c r="A4" s="57" t="s">
        <v>24</v>
      </c>
      <c r="B4" s="58">
        <v>27974</v>
      </c>
      <c r="C4" s="58">
        <v>21381</v>
      </c>
      <c r="D4" s="59">
        <v>0.84924096184552311</v>
      </c>
      <c r="E4" s="59">
        <f t="shared" si="0"/>
        <v>0.78795553160924836</v>
      </c>
      <c r="F4" s="59">
        <f t="shared" si="1"/>
        <v>0.80454406911681153</v>
      </c>
      <c r="G4" s="59">
        <f t="shared" si="2"/>
        <v>0.84924096184552311</v>
      </c>
      <c r="H4" s="58">
        <v>43</v>
      </c>
      <c r="I4" s="58">
        <v>45</v>
      </c>
      <c r="J4" s="58">
        <v>1787.02</v>
      </c>
      <c r="K4" s="60">
        <f t="shared" si="3"/>
        <v>41.999874652028808</v>
      </c>
      <c r="L4" s="58">
        <v>1914.67</v>
      </c>
      <c r="M4" s="61">
        <f t="shared" si="4"/>
        <v>80415.899999999994</v>
      </c>
      <c r="N4" s="59">
        <f t="shared" ref="N4:N17" si="8">$L$18/L4</f>
        <v>0.70750050922613295</v>
      </c>
      <c r="O4" s="59">
        <f t="shared" ref="O4:O17" si="9">$J$18/L4</f>
        <v>0.65388813738137641</v>
      </c>
      <c r="P4" s="61">
        <f t="shared" si="5"/>
        <v>1870.1426608974041</v>
      </c>
      <c r="Q4" s="59">
        <f t="shared" ref="Q4:Q17" si="10">$J$18/P4</f>
        <v>0.66945694902186048</v>
      </c>
      <c r="R4" s="59">
        <f t="shared" ref="R4:R17" si="11">Q4-O4</f>
        <v>1.556881164048407E-2</v>
      </c>
      <c r="S4" s="61">
        <v>1158263</v>
      </c>
      <c r="T4" s="59">
        <f t="shared" ref="T4:T17" si="12">S4/20121641</f>
        <v>5.7563048659898065E-2</v>
      </c>
      <c r="U4" s="59">
        <v>0.9516</v>
      </c>
      <c r="V4" s="59">
        <f t="shared" si="6"/>
        <v>0.9333305478228624</v>
      </c>
      <c r="W4" s="59">
        <f t="shared" si="7"/>
        <v>0.90990374613421665</v>
      </c>
      <c r="X4" s="62">
        <f t="shared" ref="X4:X17" si="13">(W4-Z4)/Y4</f>
        <v>1.1032131544404205</v>
      </c>
      <c r="Y4" s="59">
        <v>7.7433546191333483E-2</v>
      </c>
      <c r="Z4" s="61">
        <v>0.82447803938096764</v>
      </c>
      <c r="AA4" s="62">
        <f t="shared" ref="AA4:AA17" si="14">B4*1000/S4</f>
        <v>24.151682303587354</v>
      </c>
      <c r="AB4" s="59">
        <f t="shared" ref="AB4:AB16" si="15">(1-AA4/K4)</f>
        <v>0.42495822895460222</v>
      </c>
      <c r="AC4" s="62">
        <f t="shared" ref="AC4:AC17" si="16">(AB4-AE4)/AD4</f>
        <v>-0.99801974823524398</v>
      </c>
      <c r="AD4" s="59">
        <v>0.1522319277686362</v>
      </c>
      <c r="AE4" s="59">
        <v>0.57688869917962238</v>
      </c>
      <c r="AF4" s="61">
        <v>97.987700000000004</v>
      </c>
      <c r="AG4" s="59">
        <f t="shared" ref="AG4:AG17" si="17">(1-AF4/365)*U4</f>
        <v>0.69613398542465754</v>
      </c>
      <c r="AH4" s="62">
        <f t="shared" ref="AH4:AH17" si="18">(AG4-AJ4)/AI4</f>
        <v>0.16678383954232462</v>
      </c>
      <c r="AI4" s="59">
        <v>9.5510201066408645E-2</v>
      </c>
      <c r="AJ4" s="59">
        <v>0.68020442737534248</v>
      </c>
      <c r="AK4" s="62">
        <f t="shared" ref="AK4:AK17" si="19">(X4+AC4+AH4)/3</f>
        <v>9.0659081915833703E-2</v>
      </c>
      <c r="AL4" s="59"/>
    </row>
    <row r="5" spans="1:38" x14ac:dyDescent="0.25">
      <c r="A5" s="57" t="s">
        <v>26</v>
      </c>
      <c r="B5" s="58">
        <v>12610</v>
      </c>
      <c r="C5" s="58">
        <v>9592</v>
      </c>
      <c r="D5" s="59">
        <v>0.84518459776191734</v>
      </c>
      <c r="E5" s="59">
        <f t="shared" si="0"/>
        <v>0.784191894830645</v>
      </c>
      <c r="F5" s="59">
        <f t="shared" si="1"/>
        <v>0.80070119787971117</v>
      </c>
      <c r="G5" s="59">
        <f t="shared" si="2"/>
        <v>0.84518459776191734</v>
      </c>
      <c r="H5" s="58">
        <v>32</v>
      </c>
      <c r="I5" s="58">
        <v>32</v>
      </c>
      <c r="J5" s="58">
        <v>1112.19</v>
      </c>
      <c r="K5" s="60">
        <f t="shared" si="3"/>
        <v>29.000097780385257</v>
      </c>
      <c r="L5" s="58">
        <v>1227.24</v>
      </c>
      <c r="M5" s="61">
        <f t="shared" si="4"/>
        <v>35590.080000000002</v>
      </c>
      <c r="N5" s="59">
        <f t="shared" si="8"/>
        <v>1.1038020273133211</v>
      </c>
      <c r="O5" s="59">
        <f t="shared" si="9"/>
        <v>1.0201590560933478</v>
      </c>
      <c r="P5" s="61">
        <f t="shared" si="5"/>
        <v>1186.3321333328988</v>
      </c>
      <c r="Q5" s="59">
        <f t="shared" si="10"/>
        <v>1.0553368359690882</v>
      </c>
      <c r="R5" s="59">
        <f t="shared" si="11"/>
        <v>3.5177779875740445E-2</v>
      </c>
      <c r="S5" s="61">
        <v>1086934</v>
      </c>
      <c r="T5" s="59">
        <f t="shared" si="12"/>
        <v>5.4018158856924244E-2</v>
      </c>
      <c r="U5" s="59">
        <v>0.9516</v>
      </c>
      <c r="V5" s="59">
        <f t="shared" si="6"/>
        <v>0.90625305563703928</v>
      </c>
      <c r="W5" s="59">
        <f t="shared" si="7"/>
        <v>0.93261434265488397</v>
      </c>
      <c r="X5" s="62">
        <f t="shared" si="13"/>
        <v>1.3965045977194204</v>
      </c>
      <c r="Y5" s="59">
        <v>7.7433546191333483E-2</v>
      </c>
      <c r="Z5" s="61">
        <v>0.82447803938096764</v>
      </c>
      <c r="AA5" s="62">
        <f t="shared" si="14"/>
        <v>11.601440381844712</v>
      </c>
      <c r="AB5" s="59">
        <f t="shared" si="15"/>
        <v>0.59995168051841685</v>
      </c>
      <c r="AC5" s="62">
        <f t="shared" si="16"/>
        <v>0.15149897709924462</v>
      </c>
      <c r="AD5" s="59">
        <v>0.1522319277686362</v>
      </c>
      <c r="AE5" s="59">
        <v>0.57688869917962238</v>
      </c>
      <c r="AF5" s="61">
        <v>78.680499999999995</v>
      </c>
      <c r="AG5" s="59">
        <f t="shared" si="17"/>
        <v>0.74647023616438357</v>
      </c>
      <c r="AH5" s="62">
        <f t="shared" si="18"/>
        <v>0.69380870366890124</v>
      </c>
      <c r="AI5" s="59">
        <v>9.5510201066408645E-2</v>
      </c>
      <c r="AJ5" s="59">
        <v>0.68020442737534248</v>
      </c>
      <c r="AK5" s="62">
        <f t="shared" si="19"/>
        <v>0.74727075949585542</v>
      </c>
      <c r="AL5" s="59"/>
    </row>
    <row r="6" spans="1:38" x14ac:dyDescent="0.25">
      <c r="A6" s="57" t="s">
        <v>28</v>
      </c>
      <c r="B6" s="58">
        <v>13132</v>
      </c>
      <c r="C6" s="58">
        <v>10574</v>
      </c>
      <c r="D6" s="59">
        <v>0.89467627847158759</v>
      </c>
      <c r="E6" s="59">
        <f t="shared" si="0"/>
        <v>0.83011201095301956</v>
      </c>
      <c r="F6" s="59">
        <f t="shared" si="1"/>
        <v>0.84758805328887254</v>
      </c>
      <c r="G6" s="59">
        <f t="shared" si="2"/>
        <v>0.89467627847158759</v>
      </c>
      <c r="H6" s="58">
        <v>36</v>
      </c>
      <c r="I6" s="58">
        <v>37</v>
      </c>
      <c r="J6" s="58">
        <v>1006.76</v>
      </c>
      <c r="K6" s="60">
        <f t="shared" si="3"/>
        <v>34.999971812194048</v>
      </c>
      <c r="L6" s="58">
        <v>1064.29</v>
      </c>
      <c r="M6" s="61">
        <f t="shared" si="4"/>
        <v>37250.120000000003</v>
      </c>
      <c r="N6" s="59">
        <f t="shared" si="8"/>
        <v>1.2728015860338819</v>
      </c>
      <c r="O6" s="59">
        <f t="shared" si="9"/>
        <v>1.1763523099906981</v>
      </c>
      <c r="P6" s="61">
        <f t="shared" si="5"/>
        <v>1034.7263657407227</v>
      </c>
      <c r="Q6" s="59">
        <f t="shared" si="10"/>
        <v>1.2099624030588545</v>
      </c>
      <c r="R6" s="59">
        <f t="shared" si="11"/>
        <v>3.3610093068156432E-2</v>
      </c>
      <c r="S6" s="61">
        <v>759394</v>
      </c>
      <c r="T6" s="59">
        <f t="shared" si="12"/>
        <v>3.7740162445001377E-2</v>
      </c>
      <c r="U6" s="59">
        <v>0.9516</v>
      </c>
      <c r="V6" s="59">
        <f t="shared" si="6"/>
        <v>0.9459451841133526</v>
      </c>
      <c r="W6" s="59">
        <f t="shared" si="7"/>
        <v>0.94580139895757276</v>
      </c>
      <c r="X6" s="62">
        <f t="shared" si="13"/>
        <v>1.5668061911671025</v>
      </c>
      <c r="Y6" s="59">
        <v>7.7433546191333483E-2</v>
      </c>
      <c r="Z6" s="61">
        <v>0.82447803938096764</v>
      </c>
      <c r="AA6" s="62">
        <f t="shared" si="14"/>
        <v>17.29273605006097</v>
      </c>
      <c r="AB6" s="59">
        <f t="shared" si="15"/>
        <v>0.50592142922709005</v>
      </c>
      <c r="AC6" s="62">
        <f t="shared" si="16"/>
        <v>-0.46617861964140128</v>
      </c>
      <c r="AD6" s="59">
        <v>0.1522319277686362</v>
      </c>
      <c r="AE6" s="59">
        <v>0.57688869917962238</v>
      </c>
      <c r="AF6" s="61">
        <v>138.9813</v>
      </c>
      <c r="AG6" s="59">
        <f t="shared" si="17"/>
        <v>0.58925861621917808</v>
      </c>
      <c r="AH6" s="62">
        <f t="shared" si="18"/>
        <v>-0.95221044601224736</v>
      </c>
      <c r="AI6" s="59">
        <v>9.5510201066408645E-2</v>
      </c>
      <c r="AJ6" s="59">
        <v>0.68020442737534248</v>
      </c>
      <c r="AK6" s="62">
        <f t="shared" si="19"/>
        <v>4.9472375171151294E-2</v>
      </c>
      <c r="AL6" s="59"/>
    </row>
    <row r="7" spans="1:38" x14ac:dyDescent="0.25">
      <c r="A7" s="57" t="s">
        <v>30</v>
      </c>
      <c r="B7" s="58">
        <v>29424</v>
      </c>
      <c r="C7" s="58">
        <v>20419</v>
      </c>
      <c r="D7" s="59">
        <v>0.77106368195275199</v>
      </c>
      <c r="E7" s="59">
        <f t="shared" si="0"/>
        <v>0.71541991109018244</v>
      </c>
      <c r="F7" s="59">
        <f t="shared" si="1"/>
        <v>0.73048138290260722</v>
      </c>
      <c r="G7" s="59">
        <f t="shared" si="2"/>
        <v>0.77106368195275199</v>
      </c>
      <c r="H7" s="58">
        <v>56</v>
      </c>
      <c r="I7" s="58">
        <v>56</v>
      </c>
      <c r="J7" s="58">
        <v>1515.29</v>
      </c>
      <c r="K7" s="60">
        <f t="shared" si="3"/>
        <v>53.000037475172697</v>
      </c>
      <c r="L7" s="58">
        <v>1601.06</v>
      </c>
      <c r="M7" s="61">
        <f t="shared" si="4"/>
        <v>84856.239999999991</v>
      </c>
      <c r="N7" s="59">
        <f t="shared" si="8"/>
        <v>0.84608321986683832</v>
      </c>
      <c r="O7" s="59">
        <f t="shared" si="9"/>
        <v>0.78196944524252687</v>
      </c>
      <c r="P7" s="61">
        <f t="shared" si="5"/>
        <v>1571.410761316858</v>
      </c>
      <c r="Q7" s="59">
        <f t="shared" si="10"/>
        <v>0.79672357528646942</v>
      </c>
      <c r="R7" s="59">
        <f t="shared" si="11"/>
        <v>1.4754130043942548E-2</v>
      </c>
      <c r="S7" s="61">
        <v>1680374</v>
      </c>
      <c r="T7" s="59">
        <f t="shared" si="12"/>
        <v>8.3510783240790351E-2</v>
      </c>
      <c r="U7" s="59">
        <v>0.9516</v>
      </c>
      <c r="V7" s="59">
        <f t="shared" si="6"/>
        <v>0.94642924062808387</v>
      </c>
      <c r="W7" s="59">
        <f t="shared" si="7"/>
        <v>0.81470821996269571</v>
      </c>
      <c r="X7" s="62">
        <f t="shared" si="13"/>
        <v>-0.1261703731627028</v>
      </c>
      <c r="Y7" s="59">
        <v>7.7433546191333483E-2</v>
      </c>
      <c r="Z7" s="61">
        <v>0.82447803938096764</v>
      </c>
      <c r="AA7" s="62">
        <f t="shared" si="14"/>
        <v>17.510387568481779</v>
      </c>
      <c r="AB7" s="59">
        <f t="shared" si="15"/>
        <v>0.6696155625043787</v>
      </c>
      <c r="AC7" s="62">
        <f t="shared" si="16"/>
        <v>0.60911573993652413</v>
      </c>
      <c r="AD7" s="59">
        <v>0.1522319277686362</v>
      </c>
      <c r="AE7" s="59">
        <v>0.57688869917962238</v>
      </c>
      <c r="AF7" s="61">
        <v>58.090899999999998</v>
      </c>
      <c r="AG7" s="59">
        <f t="shared" si="17"/>
        <v>0.80014986180821912</v>
      </c>
      <c r="AH7" s="62">
        <f t="shared" si="18"/>
        <v>1.2558389899051523</v>
      </c>
      <c r="AI7" s="59">
        <v>9.5510201066408645E-2</v>
      </c>
      <c r="AJ7" s="59">
        <v>0.68020442737534248</v>
      </c>
      <c r="AK7" s="62">
        <f t="shared" si="19"/>
        <v>0.57959478555965782</v>
      </c>
      <c r="AL7" s="61"/>
    </row>
    <row r="8" spans="1:38" x14ac:dyDescent="0.25">
      <c r="A8" s="57" t="s">
        <v>32</v>
      </c>
      <c r="B8" s="58">
        <v>12114</v>
      </c>
      <c r="C8" s="58">
        <v>8701</v>
      </c>
      <c r="D8" s="59">
        <v>0.79806651624383174</v>
      </c>
      <c r="E8" s="59">
        <f t="shared" si="0"/>
        <v>0.74047408723654495</v>
      </c>
      <c r="F8" s="59">
        <f t="shared" si="1"/>
        <v>0.75606301538889331</v>
      </c>
      <c r="G8" s="59">
        <f t="shared" si="2"/>
        <v>0.79806651624383174</v>
      </c>
      <c r="H8" s="58">
        <v>34</v>
      </c>
      <c r="I8" s="58">
        <v>36</v>
      </c>
      <c r="J8" s="58">
        <v>923.25</v>
      </c>
      <c r="K8" s="60">
        <f t="shared" si="3"/>
        <v>33.000059572271098</v>
      </c>
      <c r="L8" s="58">
        <v>1007.18</v>
      </c>
      <c r="M8" s="61">
        <f t="shared" si="4"/>
        <v>33237</v>
      </c>
      <c r="N8" s="59">
        <f t="shared" si="8"/>
        <v>1.3449730931908896</v>
      </c>
      <c r="O8" s="59">
        <f t="shared" si="9"/>
        <v>1.2430548660616771</v>
      </c>
      <c r="P8" s="61">
        <f t="shared" si="5"/>
        <v>977.55711072655254</v>
      </c>
      <c r="Q8" s="59">
        <f t="shared" si="10"/>
        <v>1.2807231273367623</v>
      </c>
      <c r="R8" s="59">
        <f t="shared" si="11"/>
        <v>3.7668261275085158E-2</v>
      </c>
      <c r="S8" s="61">
        <v>897165</v>
      </c>
      <c r="T8" s="59">
        <f t="shared" si="12"/>
        <v>4.4587069215676796E-2</v>
      </c>
      <c r="U8" s="59">
        <v>0.9516</v>
      </c>
      <c r="V8" s="59">
        <f t="shared" si="6"/>
        <v>0.91666832145197497</v>
      </c>
      <c r="W8" s="59">
        <f t="shared" si="7"/>
        <v>0.87061644606603017</v>
      </c>
      <c r="X8" s="62">
        <f t="shared" si="13"/>
        <v>0.5958451982950308</v>
      </c>
      <c r="Y8" s="59">
        <v>7.7433546191333483E-2</v>
      </c>
      <c r="Z8" s="61">
        <v>0.82447803938096764</v>
      </c>
      <c r="AA8" s="62">
        <f t="shared" si="14"/>
        <v>13.502532978883483</v>
      </c>
      <c r="AB8" s="59">
        <f t="shared" si="15"/>
        <v>0.59083307260968598</v>
      </c>
      <c r="AC8" s="62">
        <f t="shared" si="16"/>
        <v>9.1599532597763739E-2</v>
      </c>
      <c r="AD8" s="59">
        <v>0.1522319277686362</v>
      </c>
      <c r="AE8" s="59">
        <v>0.57688869917962238</v>
      </c>
      <c r="AF8" s="61">
        <v>97.197199999999995</v>
      </c>
      <c r="AG8" s="59">
        <f t="shared" si="17"/>
        <v>0.69819491638356168</v>
      </c>
      <c r="AH8" s="62">
        <f t="shared" si="18"/>
        <v>0.18836196351121007</v>
      </c>
      <c r="AI8" s="59">
        <v>9.5510201066408645E-2</v>
      </c>
      <c r="AJ8" s="59">
        <v>0.68020442737534248</v>
      </c>
      <c r="AK8" s="62">
        <f t="shared" si="19"/>
        <v>0.29193556480133487</v>
      </c>
      <c r="AL8" s="59"/>
    </row>
    <row r="9" spans="1:38" x14ac:dyDescent="0.25">
      <c r="A9" s="57" t="s">
        <v>34</v>
      </c>
      <c r="B9" s="58">
        <v>41486</v>
      </c>
      <c r="C9" s="58">
        <v>35892</v>
      </c>
      <c r="D9" s="59">
        <v>0.96128814539844765</v>
      </c>
      <c r="E9" s="59">
        <f t="shared" si="0"/>
        <v>0.89191683593670401</v>
      </c>
      <c r="F9" s="59">
        <f t="shared" si="1"/>
        <v>0.91069403248273995</v>
      </c>
      <c r="G9" s="59">
        <f t="shared" si="2"/>
        <v>0.96128814539844765</v>
      </c>
      <c r="H9" s="58">
        <v>91</v>
      </c>
      <c r="I9" s="58">
        <v>93</v>
      </c>
      <c r="J9" s="58">
        <v>1279.8699999999999</v>
      </c>
      <c r="K9" s="60">
        <f t="shared" si="3"/>
        <v>90.000158786568164</v>
      </c>
      <c r="L9" s="58">
        <v>1322.53</v>
      </c>
      <c r="M9" s="61">
        <f t="shared" si="4"/>
        <v>119027.90999999999</v>
      </c>
      <c r="N9" s="59">
        <f t="shared" si="8"/>
        <v>1.0242716611343412</v>
      </c>
      <c r="O9" s="59">
        <f t="shared" si="9"/>
        <v>0.946655274360506</v>
      </c>
      <c r="P9" s="61">
        <f t="shared" si="5"/>
        <v>1307.9967286559151</v>
      </c>
      <c r="Q9" s="59">
        <f t="shared" si="10"/>
        <v>0.95717364774032931</v>
      </c>
      <c r="R9" s="59">
        <f t="shared" si="11"/>
        <v>1.0518373379823309E-2</v>
      </c>
      <c r="S9" s="61">
        <v>1703928</v>
      </c>
      <c r="T9" s="59">
        <f t="shared" si="12"/>
        <v>8.4681363711836419E-2</v>
      </c>
      <c r="U9" s="59">
        <v>0.9516</v>
      </c>
      <c r="V9" s="59">
        <f t="shared" si="6"/>
        <v>0.96774364286632431</v>
      </c>
      <c r="W9" s="59">
        <f t="shared" si="7"/>
        <v>0.99332933105222332</v>
      </c>
      <c r="X9" s="62">
        <f t="shared" si="13"/>
        <v>2.1805961366412774</v>
      </c>
      <c r="Y9" s="59">
        <v>7.7433546191333483E-2</v>
      </c>
      <c r="Z9" s="61">
        <v>0.82447803938096764</v>
      </c>
      <c r="AA9" s="62">
        <f t="shared" si="14"/>
        <v>24.347272889464811</v>
      </c>
      <c r="AB9" s="59">
        <f t="shared" si="15"/>
        <v>0.72947522295817935</v>
      </c>
      <c r="AC9" s="62">
        <f t="shared" si="16"/>
        <v>1.0023293143239944</v>
      </c>
      <c r="AD9" s="59">
        <v>0.1522319277686362</v>
      </c>
      <c r="AE9" s="59">
        <v>0.57688869917962238</v>
      </c>
      <c r="AF9" s="61">
        <v>78.746099999999998</v>
      </c>
      <c r="AG9" s="59">
        <f t="shared" si="17"/>
        <v>0.74629920887671231</v>
      </c>
      <c r="AH9" s="62">
        <f t="shared" si="18"/>
        <v>0.69201803329273537</v>
      </c>
      <c r="AI9" s="59">
        <v>9.5510201066408645E-2</v>
      </c>
      <c r="AJ9" s="59">
        <v>0.68020442737534248</v>
      </c>
      <c r="AK9" s="62">
        <f t="shared" si="19"/>
        <v>1.2916478280860024</v>
      </c>
      <c r="AL9" s="61"/>
    </row>
    <row r="10" spans="1:38" x14ac:dyDescent="0.25">
      <c r="A10" s="57" t="s">
        <v>36</v>
      </c>
      <c r="B10" s="58">
        <v>20816</v>
      </c>
      <c r="C10" s="58">
        <v>13890</v>
      </c>
      <c r="D10" s="59">
        <v>0.74141685882654362</v>
      </c>
      <c r="E10" s="59">
        <f t="shared" si="0"/>
        <v>0.68791254942669</v>
      </c>
      <c r="F10" s="59">
        <f t="shared" si="1"/>
        <v>0.70239491888830452</v>
      </c>
      <c r="G10" s="59">
        <f t="shared" si="2"/>
        <v>0.74141685882654362</v>
      </c>
      <c r="H10" s="58">
        <v>42</v>
      </c>
      <c r="I10" s="58">
        <v>44</v>
      </c>
      <c r="J10" s="58">
        <v>1342.16</v>
      </c>
      <c r="K10" s="60">
        <f t="shared" si="3"/>
        <v>40.999909745412644</v>
      </c>
      <c r="L10" s="58">
        <v>1440.37</v>
      </c>
      <c r="M10" s="61">
        <f t="shared" si="4"/>
        <v>59055.040000000001</v>
      </c>
      <c r="N10" s="59">
        <f t="shared" si="8"/>
        <v>0.94047362830383874</v>
      </c>
      <c r="O10" s="59">
        <f t="shared" si="9"/>
        <v>0.86920721758992492</v>
      </c>
      <c r="P10" s="61">
        <f t="shared" si="5"/>
        <v>1406.0754024941725</v>
      </c>
      <c r="Q10" s="59">
        <f t="shared" si="10"/>
        <v>0.89040744029741947</v>
      </c>
      <c r="R10" s="59">
        <f t="shared" si="11"/>
        <v>2.1200222707494554E-2</v>
      </c>
      <c r="S10" s="61">
        <v>1197689</v>
      </c>
      <c r="T10" s="59">
        <f t="shared" si="12"/>
        <v>5.9522431594918129E-2</v>
      </c>
      <c r="U10" s="59">
        <v>0.9516</v>
      </c>
      <c r="V10" s="59">
        <f t="shared" si="6"/>
        <v>0.93181613057756008</v>
      </c>
      <c r="W10" s="59">
        <f t="shared" si="7"/>
        <v>0.79566862441734854</v>
      </c>
      <c r="X10" s="62">
        <f t="shared" si="13"/>
        <v>-0.37205341070694131</v>
      </c>
      <c r="Y10" s="59">
        <v>7.7433546191333483E-2</v>
      </c>
      <c r="Z10" s="61">
        <v>0.82447803938096764</v>
      </c>
      <c r="AA10" s="62">
        <f t="shared" si="14"/>
        <v>17.380137915602464</v>
      </c>
      <c r="AB10" s="59">
        <f t="shared" si="15"/>
        <v>0.57609326402121952</v>
      </c>
      <c r="AC10" s="62">
        <f t="shared" si="16"/>
        <v>-5.2251532911792896E-3</v>
      </c>
      <c r="AD10" s="59">
        <v>0.1522319277686362</v>
      </c>
      <c r="AE10" s="59">
        <v>0.57688869917962238</v>
      </c>
      <c r="AF10" s="61">
        <v>179.7242</v>
      </c>
      <c r="AG10" s="59">
        <f t="shared" si="17"/>
        <v>0.48303685282191788</v>
      </c>
      <c r="AH10" s="62">
        <f t="shared" si="18"/>
        <v>-2.0643614226749785</v>
      </c>
      <c r="AI10" s="59">
        <v>9.5510201066408645E-2</v>
      </c>
      <c r="AJ10" s="59">
        <v>0.68020442737534248</v>
      </c>
      <c r="AK10" s="62">
        <f t="shared" si="19"/>
        <v>-0.81387999555769974</v>
      </c>
      <c r="AL10" s="59"/>
    </row>
    <row r="11" spans="1:38" x14ac:dyDescent="0.25">
      <c r="A11" s="57" t="s">
        <v>38</v>
      </c>
      <c r="B11" s="58">
        <v>14676</v>
      </c>
      <c r="C11" s="58">
        <v>11215</v>
      </c>
      <c r="D11" s="59">
        <v>0.84908088791980862</v>
      </c>
      <c r="E11" s="59">
        <f t="shared" si="0"/>
        <v>0.78780700941013171</v>
      </c>
      <c r="F11" s="59">
        <f t="shared" si="1"/>
        <v>0.80439242013455559</v>
      </c>
      <c r="G11" s="59">
        <f t="shared" si="2"/>
        <v>0.84908088791980862</v>
      </c>
      <c r="H11" s="58">
        <v>38</v>
      </c>
      <c r="I11" s="58">
        <v>39</v>
      </c>
      <c r="J11" s="58">
        <v>1065.31</v>
      </c>
      <c r="K11" s="60">
        <f t="shared" si="3"/>
        <v>36.000181963122138</v>
      </c>
      <c r="L11" s="58">
        <v>1154.08</v>
      </c>
      <c r="M11" s="61">
        <f t="shared" si="4"/>
        <v>41547.089999999997</v>
      </c>
      <c r="N11" s="59">
        <f t="shared" si="8"/>
        <v>1.1737747816442536</v>
      </c>
      <c r="O11" s="59">
        <f t="shared" si="9"/>
        <v>1.0848294745598226</v>
      </c>
      <c r="P11" s="61">
        <f t="shared" si="5"/>
        <v>1122.888802044534</v>
      </c>
      <c r="Q11" s="59">
        <f t="shared" si="10"/>
        <v>1.1149634743176877</v>
      </c>
      <c r="R11" s="59">
        <f t="shared" si="11"/>
        <v>3.0133999757865126E-2</v>
      </c>
      <c r="S11" s="61">
        <v>1167847</v>
      </c>
      <c r="T11" s="59">
        <f t="shared" si="12"/>
        <v>5.8039351760624296E-2</v>
      </c>
      <c r="U11" s="59">
        <v>0.9516</v>
      </c>
      <c r="V11" s="59">
        <f t="shared" si="6"/>
        <v>0.92308158879800351</v>
      </c>
      <c r="W11" s="59">
        <f t="shared" si="7"/>
        <v>0.91983297925532737</v>
      </c>
      <c r="X11" s="62">
        <f t="shared" si="13"/>
        <v>1.2314422438918604</v>
      </c>
      <c r="Y11" s="59">
        <v>7.7433546191333483E-2</v>
      </c>
      <c r="Z11" s="61">
        <v>0.82447803938096764</v>
      </c>
      <c r="AA11" s="62">
        <f t="shared" si="14"/>
        <v>12.566714646696013</v>
      </c>
      <c r="AB11" s="59">
        <f t="shared" si="15"/>
        <v>0.65092635755093953</v>
      </c>
      <c r="AC11" s="62">
        <f t="shared" si="16"/>
        <v>0.48634776854327444</v>
      </c>
      <c r="AD11" s="59">
        <v>0.1522319277686362</v>
      </c>
      <c r="AE11" s="59">
        <v>0.57688869917962238</v>
      </c>
      <c r="AF11" s="61">
        <v>67.335999999999999</v>
      </c>
      <c r="AG11" s="59">
        <f t="shared" si="17"/>
        <v>0.77604674630136983</v>
      </c>
      <c r="AH11" s="62">
        <f t="shared" si="18"/>
        <v>1.003477302486127</v>
      </c>
      <c r="AI11" s="59">
        <v>9.5510201066408645E-2</v>
      </c>
      <c r="AJ11" s="59">
        <v>0.68020442737534248</v>
      </c>
      <c r="AK11" s="62">
        <f t="shared" si="19"/>
        <v>0.90708910497375383</v>
      </c>
      <c r="AL11" s="61"/>
    </row>
    <row r="12" spans="1:38" x14ac:dyDescent="0.25">
      <c r="A12" s="57" t="s">
        <v>40</v>
      </c>
      <c r="B12" s="58">
        <v>15198</v>
      </c>
      <c r="C12" s="58">
        <v>13155</v>
      </c>
      <c r="D12" s="59">
        <v>0.96174935298504183</v>
      </c>
      <c r="E12" s="59">
        <f t="shared" si="0"/>
        <v>0.89234476050158529</v>
      </c>
      <c r="F12" s="59">
        <f t="shared" si="1"/>
        <v>0.91113096598582921</v>
      </c>
      <c r="G12" s="59">
        <f t="shared" si="2"/>
        <v>0.96174935298504183</v>
      </c>
      <c r="H12" s="58">
        <v>33</v>
      </c>
      <c r="I12" s="58">
        <v>35</v>
      </c>
      <c r="J12" s="58">
        <v>1238.51</v>
      </c>
      <c r="K12" s="60">
        <f t="shared" si="3"/>
        <v>31.999771155223193</v>
      </c>
      <c r="L12" s="58">
        <v>1354.63</v>
      </c>
      <c r="M12" s="61">
        <f t="shared" si="4"/>
        <v>43347.85</v>
      </c>
      <c r="N12" s="59">
        <f>$L$18/L12</f>
        <v>1</v>
      </c>
      <c r="O12" s="59">
        <f>$J$18/L12</f>
        <v>0.92422285052006814</v>
      </c>
      <c r="P12" s="61">
        <f>M12/(K12+1)</f>
        <v>1313.580321393802</v>
      </c>
      <c r="Q12" s="59">
        <f t="shared" si="10"/>
        <v>0.95310502114675433</v>
      </c>
      <c r="R12" s="59">
        <f t="shared" si="11"/>
        <v>2.8882170626686188E-2</v>
      </c>
      <c r="S12" s="61">
        <v>919758</v>
      </c>
      <c r="T12" s="59">
        <f t="shared" si="12"/>
        <v>4.5709890162536945E-2</v>
      </c>
      <c r="U12" s="59">
        <v>0.9516</v>
      </c>
      <c r="V12" s="59">
        <f t="shared" si="6"/>
        <v>0.91427917586351981</v>
      </c>
      <c r="W12" s="59">
        <f t="shared" si="7"/>
        <v>1.0519208775335906</v>
      </c>
      <c r="X12" s="62">
        <f t="shared" si="13"/>
        <v>2.9372649108775915</v>
      </c>
      <c r="Y12" s="59">
        <v>7.7433546191333483E-2</v>
      </c>
      <c r="Z12" s="61">
        <v>0.82447803938096764</v>
      </c>
      <c r="AA12" s="62">
        <f t="shared" si="14"/>
        <v>16.523911724605821</v>
      </c>
      <c r="AB12" s="59">
        <f t="shared" si="15"/>
        <v>0.48362406579558648</v>
      </c>
      <c r="AC12" s="62">
        <f t="shared" si="16"/>
        <v>-0.61264831071298353</v>
      </c>
      <c r="AD12" s="59">
        <v>0.1522319277686362</v>
      </c>
      <c r="AE12" s="59">
        <v>0.57688869917962238</v>
      </c>
      <c r="AF12" s="61">
        <v>116.1407</v>
      </c>
      <c r="AG12" s="59">
        <f t="shared" si="17"/>
        <v>0.6488068763835616</v>
      </c>
      <c r="AH12" s="62">
        <f t="shared" si="18"/>
        <v>-0.32873505281336418</v>
      </c>
      <c r="AI12" s="59">
        <v>9.5510201066408645E-2</v>
      </c>
      <c r="AJ12" s="59">
        <v>0.68020442737534248</v>
      </c>
      <c r="AK12" s="62">
        <f t="shared" si="19"/>
        <v>0.66529384911708134</v>
      </c>
      <c r="AL12" s="61"/>
    </row>
    <row r="13" spans="1:38" x14ac:dyDescent="0.25">
      <c r="A13" s="49" t="s">
        <v>42</v>
      </c>
      <c r="B13" s="50">
        <v>14796</v>
      </c>
      <c r="C13" s="50">
        <v>10113</v>
      </c>
      <c r="D13" s="51">
        <v>0.75943948814995044</v>
      </c>
      <c r="E13" s="51">
        <f t="shared" si="0"/>
        <v>0.70463457663397466</v>
      </c>
      <c r="F13" s="51">
        <f t="shared" si="1"/>
        <v>0.7194689887736373</v>
      </c>
      <c r="G13" s="51">
        <f t="shared" si="2"/>
        <v>0.75943948814995044</v>
      </c>
      <c r="H13" s="50">
        <v>35</v>
      </c>
      <c r="I13" s="50">
        <v>36</v>
      </c>
      <c r="J13" s="50">
        <v>1171.44</v>
      </c>
      <c r="K13" s="53">
        <f t="shared" si="3"/>
        <v>30.999816229169578</v>
      </c>
      <c r="L13" s="50">
        <v>1360.39</v>
      </c>
      <c r="M13" s="54">
        <f t="shared" si="4"/>
        <v>42171.840000000004</v>
      </c>
      <c r="N13" s="51">
        <f t="shared" si="8"/>
        <v>0.99576592006703957</v>
      </c>
      <c r="O13" s="51">
        <f t="shared" si="9"/>
        <v>0.92030961709509762</v>
      </c>
      <c r="P13" s="54">
        <f t="shared" ref="P13:P17" si="20">M13/(K13+1)</f>
        <v>1317.8775683579729</v>
      </c>
      <c r="Q13" s="51">
        <f t="shared" si="10"/>
        <v>0.94999720008886801</v>
      </c>
      <c r="R13" s="51">
        <f>Q13-O13</f>
        <v>2.9687582993770389E-2</v>
      </c>
      <c r="S13" s="54">
        <v>984145</v>
      </c>
      <c r="T13" s="51">
        <f t="shared" si="12"/>
        <v>4.8909778282993914E-2</v>
      </c>
      <c r="U13" s="51">
        <v>0.9516</v>
      </c>
      <c r="V13" s="51">
        <f t="shared" si="6"/>
        <v>0.86110600636582157</v>
      </c>
      <c r="W13" s="51">
        <f t="shared" si="7"/>
        <v>0.88193495636508146</v>
      </c>
      <c r="X13" s="55">
        <f t="shared" si="13"/>
        <v>0.74201582918779596</v>
      </c>
      <c r="Y13" s="51">
        <v>7.7433546191333483E-2</v>
      </c>
      <c r="Z13" s="54">
        <v>0.82447803938096764</v>
      </c>
      <c r="AA13" s="55">
        <f t="shared" si="14"/>
        <v>15.034369935324571</v>
      </c>
      <c r="AB13" s="51">
        <f t="shared" si="15"/>
        <v>0.51501744964610996</v>
      </c>
      <c r="AC13" s="55">
        <f t="shared" si="16"/>
        <v>-0.40642755064854097</v>
      </c>
      <c r="AD13" s="51">
        <v>0.1522319277686362</v>
      </c>
      <c r="AE13" s="51">
        <v>0.57688869917962238</v>
      </c>
      <c r="AF13" s="54">
        <v>148.4633</v>
      </c>
      <c r="AG13" s="51">
        <f t="shared" si="17"/>
        <v>0.56453787320547943</v>
      </c>
      <c r="AH13" s="55">
        <f t="shared" si="18"/>
        <v>-1.2110387464208101</v>
      </c>
      <c r="AI13" s="51">
        <v>9.5510201066408645E-2</v>
      </c>
      <c r="AJ13" s="51">
        <v>0.68020442737534248</v>
      </c>
      <c r="AK13" s="55">
        <f t="shared" si="19"/>
        <v>-0.29181682262718506</v>
      </c>
      <c r="AL13" s="59"/>
    </row>
    <row r="14" spans="1:38" x14ac:dyDescent="0.25">
      <c r="A14" s="57" t="s">
        <v>44</v>
      </c>
      <c r="B14" s="58">
        <v>23202</v>
      </c>
      <c r="C14" s="58">
        <v>18061</v>
      </c>
      <c r="D14" s="59">
        <v>0.86491585974389185</v>
      </c>
      <c r="E14" s="59">
        <f t="shared" si="0"/>
        <v>0.80249925130876565</v>
      </c>
      <c r="F14" s="59">
        <f t="shared" si="1"/>
        <v>0.81939397238895018</v>
      </c>
      <c r="G14" s="59">
        <f t="shared" si="2"/>
        <v>0.86491585974389185</v>
      </c>
      <c r="H14" s="58">
        <v>52</v>
      </c>
      <c r="I14" s="58">
        <v>53</v>
      </c>
      <c r="J14" s="58">
        <v>1251.98</v>
      </c>
      <c r="K14" s="60">
        <f t="shared" si="3"/>
        <v>51.999858940802163</v>
      </c>
      <c r="L14" s="58">
        <v>1276.06</v>
      </c>
      <c r="M14" s="61">
        <f t="shared" si="4"/>
        <v>66354.94</v>
      </c>
      <c r="N14" s="59">
        <f t="shared" si="8"/>
        <v>1.0615723398586274</v>
      </c>
      <c r="O14" s="59">
        <f t="shared" si="9"/>
        <v>0.98112941397739928</v>
      </c>
      <c r="P14" s="61">
        <f t="shared" si="20"/>
        <v>1251.9833321465007</v>
      </c>
      <c r="Q14" s="59">
        <f t="shared" si="10"/>
        <v>0.99999733850570116</v>
      </c>
      <c r="R14" s="59">
        <f t="shared" si="11"/>
        <v>1.8867924528301883E-2</v>
      </c>
      <c r="S14" s="61">
        <v>1732700</v>
      </c>
      <c r="T14" s="59">
        <f t="shared" si="12"/>
        <v>8.6111266968732822E-2</v>
      </c>
      <c r="U14" s="59">
        <v>0.9516</v>
      </c>
      <c r="V14" s="59">
        <f t="shared" si="6"/>
        <v>0.98112941397739928</v>
      </c>
      <c r="W14" s="59">
        <f t="shared" si="7"/>
        <v>0.88155124841035037</v>
      </c>
      <c r="X14" s="62">
        <f t="shared" si="13"/>
        <v>0.73706050977386961</v>
      </c>
      <c r="Y14" s="59">
        <v>7.7433546191333483E-2</v>
      </c>
      <c r="Z14" s="61">
        <v>0.82447803938096764</v>
      </c>
      <c r="AA14" s="62">
        <f t="shared" si="14"/>
        <v>13.390661972643851</v>
      </c>
      <c r="AB14" s="59">
        <f t="shared" si="15"/>
        <v>0.74248657120612405</v>
      </c>
      <c r="AC14" s="62">
        <f t="shared" si="16"/>
        <v>1.0877998751889892</v>
      </c>
      <c r="AD14" s="59">
        <v>0.1522319277686362</v>
      </c>
      <c r="AE14" s="59">
        <v>0.57688869917962238</v>
      </c>
      <c r="AF14" s="61">
        <v>103.26309999999999</v>
      </c>
      <c r="AG14" s="59">
        <f t="shared" si="17"/>
        <v>0.68238036723287676</v>
      </c>
      <c r="AH14" s="62">
        <f t="shared" si="18"/>
        <v>2.2782277005378108E-2</v>
      </c>
      <c r="AI14" s="59">
        <v>9.5510201066408645E-2</v>
      </c>
      <c r="AJ14" s="59">
        <v>0.68020442737534248</v>
      </c>
      <c r="AK14" s="62">
        <f t="shared" si="19"/>
        <v>0.6158808873227456</v>
      </c>
      <c r="AL14" s="61"/>
    </row>
    <row r="15" spans="1:38" x14ac:dyDescent="0.25">
      <c r="A15" s="49" t="s">
        <v>46</v>
      </c>
      <c r="B15" s="50">
        <v>22152</v>
      </c>
      <c r="C15" s="50">
        <v>18773</v>
      </c>
      <c r="D15" s="51">
        <v>0.94162553669595928</v>
      </c>
      <c r="E15" s="51">
        <f t="shared" si="0"/>
        <v>0.8736731783776942</v>
      </c>
      <c r="F15" s="51">
        <f t="shared" si="1"/>
        <v>0.89206629792248782</v>
      </c>
      <c r="G15" s="51">
        <f t="shared" si="2"/>
        <v>0.94162553669595928</v>
      </c>
      <c r="H15" s="50">
        <v>41</v>
      </c>
      <c r="I15" s="50">
        <v>42</v>
      </c>
      <c r="J15" s="50">
        <v>1527.64</v>
      </c>
      <c r="K15" s="53">
        <f t="shared" si="3"/>
        <v>39.999800502484369</v>
      </c>
      <c r="L15" s="50">
        <v>1604.03</v>
      </c>
      <c r="M15" s="54">
        <f t="shared" si="4"/>
        <v>64160.880000000005</v>
      </c>
      <c r="N15" s="51">
        <f t="shared" si="8"/>
        <v>0.84451662375391989</v>
      </c>
      <c r="O15" s="51">
        <f t="shared" si="9"/>
        <v>0.78052156131743178</v>
      </c>
      <c r="P15" s="54">
        <f t="shared" si="20"/>
        <v>1564.9071267093652</v>
      </c>
      <c r="Q15" s="51">
        <f t="shared" si="10"/>
        <v>0.80003469767092317</v>
      </c>
      <c r="R15" s="51">
        <f t="shared" si="11"/>
        <v>1.9513136353491389E-2</v>
      </c>
      <c r="S15" s="54">
        <v>1047436</v>
      </c>
      <c r="T15" s="51">
        <f t="shared" si="12"/>
        <v>5.205519768492043E-2</v>
      </c>
      <c r="U15" s="51">
        <v>0.9516</v>
      </c>
      <c r="V15" s="51">
        <f t="shared" si="6"/>
        <v>0.95237620244010401</v>
      </c>
      <c r="W15" s="51">
        <f t="shared" si="7"/>
        <v>0.98871174466917566</v>
      </c>
      <c r="X15" s="55">
        <f t="shared" si="13"/>
        <v>2.1209632435326768</v>
      </c>
      <c r="Y15" s="51">
        <v>7.7433546191333483E-2</v>
      </c>
      <c r="Z15" s="54">
        <v>0.82447803938096764</v>
      </c>
      <c r="AA15" s="55">
        <f t="shared" si="14"/>
        <v>21.148786178821428</v>
      </c>
      <c r="AB15" s="51">
        <f t="shared" si="15"/>
        <v>0.47127770855987428</v>
      </c>
      <c r="AC15" s="55">
        <f t="shared" si="16"/>
        <v>-0.69375059600018252</v>
      </c>
      <c r="AD15" s="51">
        <v>0.1522319277686362</v>
      </c>
      <c r="AE15" s="51">
        <v>0.57688869917962238</v>
      </c>
      <c r="AF15" s="54">
        <v>155.10910000000001</v>
      </c>
      <c r="AG15" s="51">
        <f t="shared" si="17"/>
        <v>0.54721145326027398</v>
      </c>
      <c r="AH15" s="55">
        <f t="shared" si="18"/>
        <v>-1.3924478498647272</v>
      </c>
      <c r="AI15" s="51">
        <v>9.5510201066408645E-2</v>
      </c>
      <c r="AJ15" s="51">
        <v>0.68020442737534248</v>
      </c>
      <c r="AK15" s="55">
        <f t="shared" si="19"/>
        <v>1.1588265889255656E-2</v>
      </c>
      <c r="AL15" s="59"/>
    </row>
    <row r="16" spans="1:38" x14ac:dyDescent="0.25">
      <c r="A16" s="57" t="s">
        <v>48</v>
      </c>
      <c r="B16" s="58">
        <v>15576</v>
      </c>
      <c r="C16" s="58">
        <v>12099</v>
      </c>
      <c r="D16" s="59">
        <v>0.86307995206300292</v>
      </c>
      <c r="E16" s="59">
        <f t="shared" si="0"/>
        <v>0.80079583181103364</v>
      </c>
      <c r="F16" s="59">
        <f t="shared" si="1"/>
        <v>0.81765469142810809</v>
      </c>
      <c r="G16" s="59">
        <f t="shared" si="2"/>
        <v>0.86307995206300292</v>
      </c>
      <c r="H16" s="58">
        <v>27</v>
      </c>
      <c r="I16" s="58">
        <v>28</v>
      </c>
      <c r="J16" s="58">
        <v>1595.32</v>
      </c>
      <c r="K16" s="60">
        <f t="shared" si="3"/>
        <v>23.999957017209233</v>
      </c>
      <c r="L16" s="58">
        <v>1861.21</v>
      </c>
      <c r="M16" s="61">
        <f t="shared" si="4"/>
        <v>44668.959999999999</v>
      </c>
      <c r="N16" s="59">
        <f t="shared" si="8"/>
        <v>0.72782222317739542</v>
      </c>
      <c r="O16" s="59">
        <f t="shared" si="9"/>
        <v>0.67266992977686557</v>
      </c>
      <c r="P16" s="61">
        <f t="shared" si="20"/>
        <v>1786.76147199978</v>
      </c>
      <c r="Q16" s="59">
        <f>$J$18/P16</f>
        <v>0.70069789371423952</v>
      </c>
      <c r="R16" s="59">
        <f t="shared" si="11"/>
        <v>2.8027963937373945E-2</v>
      </c>
      <c r="S16" s="61">
        <v>861713</v>
      </c>
      <c r="T16" s="59">
        <f t="shared" si="12"/>
        <v>4.2825185083065542E-2</v>
      </c>
      <c r="U16" s="59">
        <v>0.9516</v>
      </c>
      <c r="V16" s="59">
        <f t="shared" si="6"/>
        <v>0.85714132204318694</v>
      </c>
      <c r="W16" s="59">
        <f t="shared" si="7"/>
        <v>1.006928414098226</v>
      </c>
      <c r="X16" s="62">
        <f t="shared" si="13"/>
        <v>2.3562187668176113</v>
      </c>
      <c r="Y16" s="59">
        <v>7.7433546191333483E-2</v>
      </c>
      <c r="Z16" s="61">
        <v>0.82447803938096764</v>
      </c>
      <c r="AA16" s="62">
        <f t="shared" si="14"/>
        <v>18.075623786573953</v>
      </c>
      <c r="AB16" s="59">
        <f t="shared" si="15"/>
        <v>0.24684766003485847</v>
      </c>
      <c r="AC16" s="62">
        <f t="shared" si="16"/>
        <v>-2.168014581319393</v>
      </c>
      <c r="AD16" s="59">
        <v>0.1522319277686362</v>
      </c>
      <c r="AE16" s="59">
        <v>0.57688869917962238</v>
      </c>
      <c r="AF16" s="61">
        <v>73.812299999999993</v>
      </c>
      <c r="AG16" s="59">
        <f t="shared" si="17"/>
        <v>0.75916223375342462</v>
      </c>
      <c r="AH16" s="62">
        <f t="shared" si="18"/>
        <v>0.82669500740745427</v>
      </c>
      <c r="AI16" s="59">
        <v>9.5510201066408645E-2</v>
      </c>
      <c r="AJ16" s="59">
        <v>0.68020442737534248</v>
      </c>
      <c r="AK16" s="62">
        <f t="shared" si="19"/>
        <v>0.33829973096855753</v>
      </c>
      <c r="AL16" s="59"/>
    </row>
    <row r="17" spans="1:38" x14ac:dyDescent="0.25">
      <c r="A17" s="57" t="s">
        <v>50</v>
      </c>
      <c r="B17" s="58">
        <v>29998</v>
      </c>
      <c r="C17" s="58">
        <v>23994</v>
      </c>
      <c r="D17" s="59">
        <v>0.88872591506100407</v>
      </c>
      <c r="E17" s="59">
        <f t="shared" si="0"/>
        <v>0.82459105521124099</v>
      </c>
      <c r="F17" s="59">
        <f t="shared" si="1"/>
        <v>0.84195086689989862</v>
      </c>
      <c r="G17" s="59">
        <f t="shared" si="2"/>
        <v>0.88872591506100407</v>
      </c>
      <c r="H17" s="58">
        <v>53</v>
      </c>
      <c r="I17" s="58">
        <v>54</v>
      </c>
      <c r="J17" s="58">
        <v>1591.04</v>
      </c>
      <c r="K17" s="60">
        <f t="shared" si="3"/>
        <v>48</v>
      </c>
      <c r="L17" s="58">
        <v>1789.92</v>
      </c>
      <c r="M17" s="61">
        <f t="shared" si="4"/>
        <v>85916.160000000003</v>
      </c>
      <c r="N17" s="59">
        <f t="shared" si="8"/>
        <v>0.75681036023956383</v>
      </c>
      <c r="O17" s="59">
        <f t="shared" si="9"/>
        <v>0.69946142844372927</v>
      </c>
      <c r="P17" s="61">
        <f t="shared" si="20"/>
        <v>1753.3910204081633</v>
      </c>
      <c r="Q17" s="59">
        <f t="shared" si="10"/>
        <v>0.71403354153630705</v>
      </c>
      <c r="R17" s="59">
        <f t="shared" si="11"/>
        <v>1.4572113092577776E-2</v>
      </c>
      <c r="S17" s="61">
        <v>1409748</v>
      </c>
      <c r="T17" s="59">
        <f t="shared" si="12"/>
        <v>7.0061283769052435E-2</v>
      </c>
      <c r="U17" s="59">
        <v>0.9516</v>
      </c>
      <c r="V17" s="59">
        <f t="shared" si="6"/>
        <v>0.88888888888888884</v>
      </c>
      <c r="W17" s="59">
        <f t="shared" si="7"/>
        <v>0.99981665444362966</v>
      </c>
      <c r="X17" s="62">
        <f t="shared" si="13"/>
        <v>2.2643753732963643</v>
      </c>
      <c r="Y17" s="59">
        <v>7.7433546191333483E-2</v>
      </c>
      <c r="Z17" s="61">
        <v>0.82447803938096764</v>
      </c>
      <c r="AA17" s="62">
        <f t="shared" si="14"/>
        <v>21.278980356772983</v>
      </c>
      <c r="AB17" s="59">
        <f>(1-AA17/K17)</f>
        <v>0.55668790923389611</v>
      </c>
      <c r="AC17" s="62">
        <f t="shared" si="16"/>
        <v>-0.13269745868572105</v>
      </c>
      <c r="AD17" s="59">
        <v>0.1522319277686362</v>
      </c>
      <c r="AE17" s="59">
        <v>0.57688869917962238</v>
      </c>
      <c r="AF17" s="61">
        <v>67.127099999999999</v>
      </c>
      <c r="AG17" s="59">
        <f t="shared" si="17"/>
        <v>0.77659137435616443</v>
      </c>
      <c r="AH17" s="62">
        <f t="shared" si="18"/>
        <v>1.0091796049492525</v>
      </c>
      <c r="AI17" s="59">
        <v>9.5510201066408645E-2</v>
      </c>
      <c r="AJ17" s="59">
        <v>0.68020442737534248</v>
      </c>
      <c r="AK17" s="62">
        <f t="shared" si="19"/>
        <v>1.0469525065199652</v>
      </c>
      <c r="AL17" s="61"/>
    </row>
    <row r="18" spans="1:38" x14ac:dyDescent="0.25">
      <c r="A18" s="32" t="s">
        <v>508</v>
      </c>
      <c r="B18" s="18"/>
      <c r="C18" s="4"/>
      <c r="D18" s="28"/>
      <c r="E18" s="28"/>
      <c r="F18" s="28"/>
      <c r="G18" s="28"/>
      <c r="H18" s="16"/>
      <c r="I18" s="16"/>
      <c r="J18" s="38">
        <f>MEDIAN(J3:J17)</f>
        <v>1251.98</v>
      </c>
      <c r="K18" s="30"/>
      <c r="L18" s="5">
        <f>MEDIAN(L3:L17)</f>
        <v>1354.63</v>
      </c>
      <c r="N18" s="28">
        <f t="shared" ref="N18" si="21">L18/$L$18</f>
        <v>1</v>
      </c>
      <c r="O18" s="28"/>
      <c r="P18" s="5">
        <f>MEDIAN(P3:P17)</f>
        <v>1313.580321393802</v>
      </c>
    </row>
    <row r="19" spans="1:38" x14ac:dyDescent="0.25">
      <c r="A19" s="32" t="s">
        <v>524</v>
      </c>
      <c r="B19" s="18"/>
      <c r="C19" s="4"/>
      <c r="D19" s="28"/>
      <c r="E19" s="28"/>
      <c r="F19" s="28"/>
      <c r="G19" s="28"/>
      <c r="H19" s="16"/>
      <c r="I19" s="16"/>
      <c r="J19" s="38"/>
      <c r="K19" s="30"/>
      <c r="L19" s="5"/>
      <c r="N19" s="28"/>
      <c r="O19" s="28"/>
      <c r="P19" s="56"/>
      <c r="W19" s="28">
        <f>SUM(W3:W17)/15</f>
        <v>0.91608671042329715</v>
      </c>
      <c r="X19" s="28"/>
      <c r="Y19" s="28"/>
      <c r="Z19" s="28"/>
      <c r="AB19" s="28">
        <f>SUM(AB3:AB17)/15</f>
        <v>0.57688869917962238</v>
      </c>
      <c r="AC19" s="28"/>
      <c r="AD19" s="28"/>
      <c r="AE19" s="28"/>
      <c r="AG19" s="28">
        <f>SUM(AG3:AG17)/15</f>
        <v>0.68020442737534248</v>
      </c>
      <c r="AH19" s="28"/>
      <c r="AI19" s="28"/>
    </row>
    <row r="20" spans="1:38" x14ac:dyDescent="0.25">
      <c r="A20" s="32" t="s">
        <v>525</v>
      </c>
      <c r="B20" s="18"/>
      <c r="C20" s="4"/>
      <c r="D20" s="28"/>
      <c r="E20" s="28"/>
      <c r="F20" s="28"/>
      <c r="G20" s="28"/>
      <c r="H20" s="16"/>
      <c r="I20" s="16"/>
      <c r="J20" s="38"/>
      <c r="K20" s="30"/>
      <c r="L20" s="5"/>
      <c r="N20" s="28"/>
      <c r="O20" s="28"/>
      <c r="P20" s="56"/>
      <c r="W20">
        <f>STDEV(W3:W17)</f>
        <v>8.6037273545926107E-2</v>
      </c>
      <c r="AB20">
        <f>STDEV(AB3:AB17)</f>
        <v>0.1522319277686362</v>
      </c>
      <c r="AG20">
        <f>STDEV(AG3:AG17)</f>
        <v>9.5510201066408645E-2</v>
      </c>
    </row>
    <row r="21" spans="1:38" x14ac:dyDescent="0.25">
      <c r="A21" s="4" t="s">
        <v>52</v>
      </c>
      <c r="B21" s="18">
        <v>19080</v>
      </c>
      <c r="C21" s="4">
        <v>13921</v>
      </c>
      <c r="D21" s="9">
        <v>0.81068017703237827</v>
      </c>
      <c r="E21" s="28">
        <f t="shared" ref="E21:E87" si="22">C21/(B21*0.97)</f>
        <v>0.7521774838444748</v>
      </c>
      <c r="F21" s="28">
        <f t="shared" ref="F21:F87" si="23">C21/(B21*0.95)</f>
        <v>0.76801279929383204</v>
      </c>
      <c r="G21" s="28">
        <f t="shared" ref="G21:G87" si="24">C21/(B21*0.9)</f>
        <v>0.81068017703237827</v>
      </c>
      <c r="H21" s="16">
        <v>28</v>
      </c>
      <c r="I21" s="16">
        <v>30</v>
      </c>
      <c r="J21" s="5">
        <v>900.23</v>
      </c>
      <c r="K21" s="30">
        <f t="shared" si="3"/>
        <v>24.999907431406676</v>
      </c>
      <c r="L21" s="5">
        <v>1080.28</v>
      </c>
      <c r="M21">
        <f t="shared" si="4"/>
        <v>27006.9</v>
      </c>
      <c r="N21" s="28"/>
      <c r="O21" s="28">
        <f>$J$67/L21</f>
        <v>0.89262043173991923</v>
      </c>
      <c r="P21">
        <f t="shared" ref="P21:P66" si="25">M21/(K21+1)</f>
        <v>1038.7306213012484</v>
      </c>
      <c r="Q21" s="28">
        <f>$J$67/P21</f>
        <v>0.928325381215794</v>
      </c>
      <c r="R21" s="28">
        <f>Q21-O21</f>
        <v>3.570494947587477E-2</v>
      </c>
      <c r="S21" s="45">
        <v>342376</v>
      </c>
      <c r="T21" s="59">
        <f>S21/20121641</f>
        <v>1.7015312021519517E-2</v>
      </c>
      <c r="U21" s="28">
        <v>0.96640000000000004</v>
      </c>
      <c r="V21" s="59">
        <f t="shared" ref="V21:V66" si="26">K21/I21</f>
        <v>0.8333302477135559</v>
      </c>
      <c r="W21" s="59">
        <f t="shared" ref="W21:W66" si="27">D21/V21</f>
        <v>0.97281981454132549</v>
      </c>
      <c r="X21" s="62">
        <f>(W21-Z21)/Y21</f>
        <v>1.5158538553874565</v>
      </c>
      <c r="Y21" s="28">
        <v>0.13908838067134591</v>
      </c>
      <c r="Z21" s="28">
        <v>0.76198215646106759</v>
      </c>
      <c r="AA21" s="62">
        <f>B21*100/S21</f>
        <v>5.5728205248031406</v>
      </c>
      <c r="AB21" s="59">
        <f>(1-AA21/K21)</f>
        <v>0.77708635361576728</v>
      </c>
      <c r="AC21" s="62">
        <f t="shared" ref="AC21:AC66" si="28">(AB21-AE21)/AD21</f>
        <v>-0.62713076399402778</v>
      </c>
      <c r="AD21" s="28">
        <v>7.9297912441975649E-2</v>
      </c>
      <c r="AE21" s="28">
        <v>0.82681651402863499</v>
      </c>
      <c r="AF21">
        <v>116.82040000000001</v>
      </c>
      <c r="AG21" s="59">
        <f t="shared" ref="AG21:AG66" si="29">(1-AF21/365)*U21</f>
        <v>0.65709798750684933</v>
      </c>
      <c r="AH21" s="62">
        <f t="shared" ref="AH21:AH66" si="30">(AG21-AJ21)/AI21</f>
        <v>0.48370743820519035</v>
      </c>
      <c r="AI21" s="28">
        <v>0.11584095694217872</v>
      </c>
      <c r="AJ21" s="28">
        <v>0.60106485498511031</v>
      </c>
      <c r="AK21" s="62">
        <f t="shared" ref="AK21:AK84" si="31">(X21+AC21+AH21)/3</f>
        <v>0.45747684319953974</v>
      </c>
    </row>
    <row r="22" spans="1:38" x14ac:dyDescent="0.25">
      <c r="A22" s="4" t="s">
        <v>54</v>
      </c>
      <c r="B22" s="18">
        <v>20286</v>
      </c>
      <c r="C22" s="4">
        <v>16394</v>
      </c>
      <c r="D22" s="9">
        <v>0.89793727474886886</v>
      </c>
      <c r="E22" s="28">
        <f t="shared" si="22"/>
        <v>0.83313767760204338</v>
      </c>
      <c r="F22" s="28">
        <f t="shared" si="23"/>
        <v>0.85067741818313902</v>
      </c>
      <c r="G22" s="28">
        <f t="shared" si="24"/>
        <v>0.89793727474886886</v>
      </c>
      <c r="H22" s="16">
        <v>30</v>
      </c>
      <c r="I22" s="16">
        <v>32</v>
      </c>
      <c r="J22" s="5">
        <v>861.19</v>
      </c>
      <c r="K22" s="30">
        <f t="shared" si="3"/>
        <v>30.000087089048552</v>
      </c>
      <c r="L22" s="5">
        <v>918.6</v>
      </c>
      <c r="M22">
        <f t="shared" si="4"/>
        <v>27558.080000000002</v>
      </c>
      <c r="N22" s="28"/>
      <c r="O22" s="28">
        <f t="shared" ref="O22:O66" si="32">$J$67/L22</f>
        <v>1.0497278467232745</v>
      </c>
      <c r="P22">
        <f t="shared" si="25"/>
        <v>888.96782518186819</v>
      </c>
      <c r="Q22" s="28">
        <f t="shared" ref="Q22:Q66" si="33">$J$67/P22</f>
        <v>1.0847186733701235</v>
      </c>
      <c r="R22" s="28">
        <f t="shared" ref="R22:R66" si="34">Q22-O22</f>
        <v>3.4990826646849049E-2</v>
      </c>
      <c r="S22" s="45">
        <v>430629</v>
      </c>
      <c r="T22" s="59">
        <f t="shared" ref="T22:T66" si="35">S22/20121641</f>
        <v>2.140128630661883E-2</v>
      </c>
      <c r="U22" s="28">
        <v>0.96640000000000004</v>
      </c>
      <c r="V22" s="59">
        <f t="shared" si="26"/>
        <v>0.93750272153276726</v>
      </c>
      <c r="W22" s="59">
        <f t="shared" si="27"/>
        <v>0.95779697927787244</v>
      </c>
      <c r="X22" s="62">
        <f t="shared" ref="X22:X66" si="36">(W22-Z22)/Y22</f>
        <v>1.4078445796237913</v>
      </c>
      <c r="Y22" s="28">
        <v>0.13908838067134591</v>
      </c>
      <c r="Z22" s="28">
        <v>0.76198215646106759</v>
      </c>
      <c r="AA22" s="62">
        <f t="shared" ref="AA22:AA66" si="37">B22*100/S22</f>
        <v>4.7107835282807242</v>
      </c>
      <c r="AB22" s="59">
        <f t="shared" ref="AB22:AB66" si="38">(1-AA22/K22)</f>
        <v>0.84297433823115853</v>
      </c>
      <c r="AC22" s="62">
        <f t="shared" si="28"/>
        <v>0.20376102856864792</v>
      </c>
      <c r="AD22" s="28">
        <v>7.9297912441975649E-2</v>
      </c>
      <c r="AE22" s="28">
        <v>0.82681651402863499</v>
      </c>
      <c r="AF22">
        <v>80.112300000000005</v>
      </c>
      <c r="AG22" s="59">
        <f t="shared" si="29"/>
        <v>0.754288967890411</v>
      </c>
      <c r="AH22" s="62">
        <f t="shared" si="30"/>
        <v>1.3227110423628625</v>
      </c>
      <c r="AI22" s="28">
        <v>0.11584095694217872</v>
      </c>
      <c r="AJ22" s="28">
        <v>0.60106485498511031</v>
      </c>
      <c r="AK22" s="62">
        <f t="shared" si="31"/>
        <v>0.9781055501851007</v>
      </c>
    </row>
    <row r="23" spans="1:38" x14ac:dyDescent="0.25">
      <c r="A23" s="4" t="s">
        <v>56</v>
      </c>
      <c r="B23" s="18">
        <v>32481</v>
      </c>
      <c r="C23" s="4">
        <v>23301</v>
      </c>
      <c r="D23" s="9">
        <v>0.79708137064745543</v>
      </c>
      <c r="E23" s="28">
        <f t="shared" si="22"/>
        <v>0.73956003462135045</v>
      </c>
      <c r="F23" s="28">
        <f t="shared" si="23"/>
        <v>0.75512971956074737</v>
      </c>
      <c r="G23" s="28">
        <f t="shared" si="24"/>
        <v>0.79708137064745543</v>
      </c>
      <c r="H23" s="16">
        <v>30</v>
      </c>
      <c r="I23" s="16">
        <v>34</v>
      </c>
      <c r="J23" s="5">
        <v>1324.88</v>
      </c>
      <c r="K23" s="30">
        <f t="shared" si="3"/>
        <v>28.999954934945379</v>
      </c>
      <c r="L23" s="5">
        <v>1553.31</v>
      </c>
      <c r="M23">
        <f t="shared" si="4"/>
        <v>45045.920000000006</v>
      </c>
      <c r="N23" s="28"/>
      <c r="O23" s="28">
        <f t="shared" si="32"/>
        <v>0.62079044105812753</v>
      </c>
      <c r="P23">
        <f t="shared" si="25"/>
        <v>1501.5329222221053</v>
      </c>
      <c r="Q23" s="28">
        <f t="shared" si="33"/>
        <v>0.64219704125632526</v>
      </c>
      <c r="R23" s="28">
        <f t="shared" si="34"/>
        <v>2.1406600198197734E-2</v>
      </c>
      <c r="S23" s="45">
        <v>612431</v>
      </c>
      <c r="T23" s="59">
        <f t="shared" si="35"/>
        <v>3.0436434086066836E-2</v>
      </c>
      <c r="U23" s="28">
        <v>0.96640000000000004</v>
      </c>
      <c r="V23" s="59">
        <f t="shared" si="26"/>
        <v>0.85293985102780523</v>
      </c>
      <c r="W23" s="59">
        <f t="shared" si="27"/>
        <v>0.93451064537195738</v>
      </c>
      <c r="X23" s="62">
        <f t="shared" si="36"/>
        <v>1.2404234493070994</v>
      </c>
      <c r="Y23" s="28">
        <v>0.13908838067134591</v>
      </c>
      <c r="Z23" s="28">
        <v>0.76198215646106759</v>
      </c>
      <c r="AA23" s="62">
        <f t="shared" si="37"/>
        <v>5.3036178769526687</v>
      </c>
      <c r="AB23" s="59">
        <f t="shared" si="38"/>
        <v>0.81711634073742201</v>
      </c>
      <c r="AC23" s="62">
        <f t="shared" si="28"/>
        <v>-0.12232570811130554</v>
      </c>
      <c r="AD23" s="28">
        <v>7.9297912441975649E-2</v>
      </c>
      <c r="AE23" s="28">
        <v>0.82681651402863499</v>
      </c>
      <c r="AF23">
        <v>171.61279999999999</v>
      </c>
      <c r="AG23" s="59">
        <f t="shared" si="29"/>
        <v>0.51202572624657539</v>
      </c>
      <c r="AH23" s="62">
        <f t="shared" si="30"/>
        <v>-0.76863253799757747</v>
      </c>
      <c r="AI23" s="28">
        <v>0.11584095694217872</v>
      </c>
      <c r="AJ23" s="28">
        <v>0.60106485498511031</v>
      </c>
      <c r="AK23" s="62">
        <f t="shared" si="31"/>
        <v>0.1164884010660721</v>
      </c>
    </row>
    <row r="24" spans="1:38" x14ac:dyDescent="0.25">
      <c r="A24" s="4" t="s">
        <v>58</v>
      </c>
      <c r="B24" s="18">
        <v>27778</v>
      </c>
      <c r="C24" s="4">
        <v>15686</v>
      </c>
      <c r="D24" s="9">
        <v>0.62743498052015578</v>
      </c>
      <c r="E24" s="28">
        <f t="shared" si="22"/>
        <v>0.58215616749292809</v>
      </c>
      <c r="F24" s="28">
        <f t="shared" si="23"/>
        <v>0.59441208680856872</v>
      </c>
      <c r="G24" s="28">
        <f t="shared" si="24"/>
        <v>0.62743498052015578</v>
      </c>
      <c r="H24" s="16">
        <v>37</v>
      </c>
      <c r="I24" s="16">
        <v>39</v>
      </c>
      <c r="J24" s="5">
        <v>1181.44</v>
      </c>
      <c r="K24" s="30">
        <f t="shared" si="3"/>
        <v>35.000045576774077</v>
      </c>
      <c r="L24" s="5">
        <v>1316.46</v>
      </c>
      <c r="M24">
        <f t="shared" si="4"/>
        <v>46076.160000000003</v>
      </c>
      <c r="N24" s="28"/>
      <c r="O24" s="28">
        <f t="shared" si="32"/>
        <v>0.7324795284323109</v>
      </c>
      <c r="P24">
        <f t="shared" si="25"/>
        <v>1279.8917129629044</v>
      </c>
      <c r="Q24" s="28">
        <f t="shared" si="33"/>
        <v>0.75340748770669486</v>
      </c>
      <c r="R24" s="28">
        <f t="shared" si="34"/>
        <v>2.0927959274383956E-2</v>
      </c>
      <c r="S24" s="45">
        <v>616168</v>
      </c>
      <c r="T24" s="59">
        <f t="shared" si="35"/>
        <v>3.0622154525070795E-2</v>
      </c>
      <c r="U24" s="28">
        <v>0.96640000000000004</v>
      </c>
      <c r="V24" s="59">
        <f t="shared" si="26"/>
        <v>0.89743706607113016</v>
      </c>
      <c r="W24" s="59">
        <f t="shared" si="27"/>
        <v>0.6991409250199454</v>
      </c>
      <c r="X24" s="62">
        <f t="shared" si="36"/>
        <v>-0.45180791621703265</v>
      </c>
      <c r="Y24" s="28">
        <v>0.13908838067134591</v>
      </c>
      <c r="Z24" s="28">
        <v>0.76198215646106759</v>
      </c>
      <c r="AA24" s="62">
        <f t="shared" si="37"/>
        <v>4.5081860791212787</v>
      </c>
      <c r="AB24" s="59">
        <f t="shared" si="38"/>
        <v>0.87119485118291107</v>
      </c>
      <c r="AC24" s="62">
        <f t="shared" si="28"/>
        <v>0.5596406738544204</v>
      </c>
      <c r="AD24" s="28">
        <v>7.9297912441975649E-2</v>
      </c>
      <c r="AE24" s="28">
        <v>0.82681651402863499</v>
      </c>
      <c r="AF24">
        <v>183.108</v>
      </c>
      <c r="AG24" s="59">
        <f t="shared" si="29"/>
        <v>0.48159021589041096</v>
      </c>
      <c r="AH24" s="62">
        <f t="shared" si="30"/>
        <v>-1.0313678533779238</v>
      </c>
      <c r="AI24" s="28">
        <v>0.11584095694217872</v>
      </c>
      <c r="AJ24" s="28">
        <v>0.60106485498511031</v>
      </c>
      <c r="AK24" s="62">
        <f t="shared" si="31"/>
        <v>-0.30784503191351203</v>
      </c>
    </row>
    <row r="25" spans="1:38" x14ac:dyDescent="0.25">
      <c r="A25" s="4" t="s">
        <v>60</v>
      </c>
      <c r="B25" s="18">
        <v>35453</v>
      </c>
      <c r="C25" s="4">
        <v>15656</v>
      </c>
      <c r="D25" s="9">
        <v>0.4906652626168605</v>
      </c>
      <c r="E25" s="28">
        <f t="shared" si="22"/>
        <v>0.45525642923213866</v>
      </c>
      <c r="F25" s="28">
        <f t="shared" si="23"/>
        <v>0.46484077511070998</v>
      </c>
      <c r="G25" s="28">
        <f t="shared" si="24"/>
        <v>0.4906652626168605</v>
      </c>
      <c r="H25" s="16">
        <v>33</v>
      </c>
      <c r="I25" s="16">
        <v>39</v>
      </c>
      <c r="J25" s="5">
        <v>1351.85</v>
      </c>
      <c r="K25" s="30">
        <f t="shared" si="3"/>
        <v>33.0000187776971</v>
      </c>
      <c r="L25" s="5">
        <v>1597.64</v>
      </c>
      <c r="M25">
        <f t="shared" si="4"/>
        <v>52722.149999999994</v>
      </c>
      <c r="N25" s="28"/>
      <c r="O25" s="28">
        <f t="shared" si="32"/>
        <v>0.603565258756666</v>
      </c>
      <c r="P25">
        <f t="shared" si="25"/>
        <v>1550.6506141868369</v>
      </c>
      <c r="Q25" s="28">
        <f t="shared" si="33"/>
        <v>0.62185510467531691</v>
      </c>
      <c r="R25" s="28">
        <f t="shared" si="34"/>
        <v>1.8289845918650904E-2</v>
      </c>
      <c r="S25" s="45">
        <v>575398</v>
      </c>
      <c r="T25" s="59">
        <f t="shared" si="35"/>
        <v>2.8595977833020675E-2</v>
      </c>
      <c r="U25" s="28">
        <v>0.96640000000000004</v>
      </c>
      <c r="V25" s="59">
        <f t="shared" si="26"/>
        <v>0.84615432763325893</v>
      </c>
      <c r="W25" s="59">
        <f t="shared" si="27"/>
        <v>0.57987679858505092</v>
      </c>
      <c r="X25" s="62">
        <f t="shared" si="36"/>
        <v>-1.3092780072428643</v>
      </c>
      <c r="Y25" s="28">
        <v>0.13908838067134591</v>
      </c>
      <c r="Z25" s="28">
        <v>0.76198215646106759</v>
      </c>
      <c r="AA25" s="62">
        <f t="shared" si="37"/>
        <v>6.1614743186455287</v>
      </c>
      <c r="AB25" s="59">
        <f t="shared" si="38"/>
        <v>0.8132887632533794</v>
      </c>
      <c r="AC25" s="62">
        <f t="shared" si="28"/>
        <v>-0.17059403405044485</v>
      </c>
      <c r="AD25" s="28">
        <v>7.9297912441975649E-2</v>
      </c>
      <c r="AE25" s="28">
        <v>0.82681651402863499</v>
      </c>
      <c r="AF25">
        <v>166.07810000000001</v>
      </c>
      <c r="AG25" s="59">
        <f t="shared" si="29"/>
        <v>0.52667979221917816</v>
      </c>
      <c r="AH25" s="62">
        <f t="shared" si="30"/>
        <v>-0.64213094167601692</v>
      </c>
      <c r="AI25" s="28">
        <v>0.11584095694217872</v>
      </c>
      <c r="AJ25" s="28">
        <v>0.60106485498511031</v>
      </c>
      <c r="AK25" s="62">
        <f t="shared" si="31"/>
        <v>-0.707334327656442</v>
      </c>
    </row>
    <row r="26" spans="1:38" x14ac:dyDescent="0.25">
      <c r="A26" s="4" t="s">
        <v>62</v>
      </c>
      <c r="B26" s="18">
        <v>15928</v>
      </c>
      <c r="C26" s="4">
        <v>9617</v>
      </c>
      <c r="D26" s="9">
        <v>0.67086611976114741</v>
      </c>
      <c r="E26" s="28">
        <f t="shared" si="22"/>
        <v>0.62245310080931204</v>
      </c>
      <c r="F26" s="28">
        <f t="shared" si="23"/>
        <v>0.6355573766158239</v>
      </c>
      <c r="G26" s="28">
        <f t="shared" si="24"/>
        <v>0.67086611976114741</v>
      </c>
      <c r="H26" s="16">
        <v>20</v>
      </c>
      <c r="I26" s="16">
        <v>21</v>
      </c>
      <c r="J26" s="5">
        <v>1004.86</v>
      </c>
      <c r="K26" s="30">
        <f t="shared" si="3"/>
        <v>18.000102360256925</v>
      </c>
      <c r="L26" s="5">
        <v>1172.33</v>
      </c>
      <c r="M26">
        <f t="shared" si="4"/>
        <v>21102.06</v>
      </c>
      <c r="N26" s="28"/>
      <c r="O26" s="28">
        <f t="shared" si="32"/>
        <v>0.82253290455759043</v>
      </c>
      <c r="P26">
        <f t="shared" si="25"/>
        <v>1110.6287534608132</v>
      </c>
      <c r="Q26" s="28">
        <f t="shared" si="33"/>
        <v>0.86822891717436801</v>
      </c>
      <c r="R26" s="28">
        <f t="shared" si="34"/>
        <v>4.5696012616777582E-2</v>
      </c>
      <c r="S26" s="45">
        <v>286225</v>
      </c>
      <c r="T26" s="59">
        <f t="shared" si="35"/>
        <v>1.4224734453815174E-2</v>
      </c>
      <c r="U26" s="28">
        <v>0.96640000000000004</v>
      </c>
      <c r="V26" s="59">
        <f t="shared" si="26"/>
        <v>0.85714773144080592</v>
      </c>
      <c r="W26" s="59">
        <f t="shared" si="27"/>
        <v>0.78267268891147612</v>
      </c>
      <c r="X26" s="62">
        <f t="shared" si="36"/>
        <v>0.14875816621446264</v>
      </c>
      <c r="Y26" s="28">
        <v>0.13908838067134591</v>
      </c>
      <c r="Z26" s="28">
        <v>0.76198215646106759</v>
      </c>
      <c r="AA26" s="62">
        <f t="shared" si="37"/>
        <v>5.5648528255742864</v>
      </c>
      <c r="AB26" s="59">
        <f t="shared" si="38"/>
        <v>0.69084326776601412</v>
      </c>
      <c r="AC26" s="62">
        <f t="shared" si="28"/>
        <v>-1.7147140709677071</v>
      </c>
      <c r="AD26" s="28">
        <v>7.9297912441975649E-2</v>
      </c>
      <c r="AE26" s="28">
        <v>0.82681651402863499</v>
      </c>
      <c r="AF26">
        <v>176.34549999999999</v>
      </c>
      <c r="AG26" s="59">
        <f t="shared" si="29"/>
        <v>0.49949509260273972</v>
      </c>
      <c r="AH26" s="62">
        <f t="shared" si="30"/>
        <v>-0.87680355086386663</v>
      </c>
      <c r="AI26" s="28">
        <v>0.11584095694217872</v>
      </c>
      <c r="AJ26" s="28">
        <v>0.60106485498511031</v>
      </c>
      <c r="AK26" s="62">
        <f t="shared" si="31"/>
        <v>-0.81425315187237046</v>
      </c>
    </row>
    <row r="27" spans="1:38" x14ac:dyDescent="0.25">
      <c r="A27" s="4" t="s">
        <v>64</v>
      </c>
      <c r="B27" s="18">
        <v>17117</v>
      </c>
      <c r="C27" s="4">
        <v>10848</v>
      </c>
      <c r="D27" s="9">
        <v>0.7041732390800568</v>
      </c>
      <c r="E27" s="28">
        <f t="shared" si="22"/>
        <v>0.65335661357943431</v>
      </c>
      <c r="F27" s="28">
        <f t="shared" si="23"/>
        <v>0.66711148965479072</v>
      </c>
      <c r="G27" s="28">
        <f t="shared" si="24"/>
        <v>0.7041732390800568</v>
      </c>
      <c r="H27" s="16">
        <v>24</v>
      </c>
      <c r="I27" s="16">
        <v>26</v>
      </c>
      <c r="J27" s="5">
        <v>1083.6199999999999</v>
      </c>
      <c r="K27" s="30">
        <f t="shared" si="3"/>
        <v>24.00003407387215</v>
      </c>
      <c r="L27" s="5">
        <v>1173.92</v>
      </c>
      <c r="M27">
        <f t="shared" si="4"/>
        <v>28174.119999999995</v>
      </c>
      <c r="N27" s="28"/>
      <c r="O27" s="28">
        <f t="shared" si="32"/>
        <v>0.8214188360365271</v>
      </c>
      <c r="P27">
        <f t="shared" si="25"/>
        <v>1126.9632639999127</v>
      </c>
      <c r="Q27" s="28">
        <f t="shared" si="33"/>
        <v>0.8556445722795758</v>
      </c>
      <c r="R27" s="28">
        <f t="shared" si="34"/>
        <v>3.4225736243048699E-2</v>
      </c>
      <c r="S27" s="45">
        <v>412626</v>
      </c>
      <c r="T27" s="59">
        <f t="shared" si="35"/>
        <v>2.050657796747293E-2</v>
      </c>
      <c r="U27" s="28">
        <v>0.96640000000000004</v>
      </c>
      <c r="V27" s="59">
        <f t="shared" si="26"/>
        <v>0.92307823361046737</v>
      </c>
      <c r="W27" s="59">
        <f t="shared" si="27"/>
        <v>0.76285325927987702</v>
      </c>
      <c r="X27" s="62">
        <f t="shared" si="36"/>
        <v>6.2629445723993583E-3</v>
      </c>
      <c r="Y27" s="28">
        <v>0.13908838067134591</v>
      </c>
      <c r="Z27" s="28">
        <v>0.76198215646106759</v>
      </c>
      <c r="AA27" s="62">
        <f t="shared" si="37"/>
        <v>4.1483086378463794</v>
      </c>
      <c r="AB27" s="59">
        <f t="shared" si="38"/>
        <v>0.82715405215351456</v>
      </c>
      <c r="AC27" s="62">
        <f t="shared" si="28"/>
        <v>4.2565827332032569E-3</v>
      </c>
      <c r="AD27" s="28">
        <v>7.9297912441975649E-2</v>
      </c>
      <c r="AE27" s="28">
        <v>0.82681651402863499</v>
      </c>
      <c r="AF27">
        <v>168.75040000000001</v>
      </c>
      <c r="AG27" s="59">
        <f t="shared" si="29"/>
        <v>0.51960442038356158</v>
      </c>
      <c r="AH27" s="62">
        <f t="shared" si="30"/>
        <v>-0.70320926856819033</v>
      </c>
      <c r="AI27" s="28">
        <v>0.11584095694217872</v>
      </c>
      <c r="AJ27" s="28">
        <v>0.60106485498511031</v>
      </c>
      <c r="AK27" s="62">
        <f t="shared" si="31"/>
        <v>-0.23089658042086258</v>
      </c>
    </row>
    <row r="28" spans="1:38" x14ac:dyDescent="0.25">
      <c r="A28" s="15" t="s">
        <v>66</v>
      </c>
      <c r="B28" s="18">
        <v>25618</v>
      </c>
      <c r="C28" s="4">
        <v>16789</v>
      </c>
      <c r="D28" s="9">
        <v>0.72817723649170285</v>
      </c>
      <c r="E28" s="28">
        <f t="shared" si="22"/>
        <v>0.67562836375518831</v>
      </c>
      <c r="F28" s="28">
        <f t="shared" si="23"/>
        <v>0.68985211878161334</v>
      </c>
      <c r="G28" s="28">
        <f t="shared" si="24"/>
        <v>0.72817723649170285</v>
      </c>
      <c r="H28" s="16">
        <v>42</v>
      </c>
      <c r="I28" s="16">
        <v>42</v>
      </c>
      <c r="J28" s="5">
        <v>890.98</v>
      </c>
      <c r="K28" s="30">
        <f t="shared" si="3"/>
        <v>42</v>
      </c>
      <c r="L28" s="5">
        <v>890.98</v>
      </c>
      <c r="M28">
        <f t="shared" si="4"/>
        <v>37421.160000000003</v>
      </c>
      <c r="N28" s="28"/>
      <c r="O28" s="28">
        <f t="shared" si="32"/>
        <v>1.0822689622662685</v>
      </c>
      <c r="P28">
        <f t="shared" si="25"/>
        <v>870.25953488372102</v>
      </c>
      <c r="Q28" s="28">
        <f t="shared" si="33"/>
        <v>1.1080372708916557</v>
      </c>
      <c r="R28" s="28">
        <f t="shared" si="34"/>
        <v>2.576830862538726E-2</v>
      </c>
      <c r="S28" s="45">
        <v>549217</v>
      </c>
      <c r="T28" s="59">
        <f t="shared" si="35"/>
        <v>2.7294841409803504E-2</v>
      </c>
      <c r="U28" s="28">
        <v>0.96640000000000004</v>
      </c>
      <c r="V28" s="59">
        <f t="shared" si="26"/>
        <v>1</v>
      </c>
      <c r="W28" s="59">
        <f t="shared" si="27"/>
        <v>0.72817723649170285</v>
      </c>
      <c r="X28" s="62">
        <f t="shared" si="36"/>
        <v>-0.24304632641631593</v>
      </c>
      <c r="Y28" s="28">
        <v>0.13908838067134591</v>
      </c>
      <c r="Z28" s="28">
        <v>0.76198215646106759</v>
      </c>
      <c r="AA28" s="62">
        <f t="shared" si="37"/>
        <v>4.6644586748043126</v>
      </c>
      <c r="AB28" s="59">
        <f t="shared" si="38"/>
        <v>0.88894146012370689</v>
      </c>
      <c r="AC28" s="62">
        <f t="shared" si="28"/>
        <v>0.78343734635549644</v>
      </c>
      <c r="AD28" s="28">
        <v>7.9297912441975649E-2</v>
      </c>
      <c r="AE28" s="28">
        <v>0.82681651402863499</v>
      </c>
      <c r="AF28">
        <v>157.68770000000001</v>
      </c>
      <c r="AG28" s="59">
        <f t="shared" si="29"/>
        <v>0.54889481293150688</v>
      </c>
      <c r="AH28" s="62">
        <f t="shared" si="30"/>
        <v>-0.45035921172201449</v>
      </c>
      <c r="AI28" s="28">
        <v>0.11584095694217872</v>
      </c>
      <c r="AJ28" s="28">
        <v>0.60106485498511031</v>
      </c>
      <c r="AK28" s="62">
        <f t="shared" si="31"/>
        <v>3.0010602739055332E-2</v>
      </c>
    </row>
    <row r="29" spans="1:38" x14ac:dyDescent="0.25">
      <c r="A29" s="4" t="s">
        <v>68</v>
      </c>
      <c r="B29" s="18">
        <v>12107</v>
      </c>
      <c r="C29" s="4">
        <v>8228</v>
      </c>
      <c r="D29" s="9">
        <v>0.75511871002083264</v>
      </c>
      <c r="E29" s="28">
        <f t="shared" si="22"/>
        <v>0.70062560723582423</v>
      </c>
      <c r="F29" s="28">
        <f t="shared" si="23"/>
        <v>0.71537562001973631</v>
      </c>
      <c r="G29" s="28">
        <f t="shared" si="24"/>
        <v>0.75511871002083264</v>
      </c>
      <c r="H29" s="16">
        <v>23</v>
      </c>
      <c r="I29" s="16">
        <v>24</v>
      </c>
      <c r="J29" s="5">
        <v>793.13</v>
      </c>
      <c r="K29" s="30">
        <f t="shared" si="3"/>
        <v>23.000108746873526</v>
      </c>
      <c r="L29" s="5">
        <v>827.61</v>
      </c>
      <c r="M29">
        <f t="shared" si="4"/>
        <v>19035.12</v>
      </c>
      <c r="N29" s="28"/>
      <c r="O29" s="28">
        <f t="shared" si="32"/>
        <v>1.1651381689443094</v>
      </c>
      <c r="P29">
        <f t="shared" si="25"/>
        <v>793.12640624929202</v>
      </c>
      <c r="Q29" s="28">
        <f t="shared" si="33"/>
        <v>1.2157961106856803</v>
      </c>
      <c r="R29" s="28">
        <f t="shared" si="34"/>
        <v>5.0657941741370838E-2</v>
      </c>
      <c r="S29" s="45">
        <v>321212</v>
      </c>
      <c r="T29" s="59">
        <f t="shared" si="35"/>
        <v>1.5963509139239686E-2</v>
      </c>
      <c r="U29" s="28">
        <v>0.96640000000000004</v>
      </c>
      <c r="V29" s="59">
        <f t="shared" si="26"/>
        <v>0.95833786445306357</v>
      </c>
      <c r="W29" s="59">
        <f t="shared" si="27"/>
        <v>0.7879462327743767</v>
      </c>
      <c r="X29" s="62">
        <f t="shared" si="36"/>
        <v>0.18667322308295486</v>
      </c>
      <c r="Y29" s="28">
        <v>0.13908838067134591</v>
      </c>
      <c r="Z29" s="28">
        <v>0.76198215646106759</v>
      </c>
      <c r="AA29" s="62">
        <f t="shared" si="37"/>
        <v>3.7691617996836979</v>
      </c>
      <c r="AB29" s="59">
        <f t="shared" si="38"/>
        <v>0.8361241748391276</v>
      </c>
      <c r="AC29" s="62">
        <f t="shared" si="28"/>
        <v>0.11737586178328807</v>
      </c>
      <c r="AD29" s="28">
        <v>7.9297912441975649E-2</v>
      </c>
      <c r="AE29" s="28">
        <v>0.82681651402863499</v>
      </c>
      <c r="AF29">
        <v>174.8244</v>
      </c>
      <c r="AG29" s="59">
        <f t="shared" si="29"/>
        <v>0.5035224653150685</v>
      </c>
      <c r="AH29" s="62">
        <f t="shared" si="30"/>
        <v>-0.84203715373941079</v>
      </c>
      <c r="AI29" s="28">
        <v>0.11584095694217872</v>
      </c>
      <c r="AJ29" s="28">
        <v>0.60106485498511031</v>
      </c>
      <c r="AK29" s="62">
        <f t="shared" si="31"/>
        <v>-0.17932935629105595</v>
      </c>
    </row>
    <row r="30" spans="1:38" x14ac:dyDescent="0.25">
      <c r="A30" s="15" t="s">
        <v>70</v>
      </c>
      <c r="B30" s="18">
        <v>143792</v>
      </c>
      <c r="C30" s="4">
        <v>72755</v>
      </c>
      <c r="D30" s="9">
        <v>0.56219322972688945</v>
      </c>
      <c r="E30" s="28">
        <f t="shared" si="22"/>
        <v>0.52162258428268093</v>
      </c>
      <c r="F30" s="28">
        <f t="shared" si="23"/>
        <v>0.53260411237284266</v>
      </c>
      <c r="G30" s="28">
        <f t="shared" si="24"/>
        <v>0.56219322972688945</v>
      </c>
      <c r="H30" s="16">
        <v>221</v>
      </c>
      <c r="I30" s="16">
        <v>225</v>
      </c>
      <c r="J30" s="5">
        <v>1035.02</v>
      </c>
      <c r="K30" s="30">
        <f t="shared" si="3"/>
        <v>188.99948870691543</v>
      </c>
      <c r="L30" s="5">
        <v>1232.17</v>
      </c>
      <c r="M30">
        <f t="shared" si="4"/>
        <v>232879.5</v>
      </c>
      <c r="N30" s="28"/>
      <c r="O30" s="28">
        <f t="shared" si="32"/>
        <v>0.78258681837733424</v>
      </c>
      <c r="P30">
        <f t="shared" si="25"/>
        <v>1225.6848772852716</v>
      </c>
      <c r="Q30" s="28">
        <f t="shared" si="33"/>
        <v>0.78672750057563856</v>
      </c>
      <c r="R30" s="28">
        <f t="shared" si="34"/>
        <v>4.140682198304324E-3</v>
      </c>
      <c r="S30" s="45">
        <v>1883425</v>
      </c>
      <c r="T30" s="59">
        <f t="shared" si="35"/>
        <v>9.3601958210068448E-2</v>
      </c>
      <c r="U30" s="28">
        <v>0.96640000000000004</v>
      </c>
      <c r="V30" s="59">
        <f t="shared" si="26"/>
        <v>0.83999772758629077</v>
      </c>
      <c r="W30" s="59">
        <f t="shared" si="27"/>
        <v>0.66927946500800128</v>
      </c>
      <c r="X30" s="62">
        <f t="shared" si="36"/>
        <v>-0.6665020543456821</v>
      </c>
      <c r="Y30" s="28">
        <v>0.13908838067134591</v>
      </c>
      <c r="Z30" s="28">
        <v>0.76198215646106759</v>
      </c>
      <c r="AA30" s="62">
        <f t="shared" si="37"/>
        <v>7.6346018556618924</v>
      </c>
      <c r="AB30" s="59">
        <f t="shared" si="38"/>
        <v>0.9596051719086871</v>
      </c>
      <c r="AC30" s="62">
        <f t="shared" si="28"/>
        <v>1.6745542699780027</v>
      </c>
      <c r="AD30" s="28">
        <v>7.9297912441975649E-2</v>
      </c>
      <c r="AE30" s="28">
        <v>0.82681651402863499</v>
      </c>
      <c r="AF30">
        <v>167.51310000000001</v>
      </c>
      <c r="AG30" s="59">
        <f t="shared" si="29"/>
        <v>0.52288038400000003</v>
      </c>
      <c r="AH30" s="62">
        <f t="shared" si="30"/>
        <v>-0.67492942952927748</v>
      </c>
      <c r="AI30" s="28">
        <v>0.11584095694217872</v>
      </c>
      <c r="AJ30" s="28">
        <v>0.60106485498511031</v>
      </c>
      <c r="AK30" s="62">
        <f t="shared" si="31"/>
        <v>0.11104092870101438</v>
      </c>
    </row>
    <row r="31" spans="1:38" x14ac:dyDescent="0.25">
      <c r="A31" s="15" t="s">
        <v>72</v>
      </c>
      <c r="B31" s="18">
        <v>15724</v>
      </c>
      <c r="C31" s="4">
        <v>11258</v>
      </c>
      <c r="D31" s="9">
        <v>0.79552842081460751</v>
      </c>
      <c r="E31" s="28">
        <f t="shared" si="22"/>
        <v>0.73811915333314104</v>
      </c>
      <c r="F31" s="28">
        <f t="shared" si="23"/>
        <v>0.75365850392962819</v>
      </c>
      <c r="G31" s="28">
        <f t="shared" si="24"/>
        <v>0.79552842081460751</v>
      </c>
      <c r="H31" s="16">
        <v>27</v>
      </c>
      <c r="I31" s="16">
        <v>27</v>
      </c>
      <c r="J31" s="5">
        <v>958.93</v>
      </c>
      <c r="K31" s="30">
        <f t="shared" si="3"/>
        <v>25.000106214514691</v>
      </c>
      <c r="L31" s="5">
        <v>1035.6400000000001</v>
      </c>
      <c r="M31">
        <f t="shared" si="4"/>
        <v>25891.109999999997</v>
      </c>
      <c r="N31" s="28"/>
      <c r="O31" s="28">
        <f t="shared" si="32"/>
        <v>0.93109574755706603</v>
      </c>
      <c r="P31">
        <f t="shared" si="25"/>
        <v>995.80785502892115</v>
      </c>
      <c r="Q31" s="28">
        <f t="shared" si="33"/>
        <v>0.96833941922660816</v>
      </c>
      <c r="R31" s="28">
        <f t="shared" si="34"/>
        <v>3.7243671669542122E-2</v>
      </c>
      <c r="S31" s="45">
        <v>451069</v>
      </c>
      <c r="T31" s="59">
        <f t="shared" si="35"/>
        <v>2.2417108028117586E-2</v>
      </c>
      <c r="U31" s="28">
        <v>0.96640000000000004</v>
      </c>
      <c r="V31" s="59">
        <f t="shared" si="26"/>
        <v>0.92592985979684039</v>
      </c>
      <c r="W31" s="59">
        <f t="shared" si="27"/>
        <v>0.85916704423935042</v>
      </c>
      <c r="X31" s="62">
        <f t="shared" si="36"/>
        <v>0.69872758104735222</v>
      </c>
      <c r="Y31" s="28">
        <v>0.13908838067134591</v>
      </c>
      <c r="Z31" s="28">
        <v>0.76198215646106759</v>
      </c>
      <c r="AA31" s="62">
        <f t="shared" si="37"/>
        <v>3.4859411752969058</v>
      </c>
      <c r="AB31" s="59">
        <f t="shared" si="38"/>
        <v>0.86056294539768718</v>
      </c>
      <c r="AC31" s="62">
        <f t="shared" si="28"/>
        <v>0.4255651924474726</v>
      </c>
      <c r="AD31" s="28">
        <v>7.9297912441975649E-2</v>
      </c>
      <c r="AE31" s="28">
        <v>0.82681651402863499</v>
      </c>
      <c r="AF31">
        <v>135.06399999999999</v>
      </c>
      <c r="AG31" s="59">
        <f t="shared" si="29"/>
        <v>0.60879493260273976</v>
      </c>
      <c r="AH31" s="62">
        <f t="shared" si="30"/>
        <v>6.6730091167046118E-2</v>
      </c>
      <c r="AI31" s="28">
        <v>0.11584095694217872</v>
      </c>
      <c r="AJ31" s="28">
        <v>0.60106485498511031</v>
      </c>
      <c r="AK31" s="62">
        <f t="shared" si="31"/>
        <v>0.39700762155395691</v>
      </c>
    </row>
    <row r="32" spans="1:38" x14ac:dyDescent="0.25">
      <c r="A32" s="15" t="s">
        <v>74</v>
      </c>
      <c r="B32" s="18">
        <v>19300</v>
      </c>
      <c r="C32" s="4">
        <v>13185</v>
      </c>
      <c r="D32" s="9">
        <v>0.7590673575129534</v>
      </c>
      <c r="E32" s="28">
        <f t="shared" si="22"/>
        <v>0.70428930078521446</v>
      </c>
      <c r="F32" s="28">
        <f t="shared" si="23"/>
        <v>0.71911644395964003</v>
      </c>
      <c r="G32" s="28">
        <f t="shared" si="24"/>
        <v>0.7590673575129534</v>
      </c>
      <c r="H32" s="16">
        <v>23</v>
      </c>
      <c r="I32" s="16">
        <v>23</v>
      </c>
      <c r="J32" s="5">
        <v>1058.0899999999999</v>
      </c>
      <c r="K32" s="30">
        <f t="shared" si="3"/>
        <v>19.000085881140503</v>
      </c>
      <c r="L32" s="5">
        <v>1280.8399999999999</v>
      </c>
      <c r="M32">
        <f t="shared" si="4"/>
        <v>24336.07</v>
      </c>
      <c r="N32" s="28"/>
      <c r="O32" s="28">
        <f t="shared" si="32"/>
        <v>0.7528496923893695</v>
      </c>
      <c r="P32">
        <f t="shared" si="25"/>
        <v>1216.7982749988191</v>
      </c>
      <c r="Q32" s="28">
        <f t="shared" si="33"/>
        <v>0.79247318130931421</v>
      </c>
      <c r="R32" s="28">
        <f t="shared" si="34"/>
        <v>3.9623488919944716E-2</v>
      </c>
      <c r="S32" s="45">
        <v>295579</v>
      </c>
      <c r="T32" s="59">
        <f t="shared" si="35"/>
        <v>1.4689607075287747E-2</v>
      </c>
      <c r="U32" s="28">
        <v>0.96640000000000004</v>
      </c>
      <c r="V32" s="59">
        <f t="shared" si="26"/>
        <v>0.82609069048436967</v>
      </c>
      <c r="W32" s="59">
        <f t="shared" si="27"/>
        <v>0.91886685839285054</v>
      </c>
      <c r="X32" s="62">
        <f t="shared" si="36"/>
        <v>1.1279497336480482</v>
      </c>
      <c r="Y32" s="28">
        <v>0.13908838067134591</v>
      </c>
      <c r="Z32" s="28">
        <v>0.76198215646106759</v>
      </c>
      <c r="AA32" s="62">
        <f t="shared" si="37"/>
        <v>6.5295572418879555</v>
      </c>
      <c r="AB32" s="59">
        <f t="shared" si="38"/>
        <v>0.65634064589312202</v>
      </c>
      <c r="AC32" s="62">
        <f t="shared" si="28"/>
        <v>-2.1498153341710555</v>
      </c>
      <c r="AD32" s="28">
        <v>7.9297912441975649E-2</v>
      </c>
      <c r="AE32" s="28">
        <v>0.82681651402863499</v>
      </c>
      <c r="AF32">
        <v>98.507800000000003</v>
      </c>
      <c r="AG32" s="59">
        <f t="shared" si="29"/>
        <v>0.70558373172602751</v>
      </c>
      <c r="AH32" s="62">
        <f t="shared" si="30"/>
        <v>0.90226185539098347</v>
      </c>
      <c r="AI32" s="28">
        <v>0.11584095694217872</v>
      </c>
      <c r="AJ32" s="28">
        <v>0.60106485498511031</v>
      </c>
      <c r="AK32" s="62">
        <f t="shared" si="31"/>
        <v>-3.9867915044007961E-2</v>
      </c>
    </row>
    <row r="33" spans="1:37" x14ac:dyDescent="0.25">
      <c r="A33" s="15" t="s">
        <v>76</v>
      </c>
      <c r="B33" s="18">
        <v>6112</v>
      </c>
      <c r="C33" s="4">
        <v>5001</v>
      </c>
      <c r="D33" s="9">
        <v>0.90914048865619546</v>
      </c>
      <c r="E33" s="28">
        <f t="shared" si="22"/>
        <v>0.843532412155233</v>
      </c>
      <c r="F33" s="28">
        <f t="shared" si="23"/>
        <v>0.86129098925323788</v>
      </c>
      <c r="G33" s="28">
        <f t="shared" si="24"/>
        <v>0.90914048865619546</v>
      </c>
      <c r="H33" s="16">
        <v>18</v>
      </c>
      <c r="I33" s="16">
        <v>18</v>
      </c>
      <c r="J33" s="5">
        <v>518.33000000000004</v>
      </c>
      <c r="K33" s="30">
        <f t="shared" si="3"/>
        <v>18</v>
      </c>
      <c r="L33" s="5">
        <v>518.33000000000004</v>
      </c>
      <c r="M33">
        <f t="shared" si="4"/>
        <v>9329.94</v>
      </c>
      <c r="N33" s="28"/>
      <c r="O33" s="28">
        <f t="shared" si="32"/>
        <v>1.8603592306059844</v>
      </c>
      <c r="P33">
        <f t="shared" si="25"/>
        <v>491.04947368421057</v>
      </c>
      <c r="Q33" s="28">
        <f t="shared" si="33"/>
        <v>1.9637125211952058</v>
      </c>
      <c r="R33" s="28">
        <f t="shared" si="34"/>
        <v>0.10335329058922138</v>
      </c>
      <c r="S33" s="45">
        <v>306691</v>
      </c>
      <c r="T33" s="59">
        <f t="shared" si="35"/>
        <v>1.5241848316446954E-2</v>
      </c>
      <c r="U33" s="28">
        <v>0.96640000000000004</v>
      </c>
      <c r="V33" s="59">
        <f t="shared" si="26"/>
        <v>1</v>
      </c>
      <c r="W33" s="59">
        <f t="shared" si="27"/>
        <v>0.90914048865619546</v>
      </c>
      <c r="X33" s="62">
        <f t="shared" si="36"/>
        <v>1.0580203140250124</v>
      </c>
      <c r="Y33" s="28">
        <v>0.13908838067134591</v>
      </c>
      <c r="Z33" s="28">
        <v>0.76198215646106759</v>
      </c>
      <c r="AA33" s="62">
        <f t="shared" si="37"/>
        <v>1.9928853471409333</v>
      </c>
      <c r="AB33" s="59">
        <f t="shared" si="38"/>
        <v>0.88928414738105932</v>
      </c>
      <c r="AC33" s="62">
        <f t="shared" si="28"/>
        <v>0.78775886311173116</v>
      </c>
      <c r="AD33" s="28">
        <v>7.9297912441975649E-2</v>
      </c>
      <c r="AE33" s="28">
        <v>0.82681651402863499</v>
      </c>
      <c r="AF33">
        <v>101.2059</v>
      </c>
      <c r="AG33" s="59">
        <f t="shared" si="29"/>
        <v>0.69844004997260278</v>
      </c>
      <c r="AH33" s="62">
        <f t="shared" si="30"/>
        <v>0.84059384140012494</v>
      </c>
      <c r="AI33" s="28">
        <v>0.11584095694217872</v>
      </c>
      <c r="AJ33" s="28">
        <v>0.60106485498511031</v>
      </c>
      <c r="AK33" s="62">
        <f t="shared" si="31"/>
        <v>0.89545767284562283</v>
      </c>
    </row>
    <row r="34" spans="1:37" x14ac:dyDescent="0.25">
      <c r="A34" s="15" t="s">
        <v>78</v>
      </c>
      <c r="B34" s="18">
        <v>35960</v>
      </c>
      <c r="C34" s="4">
        <v>24617</v>
      </c>
      <c r="D34" s="9">
        <v>0.76062909405512302</v>
      </c>
      <c r="E34" s="28">
        <f t="shared" si="22"/>
        <v>0.70573833469032032</v>
      </c>
      <c r="F34" s="28">
        <f t="shared" si="23"/>
        <v>0.72059598384169543</v>
      </c>
      <c r="G34" s="28">
        <f t="shared" si="24"/>
        <v>0.76062909405512302</v>
      </c>
      <c r="H34" s="16">
        <v>32</v>
      </c>
      <c r="I34" s="16">
        <v>34</v>
      </c>
      <c r="J34" s="5">
        <v>1496.03</v>
      </c>
      <c r="K34" s="30">
        <f t="shared" si="3"/>
        <v>28.999937285130301</v>
      </c>
      <c r="L34" s="5">
        <v>1753.97</v>
      </c>
      <c r="M34">
        <f t="shared" si="4"/>
        <v>50865.02</v>
      </c>
      <c r="N34" s="28"/>
      <c r="O34" s="28">
        <f t="shared" si="32"/>
        <v>0.5497699504552529</v>
      </c>
      <c r="P34">
        <f t="shared" si="25"/>
        <v>1695.5042111108557</v>
      </c>
      <c r="Q34" s="28">
        <f t="shared" si="33"/>
        <v>0.56872757595112411</v>
      </c>
      <c r="R34" s="28">
        <f t="shared" si="34"/>
        <v>1.8957625495871211E-2</v>
      </c>
      <c r="S34" s="45">
        <v>691106</v>
      </c>
      <c r="T34" s="59">
        <f t="shared" si="35"/>
        <v>3.4346403456855232E-2</v>
      </c>
      <c r="U34" s="28">
        <v>0.96640000000000004</v>
      </c>
      <c r="V34" s="59">
        <f t="shared" si="26"/>
        <v>0.85293933191559712</v>
      </c>
      <c r="W34" s="59">
        <f t="shared" si="27"/>
        <v>0.89177396984008628</v>
      </c>
      <c r="X34" s="62">
        <f t="shared" si="36"/>
        <v>0.93316071948314483</v>
      </c>
      <c r="Y34" s="28">
        <v>0.13908838067134591</v>
      </c>
      <c r="Z34" s="28">
        <v>0.76198215646106759</v>
      </c>
      <c r="AA34" s="62">
        <f t="shared" si="37"/>
        <v>5.2032539147395624</v>
      </c>
      <c r="AB34" s="59">
        <f t="shared" si="38"/>
        <v>0.82057706319911494</v>
      </c>
      <c r="AC34" s="62">
        <f t="shared" si="28"/>
        <v>-7.8683670696698516E-2</v>
      </c>
      <c r="AD34" s="28">
        <v>7.9297912441975649E-2</v>
      </c>
      <c r="AE34" s="28">
        <v>0.82681651402863499</v>
      </c>
      <c r="AF34">
        <v>192.0171</v>
      </c>
      <c r="AG34" s="59">
        <f t="shared" si="29"/>
        <v>0.45800184810958899</v>
      </c>
      <c r="AH34" s="62">
        <f t="shared" si="30"/>
        <v>-1.2349950367462028</v>
      </c>
      <c r="AI34" s="28">
        <v>0.11584095694217872</v>
      </c>
      <c r="AJ34" s="28">
        <v>0.60106485498511031</v>
      </c>
      <c r="AK34" s="62">
        <f t="shared" si="31"/>
        <v>-0.12683932931991881</v>
      </c>
    </row>
    <row r="35" spans="1:37" x14ac:dyDescent="0.25">
      <c r="A35" s="15" t="s">
        <v>80</v>
      </c>
      <c r="B35" s="18">
        <v>4231</v>
      </c>
      <c r="C35" s="4">
        <v>2147</v>
      </c>
      <c r="D35" s="9">
        <v>0.56382783161322514</v>
      </c>
      <c r="E35" s="28">
        <f t="shared" si="22"/>
        <v>0.52313922520814704</v>
      </c>
      <c r="F35" s="28">
        <f t="shared" si="23"/>
        <v>0.53415268258095017</v>
      </c>
      <c r="G35" s="28">
        <f t="shared" si="24"/>
        <v>0.56382783161322514</v>
      </c>
      <c r="H35" s="16">
        <v>9</v>
      </c>
      <c r="I35" s="16">
        <v>9</v>
      </c>
      <c r="J35" s="5">
        <v>495.44</v>
      </c>
      <c r="K35" s="30">
        <f t="shared" si="3"/>
        <v>7.9998564713480933</v>
      </c>
      <c r="L35" s="5">
        <v>557.38</v>
      </c>
      <c r="M35">
        <f t="shared" si="4"/>
        <v>4458.96</v>
      </c>
      <c r="N35" s="28"/>
      <c r="O35" s="28">
        <f t="shared" si="32"/>
        <v>1.7300226057626753</v>
      </c>
      <c r="P35">
        <f t="shared" si="25"/>
        <v>495.44790121881692</v>
      </c>
      <c r="Q35" s="28">
        <f t="shared" si="33"/>
        <v>1.9462793113621872</v>
      </c>
      <c r="R35" s="28">
        <f t="shared" si="34"/>
        <v>0.21625670559951193</v>
      </c>
      <c r="S35" s="45">
        <v>612431</v>
      </c>
      <c r="T35" s="59">
        <f t="shared" si="35"/>
        <v>3.0436434086066836E-2</v>
      </c>
      <c r="U35" s="28">
        <v>0.96640000000000004</v>
      </c>
      <c r="V35" s="59">
        <f t="shared" si="26"/>
        <v>0.88887294126089922</v>
      </c>
      <c r="W35" s="59">
        <f t="shared" si="27"/>
        <v>0.63431769091026047</v>
      </c>
      <c r="X35" s="62">
        <f t="shared" si="36"/>
        <v>-0.91786578386060491</v>
      </c>
      <c r="Y35" s="28">
        <v>0.13908838067134591</v>
      </c>
      <c r="Z35" s="28">
        <v>0.76198215646106759</v>
      </c>
      <c r="AA35" s="62">
        <f t="shared" si="37"/>
        <v>0.69085333694734585</v>
      </c>
      <c r="AB35" s="59">
        <f t="shared" si="38"/>
        <v>0.91364178352178271</v>
      </c>
      <c r="AC35" s="62">
        <f t="shared" si="28"/>
        <v>1.0949250342079313</v>
      </c>
      <c r="AD35" s="28">
        <v>7.9297912441975649E-2</v>
      </c>
      <c r="AE35" s="28">
        <v>0.82681651402863499</v>
      </c>
      <c r="AF35">
        <v>153.9316</v>
      </c>
      <c r="AG35" s="59">
        <f t="shared" si="29"/>
        <v>0.55883973084931504</v>
      </c>
      <c r="AH35" s="62">
        <f t="shared" si="30"/>
        <v>-0.36450945546722019</v>
      </c>
      <c r="AI35" s="28">
        <v>0.11584095694217872</v>
      </c>
      <c r="AJ35" s="28">
        <v>0.60106485498511031</v>
      </c>
      <c r="AK35" s="62">
        <f t="shared" si="31"/>
        <v>-6.2483401706631268E-2</v>
      </c>
    </row>
    <row r="36" spans="1:37" x14ac:dyDescent="0.25">
      <c r="A36" s="15" t="s">
        <v>82</v>
      </c>
      <c r="B36" s="18">
        <v>7224</v>
      </c>
      <c r="C36" s="4">
        <v>4375</v>
      </c>
      <c r="D36" s="9">
        <v>0.6729112833763996</v>
      </c>
      <c r="E36" s="28">
        <f t="shared" si="22"/>
        <v>0.62435067529769039</v>
      </c>
      <c r="F36" s="28">
        <f t="shared" si="23"/>
        <v>0.63749490004079978</v>
      </c>
      <c r="G36" s="28">
        <f t="shared" si="24"/>
        <v>0.6729112833763996</v>
      </c>
      <c r="H36" s="16">
        <v>13</v>
      </c>
      <c r="I36" s="16">
        <v>13</v>
      </c>
      <c r="J36" s="5">
        <v>821.23</v>
      </c>
      <c r="K36" s="30">
        <f t="shared" si="3"/>
        <v>10.999938179382825</v>
      </c>
      <c r="L36" s="5">
        <v>970.55</v>
      </c>
      <c r="M36">
        <f t="shared" si="4"/>
        <v>10675.99</v>
      </c>
      <c r="N36" s="28"/>
      <c r="O36" s="28">
        <f t="shared" si="32"/>
        <v>0.99353974550512603</v>
      </c>
      <c r="P36">
        <f t="shared" si="25"/>
        <v>889.67041666451996</v>
      </c>
      <c r="Q36" s="28">
        <f t="shared" si="33"/>
        <v>1.0838620481674552</v>
      </c>
      <c r="R36" s="28">
        <f t="shared" si="34"/>
        <v>9.0322302662329212E-2</v>
      </c>
      <c r="S36" s="45">
        <v>691106</v>
      </c>
      <c r="T36" s="59">
        <f t="shared" si="35"/>
        <v>3.4346403456855232E-2</v>
      </c>
      <c r="U36" s="28">
        <v>0.96640000000000004</v>
      </c>
      <c r="V36" s="59">
        <f t="shared" si="26"/>
        <v>0.84614909072175581</v>
      </c>
      <c r="W36" s="59">
        <f t="shared" si="27"/>
        <v>0.79526325886897042</v>
      </c>
      <c r="X36" s="62">
        <f t="shared" si="36"/>
        <v>0.23928024934407183</v>
      </c>
      <c r="Y36" s="28">
        <v>0.13908838067134591</v>
      </c>
      <c r="Z36" s="28">
        <v>0.76198215646106759</v>
      </c>
      <c r="AA36" s="62">
        <f t="shared" si="37"/>
        <v>1.0452810422713736</v>
      </c>
      <c r="AB36" s="59">
        <f t="shared" si="38"/>
        <v>0.90497391665068239</v>
      </c>
      <c r="AC36" s="62">
        <f t="shared" si="28"/>
        <v>0.98561740423163358</v>
      </c>
      <c r="AD36" s="28">
        <v>7.9297912441975649E-2</v>
      </c>
      <c r="AE36" s="28">
        <v>0.82681651402863499</v>
      </c>
      <c r="AF36">
        <v>103.3416</v>
      </c>
      <c r="AG36" s="59">
        <f t="shared" si="29"/>
        <v>0.69278541852054798</v>
      </c>
      <c r="AH36" s="62">
        <f t="shared" si="30"/>
        <v>0.79178009191705323</v>
      </c>
      <c r="AI36" s="28">
        <v>0.11584095694217872</v>
      </c>
      <c r="AJ36" s="28">
        <v>0.60106485498511031</v>
      </c>
      <c r="AK36" s="62">
        <f t="shared" si="31"/>
        <v>0.6722259151642529</v>
      </c>
    </row>
    <row r="37" spans="1:37" x14ac:dyDescent="0.25">
      <c r="A37" s="15" t="s">
        <v>84</v>
      </c>
      <c r="B37" s="18">
        <v>4867</v>
      </c>
      <c r="C37" s="4">
        <v>2111</v>
      </c>
      <c r="D37" s="9">
        <v>0.48193046138392348</v>
      </c>
      <c r="E37" s="28">
        <f t="shared" si="22"/>
        <v>0.44715197447992899</v>
      </c>
      <c r="F37" s="28">
        <f t="shared" si="23"/>
        <v>0.45656570025845383</v>
      </c>
      <c r="G37" s="28">
        <f t="shared" si="24"/>
        <v>0.48193046138392348</v>
      </c>
      <c r="H37" s="16">
        <v>9</v>
      </c>
      <c r="I37" s="16">
        <v>10</v>
      </c>
      <c r="J37" s="5">
        <v>606.20000000000005</v>
      </c>
      <c r="K37" s="30">
        <f t="shared" si="3"/>
        <v>8</v>
      </c>
      <c r="L37" s="5">
        <v>757.75</v>
      </c>
      <c r="M37">
        <f t="shared" si="4"/>
        <v>6062</v>
      </c>
      <c r="N37" s="28"/>
      <c r="O37" s="28">
        <f t="shared" si="32"/>
        <v>1.2725569119102607</v>
      </c>
      <c r="P37">
        <f t="shared" si="25"/>
        <v>673.55555555555554</v>
      </c>
      <c r="Q37" s="28">
        <f t="shared" si="33"/>
        <v>1.4316265258990433</v>
      </c>
      <c r="R37" s="28">
        <f t="shared" si="34"/>
        <v>0.15906961398878261</v>
      </c>
      <c r="S37" s="45">
        <v>550846</v>
      </c>
      <c r="T37" s="59">
        <f t="shared" si="35"/>
        <v>2.7375799021560916E-2</v>
      </c>
      <c r="U37" s="28">
        <v>0.96640000000000004</v>
      </c>
      <c r="V37" s="59">
        <f t="shared" si="26"/>
        <v>0.8</v>
      </c>
      <c r="W37" s="59">
        <f t="shared" si="27"/>
        <v>0.6024130767299043</v>
      </c>
      <c r="X37" s="62">
        <f t="shared" si="36"/>
        <v>-1.1472495327141061</v>
      </c>
      <c r="Y37" s="28">
        <v>0.13908838067134591</v>
      </c>
      <c r="Z37" s="28">
        <v>0.76198215646106759</v>
      </c>
      <c r="AA37" s="62">
        <f t="shared" si="37"/>
        <v>0.8835500303170033</v>
      </c>
      <c r="AB37" s="59">
        <f t="shared" si="38"/>
        <v>0.88955624621037455</v>
      </c>
      <c r="AC37" s="62">
        <f t="shared" si="28"/>
        <v>0.79119021232302811</v>
      </c>
      <c r="AD37" s="28">
        <v>7.9297912441975593E-2</v>
      </c>
      <c r="AE37" s="28">
        <v>0.82681651402863499</v>
      </c>
      <c r="AF37">
        <v>113.5603</v>
      </c>
      <c r="AG37" s="59">
        <f t="shared" si="29"/>
        <v>0.66572966049315063</v>
      </c>
      <c r="AH37" s="62">
        <f t="shared" si="30"/>
        <v>0.5582205742681956</v>
      </c>
      <c r="AI37" s="28">
        <v>0.11584095694217872</v>
      </c>
      <c r="AJ37" s="28">
        <v>0.60106485498511031</v>
      </c>
      <c r="AK37" s="62">
        <f t="shared" si="31"/>
        <v>6.7387084625705862E-2</v>
      </c>
    </row>
    <row r="38" spans="1:37" x14ac:dyDescent="0.25">
      <c r="A38" s="15" t="s">
        <v>86</v>
      </c>
      <c r="B38" s="18">
        <v>35539</v>
      </c>
      <c r="C38" s="4">
        <v>25203</v>
      </c>
      <c r="D38" s="9">
        <v>0.78796064417494394</v>
      </c>
      <c r="E38" s="28">
        <f t="shared" si="22"/>
        <v>0.73109750490458714</v>
      </c>
      <c r="F38" s="28">
        <f t="shared" si="23"/>
        <v>0.7464890313236312</v>
      </c>
      <c r="G38" s="28">
        <f t="shared" si="24"/>
        <v>0.78796064417494394</v>
      </c>
      <c r="H38" s="16">
        <v>55</v>
      </c>
      <c r="I38" s="16">
        <v>57</v>
      </c>
      <c r="J38" s="5">
        <v>972.44</v>
      </c>
      <c r="K38" s="30">
        <f t="shared" si="3"/>
        <v>50.000072164390488</v>
      </c>
      <c r="L38" s="5">
        <v>1108.58</v>
      </c>
      <c r="M38">
        <f t="shared" si="4"/>
        <v>55429.08</v>
      </c>
      <c r="N38" s="28"/>
      <c r="O38" s="28">
        <f t="shared" si="32"/>
        <v>0.86983348066896393</v>
      </c>
      <c r="P38">
        <f t="shared" si="25"/>
        <v>1086.8431680122594</v>
      </c>
      <c r="Q38" s="28">
        <f t="shared" si="33"/>
        <v>0.88723012517397826</v>
      </c>
      <c r="R38" s="28">
        <f t="shared" si="34"/>
        <v>1.7396644505014325E-2</v>
      </c>
      <c r="S38" s="45">
        <v>684082</v>
      </c>
      <c r="T38" s="59">
        <f t="shared" si="35"/>
        <v>3.399732655999578E-2</v>
      </c>
      <c r="U38" s="28">
        <v>0.96640000000000004</v>
      </c>
      <c r="V38" s="59">
        <f t="shared" si="26"/>
        <v>0.8771942484980787</v>
      </c>
      <c r="W38" s="59">
        <f t="shared" si="27"/>
        <v>0.89827383789175608</v>
      </c>
      <c r="X38" s="62">
        <f t="shared" si="36"/>
        <v>0.97989264648018448</v>
      </c>
      <c r="Y38" s="28">
        <v>0.13908838067134591</v>
      </c>
      <c r="Z38" s="28">
        <v>0.76198215646106759</v>
      </c>
      <c r="AA38" s="62">
        <f t="shared" si="37"/>
        <v>5.1951374250455356</v>
      </c>
      <c r="AB38" s="59">
        <f t="shared" si="38"/>
        <v>0.89609740146044314</v>
      </c>
      <c r="AC38" s="62">
        <f t="shared" si="28"/>
        <v>0.87367857864483933</v>
      </c>
      <c r="AD38" s="28">
        <v>7.9297912441975593E-2</v>
      </c>
      <c r="AE38" s="28">
        <v>0.82681651402863499</v>
      </c>
      <c r="AF38">
        <v>130.81649999999999</v>
      </c>
      <c r="AG38" s="59">
        <f t="shared" si="29"/>
        <v>0.6200409161643835</v>
      </c>
      <c r="AH38" s="62">
        <f t="shared" si="30"/>
        <v>0.1638113296037858</v>
      </c>
      <c r="AI38" s="28">
        <v>0.11584095694217872</v>
      </c>
      <c r="AJ38" s="28">
        <v>0.60106485498511031</v>
      </c>
      <c r="AK38" s="62">
        <f t="shared" si="31"/>
        <v>0.67246085157626989</v>
      </c>
    </row>
    <row r="39" spans="1:37" x14ac:dyDescent="0.25">
      <c r="A39" s="15" t="s">
        <v>88</v>
      </c>
      <c r="B39" s="18">
        <v>6101</v>
      </c>
      <c r="C39" s="4">
        <v>4522</v>
      </c>
      <c r="D39" s="9">
        <v>0.82354440984173805</v>
      </c>
      <c r="E39" s="28">
        <f t="shared" si="22"/>
        <v>0.7641133699562519</v>
      </c>
      <c r="F39" s="28">
        <f t="shared" si="23"/>
        <v>0.78019996721848883</v>
      </c>
      <c r="G39" s="28">
        <f t="shared" si="24"/>
        <v>0.82354440984173805</v>
      </c>
      <c r="H39" s="16">
        <v>14</v>
      </c>
      <c r="I39" s="16">
        <v>14</v>
      </c>
      <c r="J39" s="5">
        <v>585</v>
      </c>
      <c r="K39" s="30">
        <f t="shared" si="3"/>
        <v>14</v>
      </c>
      <c r="L39" s="5">
        <v>585</v>
      </c>
      <c r="M39">
        <f t="shared" si="4"/>
        <v>8190</v>
      </c>
      <c r="N39" s="28"/>
      <c r="O39" s="28">
        <f t="shared" si="32"/>
        <v>1.6483418803418803</v>
      </c>
      <c r="P39">
        <f t="shared" si="25"/>
        <v>546</v>
      </c>
      <c r="Q39" s="28">
        <f t="shared" si="33"/>
        <v>1.7660805860805859</v>
      </c>
      <c r="R39" s="28">
        <f t="shared" si="34"/>
        <v>0.1177387057387056</v>
      </c>
      <c r="S39" s="45">
        <v>210177</v>
      </c>
      <c r="T39" s="59">
        <f t="shared" si="35"/>
        <v>1.0445321035197875E-2</v>
      </c>
      <c r="U39" s="28">
        <v>0.96640000000000004</v>
      </c>
      <c r="V39" s="59">
        <f t="shared" si="26"/>
        <v>1</v>
      </c>
      <c r="W39" s="59">
        <f t="shared" si="27"/>
        <v>0.82354440984173805</v>
      </c>
      <c r="X39" s="62">
        <f t="shared" si="36"/>
        <v>0.44261248195948771</v>
      </c>
      <c r="Y39" s="28">
        <v>0.13908838067134591</v>
      </c>
      <c r="Z39" s="28">
        <v>0.76198215646106759</v>
      </c>
      <c r="AA39" s="62">
        <f t="shared" si="37"/>
        <v>2.9027914567245703</v>
      </c>
      <c r="AB39" s="59">
        <f t="shared" si="38"/>
        <v>0.79265775309110209</v>
      </c>
      <c r="AC39" s="62">
        <f t="shared" si="28"/>
        <v>-0.43076494557820516</v>
      </c>
      <c r="AD39" s="28">
        <v>7.9297912441975593E-2</v>
      </c>
      <c r="AE39" s="28">
        <v>0.82681651402863499</v>
      </c>
      <c r="AF39">
        <v>114.1855</v>
      </c>
      <c r="AG39" s="59">
        <f t="shared" si="29"/>
        <v>0.66407433643835623</v>
      </c>
      <c r="AH39" s="62">
        <f t="shared" si="30"/>
        <v>0.54393094736515946</v>
      </c>
      <c r="AI39" s="28">
        <v>0.11584095694217872</v>
      </c>
      <c r="AJ39" s="28">
        <v>0.60106485498511031</v>
      </c>
      <c r="AK39" s="62">
        <f t="shared" si="31"/>
        <v>0.18525949458214733</v>
      </c>
    </row>
    <row r="40" spans="1:37" x14ac:dyDescent="0.25">
      <c r="A40" s="15" t="s">
        <v>90</v>
      </c>
      <c r="B40" s="18">
        <v>17941</v>
      </c>
      <c r="C40" s="4">
        <v>12717</v>
      </c>
      <c r="D40" s="9">
        <v>0.78758151719525116</v>
      </c>
      <c r="E40" s="28">
        <f t="shared" si="22"/>
        <v>0.73074573760384121</v>
      </c>
      <c r="F40" s="28">
        <f t="shared" si="23"/>
        <v>0.74612985839550106</v>
      </c>
      <c r="G40" s="28">
        <f t="shared" si="24"/>
        <v>0.78758151719525116</v>
      </c>
      <c r="H40" s="16">
        <v>34</v>
      </c>
      <c r="I40" s="16">
        <v>35</v>
      </c>
      <c r="J40" s="5">
        <v>775.11</v>
      </c>
      <c r="K40" s="30">
        <f t="shared" si="3"/>
        <v>31.999870249357148</v>
      </c>
      <c r="L40" s="5">
        <v>847.78</v>
      </c>
      <c r="M40">
        <f t="shared" si="4"/>
        <v>27128.850000000002</v>
      </c>
      <c r="N40" s="28"/>
      <c r="O40" s="28">
        <f t="shared" si="32"/>
        <v>1.1374177262969167</v>
      </c>
      <c r="P40">
        <f t="shared" si="25"/>
        <v>822.08959595919885</v>
      </c>
      <c r="Q40" s="28">
        <f t="shared" si="33"/>
        <v>1.1729621743660386</v>
      </c>
      <c r="R40" s="28">
        <f t="shared" si="34"/>
        <v>3.5544448069121826E-2</v>
      </c>
      <c r="S40" s="45">
        <v>518745</v>
      </c>
      <c r="T40" s="59">
        <f t="shared" si="35"/>
        <v>2.5780452001901832E-2</v>
      </c>
      <c r="U40" s="28">
        <v>0.96640000000000004</v>
      </c>
      <c r="V40" s="59">
        <f t="shared" si="26"/>
        <v>0.91428200712448993</v>
      </c>
      <c r="W40" s="59">
        <f t="shared" si="27"/>
        <v>0.86142077724166888</v>
      </c>
      <c r="X40" s="62">
        <f t="shared" si="36"/>
        <v>0.71493118476637052</v>
      </c>
      <c r="Y40" s="28">
        <v>0.13908838067134591</v>
      </c>
      <c r="Z40" s="28">
        <v>0.76198215646106759</v>
      </c>
      <c r="AA40" s="62">
        <f t="shared" si="37"/>
        <v>3.4585393594155125</v>
      </c>
      <c r="AB40" s="59">
        <f t="shared" si="38"/>
        <v>0.89192020678630746</v>
      </c>
      <c r="AC40" s="62">
        <f t="shared" si="28"/>
        <v>0.82100134483755283</v>
      </c>
      <c r="AD40" s="28">
        <v>7.9297912441975593E-2</v>
      </c>
      <c r="AE40" s="28">
        <v>0.82681651402863499</v>
      </c>
      <c r="AF40">
        <v>132.84379999999999</v>
      </c>
      <c r="AG40" s="59">
        <f t="shared" si="29"/>
        <v>0.6146732922739726</v>
      </c>
      <c r="AH40" s="62">
        <f t="shared" si="30"/>
        <v>0.1174751801787589</v>
      </c>
      <c r="AI40" s="28">
        <v>0.11584095694217872</v>
      </c>
      <c r="AJ40" s="28">
        <v>0.60106485498511031</v>
      </c>
      <c r="AK40" s="62">
        <f t="shared" si="31"/>
        <v>0.55113590326089401</v>
      </c>
    </row>
    <row r="41" spans="1:37" x14ac:dyDescent="0.25">
      <c r="A41" s="15" t="s">
        <v>92</v>
      </c>
      <c r="B41" s="18">
        <v>40065</v>
      </c>
      <c r="C41" s="4">
        <v>30964</v>
      </c>
      <c r="D41" s="9">
        <v>0.8587156981016959</v>
      </c>
      <c r="E41" s="28">
        <f t="shared" si="22"/>
        <v>0.79674652401188284</v>
      </c>
      <c r="F41" s="28">
        <f t="shared" si="23"/>
        <v>0.8135201350437119</v>
      </c>
      <c r="G41" s="28">
        <f t="shared" si="24"/>
        <v>0.8587156981016959</v>
      </c>
      <c r="H41" s="16">
        <v>72</v>
      </c>
      <c r="I41" s="16">
        <v>72</v>
      </c>
      <c r="J41" s="5">
        <v>790.33</v>
      </c>
      <c r="K41" s="30">
        <f t="shared" si="3"/>
        <v>72</v>
      </c>
      <c r="L41" s="5">
        <v>790.33</v>
      </c>
      <c r="M41">
        <f t="shared" si="4"/>
        <v>56903.76</v>
      </c>
      <c r="N41" s="28"/>
      <c r="O41" s="28">
        <f t="shared" si="32"/>
        <v>1.2200979337744993</v>
      </c>
      <c r="P41">
        <f t="shared" si="25"/>
        <v>779.50356164383561</v>
      </c>
      <c r="Q41" s="28">
        <f t="shared" si="33"/>
        <v>1.2370437384102562</v>
      </c>
      <c r="R41" s="28">
        <f t="shared" si="34"/>
        <v>1.69458046357569E-2</v>
      </c>
      <c r="S41" s="45">
        <v>660544</v>
      </c>
      <c r="T41" s="59">
        <f t="shared" si="35"/>
        <v>3.2827541252723871E-2</v>
      </c>
      <c r="U41" s="28">
        <v>0.96640000000000004</v>
      </c>
      <c r="V41" s="59">
        <f t="shared" si="26"/>
        <v>1</v>
      </c>
      <c r="W41" s="59">
        <f t="shared" si="27"/>
        <v>0.8587156981016959</v>
      </c>
      <c r="X41" s="62">
        <f t="shared" si="36"/>
        <v>0.6954825498270879</v>
      </c>
      <c r="Y41" s="28">
        <v>0.13908838067134591</v>
      </c>
      <c r="Z41" s="28">
        <v>0.76198215646106759</v>
      </c>
      <c r="AA41" s="62">
        <f t="shared" si="37"/>
        <v>6.0654551400058132</v>
      </c>
      <c r="AB41" s="59">
        <f t="shared" si="38"/>
        <v>0.91575756749991921</v>
      </c>
      <c r="AC41" s="62">
        <f t="shared" si="28"/>
        <v>1.1216064929371852</v>
      </c>
      <c r="AD41" s="28">
        <v>7.9297912441975593E-2</v>
      </c>
      <c r="AE41" s="28">
        <v>0.82681651402863499</v>
      </c>
      <c r="AF41">
        <v>136.39500000000001</v>
      </c>
      <c r="AG41" s="59">
        <f t="shared" si="29"/>
        <v>0.60527088219178082</v>
      </c>
      <c r="AH41" s="62">
        <f t="shared" si="30"/>
        <v>3.6308636579805938E-2</v>
      </c>
      <c r="AI41" s="28">
        <v>0.11584095694217872</v>
      </c>
      <c r="AJ41" s="28">
        <v>0.60106485498511031</v>
      </c>
      <c r="AK41" s="62">
        <f t="shared" si="31"/>
        <v>0.61779922644802643</v>
      </c>
    </row>
    <row r="42" spans="1:37" x14ac:dyDescent="0.25">
      <c r="A42" s="15" t="s">
        <v>94</v>
      </c>
      <c r="B42" s="18">
        <v>26282</v>
      </c>
      <c r="C42" s="4">
        <v>16524</v>
      </c>
      <c r="D42" s="9">
        <v>0.6985769728331177</v>
      </c>
      <c r="E42" s="28">
        <f t="shared" si="22"/>
        <v>0.64816420159773802</v>
      </c>
      <c r="F42" s="28">
        <f t="shared" si="23"/>
        <v>0.66180976373663791</v>
      </c>
      <c r="G42" s="28">
        <f t="shared" si="24"/>
        <v>0.6985769728331177</v>
      </c>
      <c r="H42" s="16">
        <v>29</v>
      </c>
      <c r="I42" s="16">
        <v>38</v>
      </c>
      <c r="J42" s="5">
        <v>1009.79</v>
      </c>
      <c r="K42" s="30">
        <f t="shared" si="3"/>
        <v>27.999985406040437</v>
      </c>
      <c r="L42" s="5">
        <v>1370.43</v>
      </c>
      <c r="M42">
        <f t="shared" si="4"/>
        <v>38372.019999999997</v>
      </c>
      <c r="N42" s="28"/>
      <c r="O42" s="28">
        <f t="shared" si="32"/>
        <v>0.70363316623249628</v>
      </c>
      <c r="P42">
        <f t="shared" si="25"/>
        <v>1323.1737693222235</v>
      </c>
      <c r="Q42" s="28">
        <f t="shared" si="33"/>
        <v>0.72876293526732949</v>
      </c>
      <c r="R42" s="28">
        <f t="shared" si="34"/>
        <v>2.5129769034833216E-2</v>
      </c>
      <c r="S42" s="45">
        <v>536167</v>
      </c>
      <c r="T42" s="59">
        <f t="shared" si="35"/>
        <v>2.6646285956498279E-2</v>
      </c>
      <c r="U42" s="28">
        <v>0.96640000000000004</v>
      </c>
      <c r="V42" s="59">
        <f t="shared" si="26"/>
        <v>0.73684172121159042</v>
      </c>
      <c r="W42" s="59">
        <f t="shared" si="27"/>
        <v>0.94806924299080964</v>
      </c>
      <c r="X42" s="62">
        <f t="shared" si="36"/>
        <v>1.3379053349499417</v>
      </c>
      <c r="Y42" s="28">
        <v>0.13908838067134591</v>
      </c>
      <c r="Z42" s="28">
        <v>0.76198215646106759</v>
      </c>
      <c r="AA42" s="62">
        <f t="shared" si="37"/>
        <v>4.9018309593839229</v>
      </c>
      <c r="AB42" s="59">
        <f t="shared" si="38"/>
        <v>0.8249345173470537</v>
      </c>
      <c r="AC42" s="62">
        <f t="shared" si="28"/>
        <v>-2.3733243708759618E-2</v>
      </c>
      <c r="AD42" s="28">
        <v>7.9297912441975593E-2</v>
      </c>
      <c r="AE42" s="28">
        <v>0.82681651402863499</v>
      </c>
      <c r="AF42">
        <v>143.30699999999999</v>
      </c>
      <c r="AG42" s="59">
        <f t="shared" si="29"/>
        <v>0.58697017863013712</v>
      </c>
      <c r="AH42" s="62">
        <f t="shared" si="30"/>
        <v>-0.12167265125415408</v>
      </c>
      <c r="AI42" s="28">
        <v>0.11584095694217872</v>
      </c>
      <c r="AJ42" s="28">
        <v>0.60106485498511031</v>
      </c>
      <c r="AK42" s="62">
        <f t="shared" si="31"/>
        <v>0.3974998133290093</v>
      </c>
    </row>
    <row r="43" spans="1:37" x14ac:dyDescent="0.25">
      <c r="A43" s="15" t="s">
        <v>96</v>
      </c>
      <c r="B43" s="18">
        <v>11618</v>
      </c>
      <c r="C43" s="4">
        <v>6738</v>
      </c>
      <c r="D43" s="9">
        <v>0.644402364147587</v>
      </c>
      <c r="E43" s="28">
        <f t="shared" si="22"/>
        <v>0.59789910075549324</v>
      </c>
      <c r="F43" s="28">
        <f t="shared" si="23"/>
        <v>0.61048645024508252</v>
      </c>
      <c r="G43" s="28">
        <f t="shared" si="24"/>
        <v>0.644402364147587</v>
      </c>
      <c r="H43" s="16">
        <v>16</v>
      </c>
      <c r="I43" s="16">
        <v>18</v>
      </c>
      <c r="J43" s="5">
        <v>1259.72</v>
      </c>
      <c r="K43" s="30">
        <f t="shared" si="3"/>
        <v>12.999982800433429</v>
      </c>
      <c r="L43" s="5">
        <v>1744.23</v>
      </c>
      <c r="M43">
        <f t="shared" si="4"/>
        <v>22674.959999999999</v>
      </c>
      <c r="N43" s="28"/>
      <c r="O43" s="28">
        <f t="shared" si="32"/>
        <v>0.55283993510030216</v>
      </c>
      <c r="P43">
        <f t="shared" si="25"/>
        <v>1619.6419897957303</v>
      </c>
      <c r="Q43" s="28">
        <f t="shared" si="33"/>
        <v>0.59536614021819434</v>
      </c>
      <c r="R43" s="28">
        <f t="shared" si="34"/>
        <v>4.252620511789218E-2</v>
      </c>
      <c r="S43" s="45">
        <v>281422</v>
      </c>
      <c r="T43" s="59">
        <f t="shared" si="35"/>
        <v>1.3986036228357319E-2</v>
      </c>
      <c r="U43" s="28">
        <v>0.96640000000000004</v>
      </c>
      <c r="V43" s="59">
        <f t="shared" si="26"/>
        <v>0.72222126669074604</v>
      </c>
      <c r="W43" s="59">
        <f t="shared" si="27"/>
        <v>0.89225060776771481</v>
      </c>
      <c r="X43" s="62">
        <f t="shared" si="36"/>
        <v>0.93658759040742989</v>
      </c>
      <c r="Y43" s="28">
        <v>0.13908838067134591</v>
      </c>
      <c r="Z43" s="28">
        <v>0.76198215646106759</v>
      </c>
      <c r="AA43" s="62">
        <f t="shared" si="37"/>
        <v>4.1283197475677094</v>
      </c>
      <c r="AB43" s="59">
        <f t="shared" si="38"/>
        <v>0.6824365223444705</v>
      </c>
      <c r="AC43" s="62">
        <f t="shared" si="28"/>
        <v>-1.8207287838732349</v>
      </c>
      <c r="AD43" s="28">
        <v>7.9297912441975593E-2</v>
      </c>
      <c r="AE43" s="28">
        <v>0.82681651402863499</v>
      </c>
      <c r="AF43">
        <v>126.8676</v>
      </c>
      <c r="AG43" s="59">
        <f t="shared" si="29"/>
        <v>0.63049630509589039</v>
      </c>
      <c r="AH43" s="62">
        <f t="shared" si="30"/>
        <v>0.25406773983635683</v>
      </c>
      <c r="AI43" s="28">
        <v>0.11584095694217872</v>
      </c>
      <c r="AJ43" s="28">
        <v>0.60106485498511031</v>
      </c>
      <c r="AK43" s="62">
        <f t="shared" si="31"/>
        <v>-0.21002448454314937</v>
      </c>
    </row>
    <row r="44" spans="1:37" x14ac:dyDescent="0.25">
      <c r="A44" s="15" t="s">
        <v>98</v>
      </c>
      <c r="B44" s="18">
        <v>27963</v>
      </c>
      <c r="C44" s="4">
        <v>21602</v>
      </c>
      <c r="D44" s="9">
        <v>0.85835647899804102</v>
      </c>
      <c r="E44" s="28">
        <f t="shared" si="22"/>
        <v>0.79641322793632674</v>
      </c>
      <c r="F44" s="28">
        <f t="shared" si="23"/>
        <v>0.81317982220867058</v>
      </c>
      <c r="G44" s="28">
        <f t="shared" si="24"/>
        <v>0.85835647899804102</v>
      </c>
      <c r="H44" s="16">
        <v>49</v>
      </c>
      <c r="I44" s="16">
        <v>51</v>
      </c>
      <c r="J44" s="5">
        <v>809.75</v>
      </c>
      <c r="K44" s="30">
        <f t="shared" si="3"/>
        <v>49.000059326056004</v>
      </c>
      <c r="L44" s="5">
        <v>842.8</v>
      </c>
      <c r="M44">
        <f t="shared" si="4"/>
        <v>41297.25</v>
      </c>
      <c r="N44" s="28"/>
      <c r="O44" s="28">
        <f t="shared" si="32"/>
        <v>1.1441385856668249</v>
      </c>
      <c r="P44">
        <f t="shared" si="25"/>
        <v>825.94401999997626</v>
      </c>
      <c r="Q44" s="28">
        <f t="shared" si="33"/>
        <v>1.1674883244508842</v>
      </c>
      <c r="R44" s="28">
        <f t="shared" si="34"/>
        <v>2.3349738784059326E-2</v>
      </c>
      <c r="S44" s="45">
        <v>341594</v>
      </c>
      <c r="T44" s="59">
        <f t="shared" si="35"/>
        <v>1.697644839205709E-2</v>
      </c>
      <c r="U44" s="28">
        <v>0.96640000000000004</v>
      </c>
      <c r="V44" s="59">
        <f t="shared" si="26"/>
        <v>0.96078547698149031</v>
      </c>
      <c r="W44" s="59">
        <f t="shared" si="27"/>
        <v>0.89339035566477176</v>
      </c>
      <c r="X44" s="62">
        <f t="shared" si="36"/>
        <v>0.94478200529353085</v>
      </c>
      <c r="Y44" s="28">
        <v>0.13908838067134591</v>
      </c>
      <c r="Z44" s="28">
        <v>0.76198215646106759</v>
      </c>
      <c r="AA44" s="62">
        <f t="shared" si="37"/>
        <v>8.1860337125359344</v>
      </c>
      <c r="AB44" s="59">
        <f t="shared" si="38"/>
        <v>0.83293828976686624</v>
      </c>
      <c r="AC44" s="62">
        <f t="shared" si="28"/>
        <v>7.7199708664597161E-2</v>
      </c>
      <c r="AD44" s="28">
        <v>7.9297912441975593E-2</v>
      </c>
      <c r="AE44" s="28">
        <v>0.82681651402863499</v>
      </c>
      <c r="AF44">
        <v>127.4927</v>
      </c>
      <c r="AG44" s="59">
        <f t="shared" si="29"/>
        <v>0.62884124580821932</v>
      </c>
      <c r="AH44" s="62">
        <f t="shared" si="30"/>
        <v>0.23978039854223079</v>
      </c>
      <c r="AI44" s="28">
        <v>0.11584095694217872</v>
      </c>
      <c r="AJ44" s="28">
        <v>0.60106485498511031</v>
      </c>
      <c r="AK44" s="62">
        <f t="shared" si="31"/>
        <v>0.42058737083345293</v>
      </c>
    </row>
    <row r="45" spans="1:37" x14ac:dyDescent="0.25">
      <c r="A45" s="15" t="s">
        <v>100</v>
      </c>
      <c r="B45" s="18">
        <v>9812</v>
      </c>
      <c r="C45" s="4">
        <v>7012</v>
      </c>
      <c r="D45" s="9">
        <v>0.79403904516012125</v>
      </c>
      <c r="E45" s="28">
        <f t="shared" si="22"/>
        <v>0.73673725839598891</v>
      </c>
      <c r="F45" s="28">
        <f t="shared" si="23"/>
        <v>0.75224751646748345</v>
      </c>
      <c r="G45" s="28">
        <f t="shared" si="24"/>
        <v>0.79403904516012125</v>
      </c>
      <c r="H45" s="16">
        <v>11</v>
      </c>
      <c r="I45" s="16">
        <v>16</v>
      </c>
      <c r="J45" s="5">
        <v>853.63</v>
      </c>
      <c r="K45" s="30">
        <f t="shared" si="3"/>
        <v>11.000032215456976</v>
      </c>
      <c r="L45" s="5">
        <v>1241.6400000000001</v>
      </c>
      <c r="M45">
        <f t="shared" si="4"/>
        <v>13658.08</v>
      </c>
      <c r="N45" s="28"/>
      <c r="O45" s="28">
        <f t="shared" si="32"/>
        <v>0.77661802132663238</v>
      </c>
      <c r="P45">
        <f t="shared" si="25"/>
        <v>1138.1702777770322</v>
      </c>
      <c r="Q45" s="28">
        <f t="shared" si="33"/>
        <v>0.84721945286020084</v>
      </c>
      <c r="R45" s="28">
        <f t="shared" si="34"/>
        <v>7.0601431533568459E-2</v>
      </c>
      <c r="S45" s="45">
        <v>310867</v>
      </c>
      <c r="T45" s="59">
        <f t="shared" si="35"/>
        <v>1.5449386061504625E-2</v>
      </c>
      <c r="U45" s="28">
        <v>0.96640000000000004</v>
      </c>
      <c r="V45" s="59">
        <f t="shared" si="26"/>
        <v>0.68750201346606099</v>
      </c>
      <c r="W45" s="59">
        <f t="shared" si="27"/>
        <v>1.1549625013561062</v>
      </c>
      <c r="X45" s="62">
        <f t="shared" si="36"/>
        <v>2.825400245500147</v>
      </c>
      <c r="Y45" s="28">
        <v>0.13908838067134591</v>
      </c>
      <c r="Z45" s="28">
        <v>0.76198215646106759</v>
      </c>
      <c r="AA45" s="62">
        <f t="shared" si="37"/>
        <v>3.1563337375790934</v>
      </c>
      <c r="AB45" s="59">
        <f t="shared" si="38"/>
        <v>0.71306140966170162</v>
      </c>
      <c r="AC45" s="62">
        <f t="shared" si="28"/>
        <v>-1.4345283610103989</v>
      </c>
      <c r="AD45" s="28">
        <v>7.9297912441975593E-2</v>
      </c>
      <c r="AE45" s="28">
        <v>0.82681651402863499</v>
      </c>
      <c r="AF45">
        <v>120.9228</v>
      </c>
      <c r="AG45" s="59">
        <f t="shared" si="29"/>
        <v>0.64623618104109593</v>
      </c>
      <c r="AH45" s="62">
        <f t="shared" si="30"/>
        <v>0.3899426182963302</v>
      </c>
      <c r="AI45" s="28">
        <v>0.11584095694217872</v>
      </c>
      <c r="AJ45" s="28">
        <v>0.60106485498511031</v>
      </c>
      <c r="AK45" s="62">
        <f t="shared" si="31"/>
        <v>0.59360483426202604</v>
      </c>
    </row>
    <row r="46" spans="1:37" x14ac:dyDescent="0.25">
      <c r="A46" s="15" t="s">
        <v>102</v>
      </c>
      <c r="B46" s="18">
        <v>24746</v>
      </c>
      <c r="C46" s="4">
        <v>15524</v>
      </c>
      <c r="D46" s="9">
        <v>0.69703745610962931</v>
      </c>
      <c r="E46" s="28">
        <f t="shared" si="22"/>
        <v>0.64673578401924381</v>
      </c>
      <c r="F46" s="28">
        <f t="shared" si="23"/>
        <v>0.66035127420912265</v>
      </c>
      <c r="G46" s="28">
        <f t="shared" si="24"/>
        <v>0.69703745610962931</v>
      </c>
      <c r="H46" s="16">
        <v>27</v>
      </c>
      <c r="I46" s="16">
        <v>34</v>
      </c>
      <c r="J46" s="5">
        <v>1041.97</v>
      </c>
      <c r="K46" s="30">
        <f t="shared" si="3"/>
        <v>27.999984192847265</v>
      </c>
      <c r="L46" s="5">
        <v>1265.25</v>
      </c>
      <c r="M46">
        <f t="shared" si="4"/>
        <v>35426.980000000003</v>
      </c>
      <c r="N46" s="28"/>
      <c r="O46" s="28">
        <f t="shared" si="32"/>
        <v>0.76212606204307443</v>
      </c>
      <c r="P46">
        <f t="shared" si="25"/>
        <v>1221.6206658739466</v>
      </c>
      <c r="Q46" s="28">
        <f t="shared" si="33"/>
        <v>0.78934486533931936</v>
      </c>
      <c r="R46" s="28">
        <f t="shared" si="34"/>
        <v>2.7218803296244931E-2</v>
      </c>
      <c r="S46" s="45">
        <v>418565</v>
      </c>
      <c r="T46" s="59">
        <f t="shared" si="35"/>
        <v>2.0801732820896666E-2</v>
      </c>
      <c r="U46" s="28">
        <v>0.96640000000000004</v>
      </c>
      <c r="V46" s="59">
        <f t="shared" si="26"/>
        <v>0.82352894684844902</v>
      </c>
      <c r="W46" s="59">
        <f t="shared" si="27"/>
        <v>0.84640310310537581</v>
      </c>
      <c r="X46" s="62">
        <f t="shared" si="36"/>
        <v>0.60695901582021994</v>
      </c>
      <c r="Y46" s="28">
        <v>0.13908838067134591</v>
      </c>
      <c r="Z46" s="28">
        <v>0.76198215646106759</v>
      </c>
      <c r="AA46" s="62">
        <f t="shared" si="37"/>
        <v>5.912104452116159</v>
      </c>
      <c r="AB46" s="59">
        <f t="shared" si="38"/>
        <v>0.78885329322341424</v>
      </c>
      <c r="AC46" s="62">
        <f t="shared" si="28"/>
        <v>-0.47874174282960413</v>
      </c>
      <c r="AD46" s="28">
        <v>7.9297912441975593E-2</v>
      </c>
      <c r="AE46" s="28">
        <v>0.82681651402863499</v>
      </c>
      <c r="AF46">
        <v>156.80549999999999</v>
      </c>
      <c r="AG46" s="59">
        <f t="shared" si="29"/>
        <v>0.55123058849315076</v>
      </c>
      <c r="AH46" s="62">
        <f t="shared" si="30"/>
        <v>-0.43019556992121538</v>
      </c>
      <c r="AI46" s="28">
        <v>0.11584095694217872</v>
      </c>
      <c r="AJ46" s="28">
        <v>0.60106485498511031</v>
      </c>
      <c r="AK46" s="62">
        <f t="shared" si="31"/>
        <v>-0.10065943231019986</v>
      </c>
    </row>
    <row r="47" spans="1:37" x14ac:dyDescent="0.25">
      <c r="A47" s="15" t="s">
        <v>104</v>
      </c>
      <c r="B47" s="18">
        <v>7435</v>
      </c>
      <c r="C47" s="4">
        <v>6044</v>
      </c>
      <c r="D47" s="9">
        <v>0.90323544795636257</v>
      </c>
      <c r="E47" s="28">
        <f t="shared" si="22"/>
        <v>0.83805350841311987</v>
      </c>
      <c r="F47" s="28">
        <f t="shared" si="23"/>
        <v>0.85569674016918562</v>
      </c>
      <c r="G47" s="28">
        <f t="shared" si="24"/>
        <v>0.90323544795636257</v>
      </c>
      <c r="H47" s="16">
        <v>18</v>
      </c>
      <c r="I47" s="16">
        <v>18</v>
      </c>
      <c r="J47" s="5">
        <v>670.94</v>
      </c>
      <c r="K47" s="30">
        <f t="shared" si="3"/>
        <v>18</v>
      </c>
      <c r="L47" s="5">
        <v>670.94</v>
      </c>
      <c r="M47">
        <f t="shared" si="4"/>
        <v>12076.920000000002</v>
      </c>
      <c r="N47" s="28"/>
      <c r="O47" s="28">
        <f t="shared" si="32"/>
        <v>1.4372074999254776</v>
      </c>
      <c r="P47">
        <f t="shared" si="25"/>
        <v>635.62736842105278</v>
      </c>
      <c r="Q47" s="28">
        <f t="shared" si="33"/>
        <v>1.5170523610324482</v>
      </c>
      <c r="R47" s="28">
        <f t="shared" si="34"/>
        <v>7.9844861106970644E-2</v>
      </c>
      <c r="S47" s="45">
        <v>274148</v>
      </c>
      <c r="T47" s="59">
        <f t="shared" si="35"/>
        <v>1.3624534897526498E-2</v>
      </c>
      <c r="U47" s="28">
        <v>0.96640000000000004</v>
      </c>
      <c r="V47" s="59">
        <f t="shared" si="26"/>
        <v>1</v>
      </c>
      <c r="W47" s="59">
        <f t="shared" si="27"/>
        <v>0.90323544795636257</v>
      </c>
      <c r="X47" s="62">
        <f t="shared" si="36"/>
        <v>1.0155650012855104</v>
      </c>
      <c r="Y47" s="28">
        <v>0.13908838067134591</v>
      </c>
      <c r="Z47" s="28">
        <v>0.76198215646106759</v>
      </c>
      <c r="AA47" s="62">
        <f t="shared" si="37"/>
        <v>2.7120387527904635</v>
      </c>
      <c r="AB47" s="59">
        <f t="shared" si="38"/>
        <v>0.84933118040052979</v>
      </c>
      <c r="AC47" s="62">
        <f t="shared" si="28"/>
        <v>0.28392508300101083</v>
      </c>
      <c r="AD47" s="28">
        <v>7.9297912441975593E-2</v>
      </c>
      <c r="AE47" s="28">
        <v>0.82681651402863499</v>
      </c>
      <c r="AF47">
        <v>98.2727</v>
      </c>
      <c r="AG47" s="59">
        <f t="shared" si="29"/>
        <v>0.70620619923287675</v>
      </c>
      <c r="AH47" s="62">
        <f t="shared" si="30"/>
        <v>0.90763532193753438</v>
      </c>
      <c r="AI47" s="28">
        <v>0.11584095694217872</v>
      </c>
      <c r="AJ47" s="28">
        <v>0.60106485498511031</v>
      </c>
      <c r="AK47" s="62">
        <f t="shared" si="31"/>
        <v>0.73570846874135187</v>
      </c>
    </row>
    <row r="48" spans="1:37" x14ac:dyDescent="0.25">
      <c r="A48" s="15" t="s">
        <v>106</v>
      </c>
      <c r="B48" s="18">
        <v>36545</v>
      </c>
      <c r="C48" s="4">
        <v>21853</v>
      </c>
      <c r="D48" s="9">
        <v>0.6644167768808622</v>
      </c>
      <c r="E48" s="28">
        <f t="shared" si="22"/>
        <v>0.61646917442554228</v>
      </c>
      <c r="F48" s="28">
        <f t="shared" si="23"/>
        <v>0.62944747283450109</v>
      </c>
      <c r="G48" s="28">
        <f t="shared" si="24"/>
        <v>0.6644167768808622</v>
      </c>
      <c r="H48" s="16">
        <v>56</v>
      </c>
      <c r="I48" s="16">
        <v>56</v>
      </c>
      <c r="J48" s="5">
        <v>1061.6400000000001</v>
      </c>
      <c r="K48" s="30">
        <f t="shared" si="3"/>
        <v>51.999755097042801</v>
      </c>
      <c r="L48" s="5">
        <v>1143.31</v>
      </c>
      <c r="M48">
        <f t="shared" si="4"/>
        <v>59451.840000000004</v>
      </c>
      <c r="N48" s="28"/>
      <c r="O48" s="28">
        <f t="shared" si="32"/>
        <v>0.84341079847110589</v>
      </c>
      <c r="P48">
        <f t="shared" si="25"/>
        <v>1121.7380135274852</v>
      </c>
      <c r="Q48" s="28">
        <f t="shared" si="33"/>
        <v>0.85963031329184136</v>
      </c>
      <c r="R48" s="28">
        <f t="shared" si="34"/>
        <v>1.621951482073547E-2</v>
      </c>
      <c r="S48" s="45">
        <v>772348</v>
      </c>
      <c r="T48" s="59">
        <f t="shared" si="35"/>
        <v>3.8383946915661597E-2</v>
      </c>
      <c r="U48" s="28">
        <v>0.96640000000000004</v>
      </c>
      <c r="V48" s="59">
        <f t="shared" si="26"/>
        <v>0.9285670553043357</v>
      </c>
      <c r="W48" s="59">
        <f t="shared" si="27"/>
        <v>0.71552912962554027</v>
      </c>
      <c r="X48" s="62">
        <f t="shared" si="36"/>
        <v>-0.33398208111497035</v>
      </c>
      <c r="Y48" s="28">
        <v>0.13908838067134591</v>
      </c>
      <c r="Z48" s="28">
        <v>0.76198215646106759</v>
      </c>
      <c r="AA48" s="62">
        <f t="shared" si="37"/>
        <v>4.731675358776096</v>
      </c>
      <c r="AB48" s="59">
        <f t="shared" si="38"/>
        <v>0.90900581454766916</v>
      </c>
      <c r="AC48" s="62">
        <f t="shared" si="28"/>
        <v>1.0364623479738422</v>
      </c>
      <c r="AD48" s="28">
        <v>7.9297912441975593E-2</v>
      </c>
      <c r="AE48" s="28">
        <v>0.82681651402863499</v>
      </c>
      <c r="AF48">
        <v>135.59710000000001</v>
      </c>
      <c r="AG48" s="59">
        <f t="shared" si="29"/>
        <v>0.60738345906849311</v>
      </c>
      <c r="AH48" s="62">
        <f t="shared" si="30"/>
        <v>5.4545510069782116E-2</v>
      </c>
      <c r="AI48" s="28">
        <v>0.11584095694217872</v>
      </c>
      <c r="AJ48" s="28">
        <v>0.60106485498511031</v>
      </c>
      <c r="AK48" s="62">
        <f t="shared" si="31"/>
        <v>0.25234192564288466</v>
      </c>
    </row>
    <row r="49" spans="1:37" x14ac:dyDescent="0.25">
      <c r="A49" s="15" t="s">
        <v>108</v>
      </c>
      <c r="B49" s="18">
        <v>13123</v>
      </c>
      <c r="C49" s="4">
        <v>6288</v>
      </c>
      <c r="D49" s="9">
        <v>0.53239858772130355</v>
      </c>
      <c r="E49" s="28">
        <f t="shared" si="22"/>
        <v>0.49397807108162189</v>
      </c>
      <c r="F49" s="28">
        <f t="shared" si="23"/>
        <v>0.50437760942018239</v>
      </c>
      <c r="G49" s="28">
        <f t="shared" si="24"/>
        <v>0.53239858772130355</v>
      </c>
      <c r="H49" s="16">
        <v>17</v>
      </c>
      <c r="I49" s="16">
        <v>18</v>
      </c>
      <c r="J49" s="5">
        <v>1349.28</v>
      </c>
      <c r="K49" s="30">
        <f t="shared" si="3"/>
        <v>16.999993000384979</v>
      </c>
      <c r="L49" s="5">
        <v>1428.65</v>
      </c>
      <c r="M49">
        <f t="shared" si="4"/>
        <v>24287.040000000001</v>
      </c>
      <c r="N49" s="28"/>
      <c r="O49" s="28">
        <f t="shared" si="32"/>
        <v>0.67495887726175052</v>
      </c>
      <c r="P49">
        <f t="shared" si="25"/>
        <v>1349.280524691346</v>
      </c>
      <c r="Q49" s="28">
        <f t="shared" si="33"/>
        <v>0.71466235697768132</v>
      </c>
      <c r="R49" s="28">
        <f t="shared" si="34"/>
        <v>3.9703479715930801E-2</v>
      </c>
      <c r="S49" s="45">
        <v>388738</v>
      </c>
      <c r="T49" s="59">
        <f t="shared" si="35"/>
        <v>1.9319398452641114E-2</v>
      </c>
      <c r="U49" s="28">
        <v>0.96640000000000004</v>
      </c>
      <c r="V49" s="59">
        <f t="shared" si="26"/>
        <v>0.94444405557694333</v>
      </c>
      <c r="W49" s="59">
        <f t="shared" si="27"/>
        <v>0.56371638381065481</v>
      </c>
      <c r="X49" s="62">
        <f t="shared" si="36"/>
        <v>-1.4254661079051461</v>
      </c>
      <c r="Y49" s="28">
        <v>0.13908838067134591</v>
      </c>
      <c r="Z49" s="28">
        <v>0.76198215646106759</v>
      </c>
      <c r="AA49" s="62">
        <f t="shared" si="37"/>
        <v>3.3757955229486183</v>
      </c>
      <c r="AB49" s="59">
        <f t="shared" si="38"/>
        <v>0.80142371100551801</v>
      </c>
      <c r="AC49" s="62">
        <f t="shared" si="28"/>
        <v>-0.32022032158409675</v>
      </c>
      <c r="AD49" s="28">
        <v>7.9297912441975593E-2</v>
      </c>
      <c r="AE49" s="28">
        <v>0.82681651402863499</v>
      </c>
      <c r="AF49">
        <v>144.10890000000001</v>
      </c>
      <c r="AG49" s="59">
        <f t="shared" si="29"/>
        <v>0.58484701106849313</v>
      </c>
      <c r="AH49" s="62">
        <f t="shared" si="30"/>
        <v>-0.1400009491005173</v>
      </c>
      <c r="AI49" s="28">
        <v>0.11584095694217872</v>
      </c>
      <c r="AJ49" s="28">
        <v>0.60106485498511031</v>
      </c>
      <c r="AK49" s="62">
        <f t="shared" si="31"/>
        <v>-0.62856245952992007</v>
      </c>
    </row>
    <row r="50" spans="1:37" x14ac:dyDescent="0.25">
      <c r="A50" s="15" t="s">
        <v>110</v>
      </c>
      <c r="B50" s="18">
        <v>20280</v>
      </c>
      <c r="C50" s="4">
        <v>12866</v>
      </c>
      <c r="D50" s="9">
        <v>0.70490905106289725</v>
      </c>
      <c r="E50" s="28">
        <f t="shared" si="22"/>
        <v>0.65403932572846135</v>
      </c>
      <c r="F50" s="28">
        <f t="shared" si="23"/>
        <v>0.66780857469116583</v>
      </c>
      <c r="G50" s="28">
        <f t="shared" si="24"/>
        <v>0.70490905106289725</v>
      </c>
      <c r="H50" s="16">
        <v>27</v>
      </c>
      <c r="I50" s="16">
        <v>29</v>
      </c>
      <c r="J50" s="5">
        <v>985.93</v>
      </c>
      <c r="K50" s="30">
        <f t="shared" si="3"/>
        <v>24.999973768886399</v>
      </c>
      <c r="L50" s="5">
        <v>1143.68</v>
      </c>
      <c r="M50">
        <f t="shared" si="4"/>
        <v>28591.969999999998</v>
      </c>
      <c r="N50" s="28"/>
      <c r="O50" s="28">
        <f t="shared" si="32"/>
        <v>0.84313794068270842</v>
      </c>
      <c r="P50">
        <f t="shared" si="25"/>
        <v>1099.6922633135648</v>
      </c>
      <c r="Q50" s="28">
        <f t="shared" si="33"/>
        <v>0.87686349369636918</v>
      </c>
      <c r="R50" s="28">
        <f t="shared" si="34"/>
        <v>3.3725553013660758E-2</v>
      </c>
      <c r="S50" s="45">
        <v>478659</v>
      </c>
      <c r="T50" s="59">
        <f t="shared" si="35"/>
        <v>2.3788268561197371E-2</v>
      </c>
      <c r="U50" s="28">
        <v>0.96640000000000004</v>
      </c>
      <c r="V50" s="59">
        <f t="shared" si="26"/>
        <v>0.86206806099608269</v>
      </c>
      <c r="W50" s="59">
        <f t="shared" si="27"/>
        <v>0.81769535719535302</v>
      </c>
      <c r="X50" s="62">
        <f t="shared" si="36"/>
        <v>0.40055970502619492</v>
      </c>
      <c r="Y50" s="28">
        <v>0.13908838067134591</v>
      </c>
      <c r="Z50" s="28">
        <v>0.76198215646106759</v>
      </c>
      <c r="AA50" s="62">
        <f t="shared" si="37"/>
        <v>4.2368366624256515</v>
      </c>
      <c r="AB50" s="59">
        <f t="shared" si="38"/>
        <v>0.83052635568367728</v>
      </c>
      <c r="AC50" s="62">
        <f t="shared" si="28"/>
        <v>4.6783597963652328E-2</v>
      </c>
      <c r="AD50" s="28">
        <v>7.9297912441975593E-2</v>
      </c>
      <c r="AE50" s="28">
        <v>0.82681651402863499</v>
      </c>
      <c r="AF50">
        <v>175.17339999999999</v>
      </c>
      <c r="AG50" s="59">
        <f t="shared" si="29"/>
        <v>0.5025984280547946</v>
      </c>
      <c r="AH50" s="62">
        <f t="shared" si="30"/>
        <v>-0.85001392883403581</v>
      </c>
      <c r="AI50" s="28">
        <v>0.11584095694217872</v>
      </c>
      <c r="AJ50" s="28">
        <v>0.60106485498511031</v>
      </c>
      <c r="AK50" s="62">
        <f t="shared" si="31"/>
        <v>-0.13422354194806285</v>
      </c>
    </row>
    <row r="51" spans="1:37" x14ac:dyDescent="0.25">
      <c r="A51" s="15" t="s">
        <v>112</v>
      </c>
      <c r="B51" s="18">
        <v>23943</v>
      </c>
      <c r="C51" s="4">
        <v>18509</v>
      </c>
      <c r="D51" s="9">
        <v>0.85893812619786802</v>
      </c>
      <c r="E51" s="28">
        <f t="shared" si="22"/>
        <v>0.79695290059596013</v>
      </c>
      <c r="F51" s="28">
        <f t="shared" si="23"/>
        <v>0.81373085639798037</v>
      </c>
      <c r="G51" s="28">
        <f t="shared" si="24"/>
        <v>0.85893812619786802</v>
      </c>
      <c r="H51" s="16">
        <v>41</v>
      </c>
      <c r="I51" s="16">
        <v>41</v>
      </c>
      <c r="J51" s="5">
        <v>803.49</v>
      </c>
      <c r="K51" s="30">
        <f t="shared" si="3"/>
        <v>39.000213095928686</v>
      </c>
      <c r="L51" s="5">
        <v>844.69</v>
      </c>
      <c r="M51">
        <f t="shared" si="4"/>
        <v>32943.090000000004</v>
      </c>
      <c r="N51" s="28"/>
      <c r="O51" s="28">
        <f t="shared" si="32"/>
        <v>1.1415785672850394</v>
      </c>
      <c r="P51">
        <f t="shared" si="25"/>
        <v>823.57286249940069</v>
      </c>
      <c r="Q51" s="28">
        <f t="shared" si="33"/>
        <v>1.1708496526628835</v>
      </c>
      <c r="R51" s="28">
        <f t="shared" si="34"/>
        <v>2.9271085377844175E-2</v>
      </c>
      <c r="S51" s="45">
        <v>265390</v>
      </c>
      <c r="T51" s="59">
        <f t="shared" si="35"/>
        <v>1.3189282126641659E-2</v>
      </c>
      <c r="U51" s="28">
        <v>0.96640000000000004</v>
      </c>
      <c r="V51" s="59">
        <f t="shared" si="26"/>
        <v>0.95122470965679717</v>
      </c>
      <c r="W51" s="59">
        <f t="shared" si="27"/>
        <v>0.90298130134547683</v>
      </c>
      <c r="X51" s="62">
        <f t="shared" si="36"/>
        <v>1.013737770213734</v>
      </c>
      <c r="Y51" s="28">
        <v>0.13908838067134591</v>
      </c>
      <c r="Z51" s="28">
        <v>0.76198215646106759</v>
      </c>
      <c r="AA51" s="62">
        <f t="shared" si="37"/>
        <v>9.0218169486416215</v>
      </c>
      <c r="AB51" s="59">
        <f t="shared" si="38"/>
        <v>0.7686726242635985</v>
      </c>
      <c r="AC51" s="62">
        <f t="shared" si="28"/>
        <v>-0.73323354896110193</v>
      </c>
      <c r="AD51" s="28">
        <v>7.9297912441975593E-2</v>
      </c>
      <c r="AE51" s="28">
        <v>0.82681651402863499</v>
      </c>
      <c r="AF51">
        <v>89.256799999999998</v>
      </c>
      <c r="AG51" s="59">
        <f t="shared" si="29"/>
        <v>0.73007733830136989</v>
      </c>
      <c r="AH51" s="62">
        <f t="shared" si="30"/>
        <v>1.1137035356213032</v>
      </c>
      <c r="AI51" s="28">
        <v>0.11584095694217872</v>
      </c>
      <c r="AJ51" s="28">
        <v>0.60106485498511031</v>
      </c>
      <c r="AK51" s="62">
        <f t="shared" si="31"/>
        <v>0.46473591895797844</v>
      </c>
    </row>
    <row r="52" spans="1:37" x14ac:dyDescent="0.25">
      <c r="A52" s="15" t="s">
        <v>114</v>
      </c>
      <c r="B52" s="18">
        <v>20447</v>
      </c>
      <c r="C52" s="4">
        <v>11884</v>
      </c>
      <c r="D52" s="9">
        <v>0.64578884161218986</v>
      </c>
      <c r="E52" s="28">
        <f t="shared" si="22"/>
        <v>0.59918552314533069</v>
      </c>
      <c r="F52" s="28">
        <f t="shared" si="23"/>
        <v>0.61179995521154829</v>
      </c>
      <c r="G52" s="28">
        <f t="shared" si="24"/>
        <v>0.64578884161218986</v>
      </c>
      <c r="H52" s="16">
        <v>26</v>
      </c>
      <c r="I52" s="16">
        <v>27</v>
      </c>
      <c r="J52" s="5">
        <v>1107.96</v>
      </c>
      <c r="K52" s="30">
        <f t="shared" si="3"/>
        <v>25.999860939699982</v>
      </c>
      <c r="L52" s="5">
        <v>1150.58</v>
      </c>
      <c r="M52">
        <f t="shared" si="4"/>
        <v>29914.920000000002</v>
      </c>
      <c r="N52" s="28"/>
      <c r="O52" s="28">
        <f t="shared" si="32"/>
        <v>0.83808166316118826</v>
      </c>
      <c r="P52">
        <f t="shared" si="25"/>
        <v>1107.9657064460573</v>
      </c>
      <c r="Q52" s="28">
        <f t="shared" si="33"/>
        <v>0.87031574568589509</v>
      </c>
      <c r="R52" s="28">
        <f t="shared" si="34"/>
        <v>3.2234082524706831E-2</v>
      </c>
      <c r="S52" s="45">
        <v>550846</v>
      </c>
      <c r="T52" s="59">
        <f t="shared" si="35"/>
        <v>2.7375799021560916E-2</v>
      </c>
      <c r="U52" s="28">
        <v>0.96640000000000004</v>
      </c>
      <c r="V52" s="59">
        <f t="shared" si="26"/>
        <v>0.96295781258148083</v>
      </c>
      <c r="W52" s="59">
        <f t="shared" si="27"/>
        <v>0.6706304608308542</v>
      </c>
      <c r="X52" s="62">
        <f t="shared" si="36"/>
        <v>-0.65678883591340198</v>
      </c>
      <c r="Y52" s="28">
        <v>0.13908838067134591</v>
      </c>
      <c r="Z52" s="28">
        <v>0.76198215646106759</v>
      </c>
      <c r="AA52" s="62">
        <f t="shared" si="37"/>
        <v>3.7119267454061569</v>
      </c>
      <c r="AB52" s="59">
        <f t="shared" si="38"/>
        <v>0.85723282312874594</v>
      </c>
      <c r="AC52" s="62">
        <f t="shared" si="28"/>
        <v>0.38357011128593554</v>
      </c>
      <c r="AD52" s="28">
        <v>7.9297912441975593E-2</v>
      </c>
      <c r="AE52" s="28">
        <v>0.82681651402863499</v>
      </c>
      <c r="AF52">
        <v>26.184999999999999</v>
      </c>
      <c r="AG52" s="59">
        <f t="shared" si="29"/>
        <v>0.89707072876712324</v>
      </c>
      <c r="AH52" s="62">
        <f t="shared" si="30"/>
        <v>2.5552782158883787</v>
      </c>
      <c r="AI52" s="28">
        <v>0.11584095694217872</v>
      </c>
      <c r="AJ52" s="28">
        <v>0.60106485498511031</v>
      </c>
      <c r="AK52" s="62">
        <f t="shared" si="31"/>
        <v>0.76068649708697078</v>
      </c>
    </row>
    <row r="53" spans="1:37" x14ac:dyDescent="0.25">
      <c r="A53" s="15" t="s">
        <v>116</v>
      </c>
      <c r="B53" s="18">
        <v>16736</v>
      </c>
      <c r="C53" s="4">
        <v>8176</v>
      </c>
      <c r="D53" s="9">
        <v>0.54280858296154666</v>
      </c>
      <c r="E53" s="28">
        <f t="shared" si="22"/>
        <v>0.50363682955195044</v>
      </c>
      <c r="F53" s="28">
        <f t="shared" si="23"/>
        <v>0.51423971017409686</v>
      </c>
      <c r="G53" s="28">
        <f t="shared" si="24"/>
        <v>0.54280858296154666</v>
      </c>
      <c r="H53" s="16">
        <v>31</v>
      </c>
      <c r="I53" s="16">
        <v>31</v>
      </c>
      <c r="J53" s="5">
        <v>813.55</v>
      </c>
      <c r="K53" s="30">
        <f t="shared" si="3"/>
        <v>29.999940523629963</v>
      </c>
      <c r="L53" s="5">
        <v>840.67</v>
      </c>
      <c r="M53">
        <f t="shared" si="4"/>
        <v>25220.05</v>
      </c>
      <c r="N53" s="28"/>
      <c r="O53" s="28">
        <f t="shared" si="32"/>
        <v>1.1470374820083982</v>
      </c>
      <c r="P53">
        <f t="shared" si="25"/>
        <v>813.55156087398962</v>
      </c>
      <c r="Q53" s="28">
        <f t="shared" si="33"/>
        <v>1.1852721405439681</v>
      </c>
      <c r="R53" s="28">
        <f t="shared" si="34"/>
        <v>3.8234658535569954E-2</v>
      </c>
      <c r="S53" s="45">
        <v>470766</v>
      </c>
      <c r="T53" s="59">
        <f t="shared" si="35"/>
        <v>2.3396004331853449E-2</v>
      </c>
      <c r="U53" s="28">
        <v>0.96640000000000004</v>
      </c>
      <c r="V53" s="59">
        <f t="shared" si="26"/>
        <v>0.96774001689128908</v>
      </c>
      <c r="W53" s="59">
        <f t="shared" si="27"/>
        <v>0.56090331441003438</v>
      </c>
      <c r="X53" s="62">
        <f t="shared" si="36"/>
        <v>-1.4456911575249807</v>
      </c>
      <c r="Y53" s="28">
        <v>0.13908838067134591</v>
      </c>
      <c r="Z53" s="28">
        <v>0.76198215646106759</v>
      </c>
      <c r="AA53" s="62">
        <f t="shared" si="37"/>
        <v>3.5550570771890917</v>
      </c>
      <c r="AB53" s="59">
        <f t="shared" si="38"/>
        <v>0.88149786249113093</v>
      </c>
      <c r="AC53" s="62">
        <f t="shared" si="28"/>
        <v>0.68956857474032185</v>
      </c>
      <c r="AD53" s="28">
        <v>7.9297912441975593E-2</v>
      </c>
      <c r="AE53" s="28">
        <v>0.82681651402863499</v>
      </c>
      <c r="AF53">
        <v>100.1818</v>
      </c>
      <c r="AG53" s="59">
        <f t="shared" si="29"/>
        <v>0.70115153008219178</v>
      </c>
      <c r="AH53" s="62">
        <f t="shared" si="30"/>
        <v>0.86400076224369504</v>
      </c>
      <c r="AI53" s="28">
        <v>0.11584095694217872</v>
      </c>
      <c r="AJ53" s="28">
        <v>0.60106485498511031</v>
      </c>
      <c r="AK53" s="62">
        <f t="shared" si="31"/>
        <v>3.5959393153012074E-2</v>
      </c>
    </row>
    <row r="54" spans="1:37" x14ac:dyDescent="0.25">
      <c r="A54" s="15" t="s">
        <v>118</v>
      </c>
      <c r="B54" s="18">
        <v>13186</v>
      </c>
      <c r="C54" s="4">
        <v>10083</v>
      </c>
      <c r="D54" s="9">
        <v>0.84963850548561604</v>
      </c>
      <c r="E54" s="28">
        <f t="shared" si="22"/>
        <v>0.78832438653304582</v>
      </c>
      <c r="F54" s="28">
        <f t="shared" si="23"/>
        <v>0.80492068940742578</v>
      </c>
      <c r="G54" s="28">
        <f t="shared" si="24"/>
        <v>0.84963850548561604</v>
      </c>
      <c r="H54" s="16">
        <v>25</v>
      </c>
      <c r="I54" s="16">
        <v>27</v>
      </c>
      <c r="J54" s="5">
        <v>727.22</v>
      </c>
      <c r="K54" s="30">
        <f t="shared" si="3"/>
        <v>22.999812580531803</v>
      </c>
      <c r="L54" s="5">
        <v>853.7</v>
      </c>
      <c r="M54">
        <f t="shared" si="4"/>
        <v>19634.940000000002</v>
      </c>
      <c r="N54" s="28"/>
      <c r="O54" s="28">
        <f t="shared" si="32"/>
        <v>1.1295302799578306</v>
      </c>
      <c r="P54">
        <f t="shared" si="25"/>
        <v>818.12888888671978</v>
      </c>
      <c r="Q54" s="28">
        <f t="shared" si="33"/>
        <v>1.1786406923145782</v>
      </c>
      <c r="R54" s="28">
        <f t="shared" si="34"/>
        <v>4.9110412356747624E-2</v>
      </c>
      <c r="S54" s="45">
        <v>436400</v>
      </c>
      <c r="T54" s="59">
        <f t="shared" si="35"/>
        <v>2.1688091940413805E-2</v>
      </c>
      <c r="U54" s="28">
        <v>0.96640000000000004</v>
      </c>
      <c r="V54" s="59">
        <f t="shared" si="26"/>
        <v>0.85184491039006671</v>
      </c>
      <c r="W54" s="59">
        <f t="shared" si="27"/>
        <v>0.99740985139719818</v>
      </c>
      <c r="X54" s="62">
        <f t="shared" si="36"/>
        <v>1.6926481838366236</v>
      </c>
      <c r="Y54" s="28">
        <v>0.13908838067134591</v>
      </c>
      <c r="Z54" s="28">
        <v>0.76198215646106759</v>
      </c>
      <c r="AA54" s="62">
        <f>B54*100/S54</f>
        <v>3.0215398716773603</v>
      </c>
      <c r="AB54" s="59">
        <f t="shared" si="38"/>
        <v>0.86862763072100235</v>
      </c>
      <c r="AC54" s="62">
        <f t="shared" si="28"/>
        <v>0.52726629749505294</v>
      </c>
      <c r="AD54" s="28">
        <v>7.9297912441975593E-2</v>
      </c>
      <c r="AE54" s="28">
        <v>0.82681651402863499</v>
      </c>
      <c r="AF54">
        <v>82.25</v>
      </c>
      <c r="AG54" s="59">
        <f t="shared" si="29"/>
        <v>0.74862904109589046</v>
      </c>
      <c r="AH54" s="62">
        <f t="shared" si="30"/>
        <v>1.2738515807015982</v>
      </c>
      <c r="AI54" s="28">
        <v>0.11584095694217872</v>
      </c>
      <c r="AJ54" s="28">
        <v>0.60106485498511031</v>
      </c>
      <c r="AK54" s="62">
        <f t="shared" si="31"/>
        <v>1.1645886873444249</v>
      </c>
    </row>
    <row r="55" spans="1:37" x14ac:dyDescent="0.25">
      <c r="A55" s="15" t="s">
        <v>120</v>
      </c>
      <c r="B55" s="18">
        <v>1435</v>
      </c>
      <c r="C55" s="4">
        <v>1145</v>
      </c>
      <c r="D55" s="9">
        <v>0.886566008517228</v>
      </c>
      <c r="E55" s="28">
        <f t="shared" si="22"/>
        <v>0.82258701821186098</v>
      </c>
      <c r="F55" s="28">
        <f t="shared" si="23"/>
        <v>0.83990463964790019</v>
      </c>
      <c r="G55" s="28">
        <f t="shared" si="24"/>
        <v>0.886566008517228</v>
      </c>
      <c r="H55" s="16">
        <v>5</v>
      </c>
      <c r="I55" s="16">
        <v>6</v>
      </c>
      <c r="J55" s="5">
        <v>380.33</v>
      </c>
      <c r="K55" s="30">
        <f t="shared" si="3"/>
        <v>4.9999561787905353</v>
      </c>
      <c r="L55" s="5">
        <v>456.4</v>
      </c>
      <c r="M55">
        <f t="shared" si="4"/>
        <v>2281.98</v>
      </c>
      <c r="N55" s="28"/>
      <c r="O55" s="28">
        <f t="shared" si="32"/>
        <v>2.1127957931638912</v>
      </c>
      <c r="P55">
        <f t="shared" si="25"/>
        <v>380.33277777372018</v>
      </c>
      <c r="Q55" s="28">
        <f t="shared" si="33"/>
        <v>2.5353586552398082</v>
      </c>
      <c r="R55" s="28">
        <f t="shared" si="34"/>
        <v>0.42256286207591698</v>
      </c>
      <c r="S55" s="45">
        <v>549217</v>
      </c>
      <c r="T55" s="59">
        <f t="shared" si="35"/>
        <v>2.7294841409803504E-2</v>
      </c>
      <c r="U55" s="28">
        <v>0.96640000000000004</v>
      </c>
      <c r="V55" s="59">
        <f t="shared" si="26"/>
        <v>0.83332602979842252</v>
      </c>
      <c r="W55" s="59">
        <f t="shared" si="27"/>
        <v>1.0638885343971363</v>
      </c>
      <c r="X55" s="62">
        <f t="shared" si="36"/>
        <v>2.1706081879653767</v>
      </c>
      <c r="Y55" s="28">
        <v>0.13908838067134591</v>
      </c>
      <c r="Z55" s="28">
        <v>0.76198215646106759</v>
      </c>
      <c r="AA55" s="62">
        <f t="shared" si="37"/>
        <v>0.26128106012741775</v>
      </c>
      <c r="AB55" s="59">
        <f t="shared" si="38"/>
        <v>0.9477433299844199</v>
      </c>
      <c r="AC55" s="62">
        <f t="shared" si="28"/>
        <v>1.524968466783666</v>
      </c>
      <c r="AD55" s="28">
        <v>7.9297912441975593E-2</v>
      </c>
      <c r="AE55" s="28">
        <v>0.82681651402863499</v>
      </c>
      <c r="AF55">
        <v>89.666700000000006</v>
      </c>
      <c r="AG55" s="59">
        <f t="shared" si="29"/>
        <v>0.72899205786301369</v>
      </c>
      <c r="AH55" s="62">
        <f t="shared" si="30"/>
        <v>1.1043348247007096</v>
      </c>
      <c r="AI55" s="28">
        <v>0.11584095694217872</v>
      </c>
      <c r="AJ55" s="28">
        <v>0.60106485498511031</v>
      </c>
      <c r="AK55" s="62">
        <f t="shared" si="31"/>
        <v>1.5999704931499175</v>
      </c>
    </row>
    <row r="56" spans="1:37" x14ac:dyDescent="0.25">
      <c r="A56" s="15" t="s">
        <v>122</v>
      </c>
      <c r="B56" s="18">
        <v>32164</v>
      </c>
      <c r="C56" s="4">
        <v>18333</v>
      </c>
      <c r="D56" s="9">
        <v>0.63331675164780499</v>
      </c>
      <c r="E56" s="28">
        <f t="shared" si="22"/>
        <v>0.58761348091033461</v>
      </c>
      <c r="F56" s="28">
        <f t="shared" si="23"/>
        <v>0.5999842910347627</v>
      </c>
      <c r="G56" s="28">
        <f t="shared" si="24"/>
        <v>0.63331675164780499</v>
      </c>
      <c r="H56" s="16">
        <v>38</v>
      </c>
      <c r="I56" s="16">
        <v>42</v>
      </c>
      <c r="J56" s="5">
        <v>1248.3599999999999</v>
      </c>
      <c r="K56" s="30">
        <f t="shared" si="3"/>
        <v>31.000118250833665</v>
      </c>
      <c r="L56" s="5">
        <v>1691.32</v>
      </c>
      <c r="M56">
        <f t="shared" si="4"/>
        <v>52431.119999999995</v>
      </c>
      <c r="N56" s="28"/>
      <c r="O56" s="28">
        <f t="shared" si="32"/>
        <v>0.57013456944871466</v>
      </c>
      <c r="P56">
        <f t="shared" si="25"/>
        <v>1638.4664453117782</v>
      </c>
      <c r="Q56" s="28">
        <f t="shared" si="33"/>
        <v>0.58852593701820388</v>
      </c>
      <c r="R56" s="28">
        <f t="shared" si="34"/>
        <v>1.8391367569489225E-2</v>
      </c>
      <c r="S56" s="45">
        <v>762886</v>
      </c>
      <c r="T56" s="59">
        <f t="shared" si="35"/>
        <v>3.7913706938713397E-2</v>
      </c>
      <c r="U56" s="28">
        <v>0.96640000000000004</v>
      </c>
      <c r="V56" s="59">
        <f t="shared" si="26"/>
        <v>0.73809805359127778</v>
      </c>
      <c r="W56" s="59">
        <f t="shared" si="27"/>
        <v>0.85803877759377545</v>
      </c>
      <c r="X56" s="62">
        <f t="shared" si="36"/>
        <v>0.69061571260709065</v>
      </c>
      <c r="Y56" s="28">
        <v>0.13908838067134591</v>
      </c>
      <c r="Z56" s="28">
        <v>0.76198215646106759</v>
      </c>
      <c r="AA56" s="62">
        <f t="shared" si="37"/>
        <v>4.2160951963989381</v>
      </c>
      <c r="AB56" s="59">
        <f t="shared" si="38"/>
        <v>0.86399744793600719</v>
      </c>
      <c r="AC56" s="62">
        <f t="shared" si="28"/>
        <v>0.46887657899668533</v>
      </c>
      <c r="AD56" s="28">
        <v>7.9297912441975593E-2</v>
      </c>
      <c r="AE56" s="28">
        <v>0.82681651402863499</v>
      </c>
      <c r="AF56">
        <v>54.241399999999999</v>
      </c>
      <c r="AG56" s="59">
        <f t="shared" si="29"/>
        <v>0.82278660558904115</v>
      </c>
      <c r="AH56" s="62">
        <f t="shared" si="30"/>
        <v>1.9140186377655863</v>
      </c>
      <c r="AI56" s="28">
        <v>0.11584095694217872</v>
      </c>
      <c r="AJ56" s="28">
        <v>0.60106485498511031</v>
      </c>
      <c r="AK56" s="62">
        <f t="shared" si="31"/>
        <v>1.0245036431231209</v>
      </c>
    </row>
    <row r="57" spans="1:37" x14ac:dyDescent="0.25">
      <c r="A57" s="15" t="s">
        <v>124</v>
      </c>
      <c r="B57" s="18">
        <v>20202</v>
      </c>
      <c r="C57" s="4">
        <v>14282</v>
      </c>
      <c r="D57" s="9">
        <v>0.78551078551078557</v>
      </c>
      <c r="E57" s="28">
        <f t="shared" si="22"/>
        <v>0.72882444016464643</v>
      </c>
      <c r="F57" s="28">
        <f t="shared" si="23"/>
        <v>0.74416811258916526</v>
      </c>
      <c r="G57" s="28">
        <f t="shared" si="24"/>
        <v>0.78551078551078557</v>
      </c>
      <c r="H57" s="16">
        <v>22</v>
      </c>
      <c r="I57" s="16">
        <v>27</v>
      </c>
      <c r="J57" s="5">
        <v>995.3</v>
      </c>
      <c r="K57" s="30">
        <f t="shared" si="3"/>
        <v>22.000081866557512</v>
      </c>
      <c r="L57" s="5">
        <v>1221.5</v>
      </c>
      <c r="M57">
        <f t="shared" si="4"/>
        <v>26873.1</v>
      </c>
      <c r="N57" s="28"/>
      <c r="O57" s="28">
        <f t="shared" si="32"/>
        <v>0.78942284076954561</v>
      </c>
      <c r="P57">
        <f t="shared" si="25"/>
        <v>1168.3914933830699</v>
      </c>
      <c r="Q57" s="28">
        <f t="shared" si="33"/>
        <v>0.82530556364111618</v>
      </c>
      <c r="R57" s="28">
        <f t="shared" si="34"/>
        <v>3.5882722871570571E-2</v>
      </c>
      <c r="S57" s="45">
        <v>344360</v>
      </c>
      <c r="T57" s="59">
        <f t="shared" si="35"/>
        <v>1.7113912329516267E-2</v>
      </c>
      <c r="U57" s="28">
        <v>0.96640000000000004</v>
      </c>
      <c r="V57" s="59">
        <f t="shared" si="26"/>
        <v>0.81481784690953751</v>
      </c>
      <c r="W57" s="59">
        <f t="shared" si="27"/>
        <v>0.96403237667178188</v>
      </c>
      <c r="X57" s="62">
        <f t="shared" si="36"/>
        <v>1.4526750490261431</v>
      </c>
      <c r="Y57" s="28">
        <v>0.13908838067134591</v>
      </c>
      <c r="Z57" s="28">
        <v>0.76198215646106759</v>
      </c>
      <c r="AA57" s="62">
        <f t="shared" si="37"/>
        <v>5.8665350214891392</v>
      </c>
      <c r="AB57" s="59">
        <f t="shared" si="38"/>
        <v>0.73334030950098861</v>
      </c>
      <c r="AC57" s="62">
        <f t="shared" si="28"/>
        <v>-1.1787977974331345</v>
      </c>
      <c r="AD57" s="28">
        <v>7.9297912441975593E-2</v>
      </c>
      <c r="AE57" s="28">
        <v>0.82681651402863499</v>
      </c>
      <c r="AF57">
        <v>200.46549999999999</v>
      </c>
      <c r="AG57" s="59">
        <f t="shared" si="29"/>
        <v>0.43563326246575346</v>
      </c>
      <c r="AH57" s="62">
        <f t="shared" si="30"/>
        <v>-1.4280924198677933</v>
      </c>
      <c r="AI57" s="28">
        <v>0.11584095694217872</v>
      </c>
      <c r="AJ57" s="28">
        <v>0.60106485498511031</v>
      </c>
      <c r="AK57" s="62">
        <f t="shared" si="31"/>
        <v>-0.38473838942492827</v>
      </c>
    </row>
    <row r="58" spans="1:37" x14ac:dyDescent="0.25">
      <c r="A58" s="15" t="s">
        <v>126</v>
      </c>
      <c r="B58" s="18">
        <v>11614</v>
      </c>
      <c r="C58" s="4">
        <v>8211</v>
      </c>
      <c r="D58" s="9">
        <v>0.78554617989782449</v>
      </c>
      <c r="E58" s="28">
        <f t="shared" si="22"/>
        <v>0.72885728031756913</v>
      </c>
      <c r="F58" s="28">
        <f t="shared" si="23"/>
        <v>0.74420164411372847</v>
      </c>
      <c r="G58" s="28">
        <f t="shared" si="24"/>
        <v>0.78554617989782449</v>
      </c>
      <c r="H58" s="16">
        <v>13</v>
      </c>
      <c r="I58" s="16">
        <v>16</v>
      </c>
      <c r="J58" s="5">
        <v>969.63</v>
      </c>
      <c r="K58" s="30">
        <f t="shared" si="3"/>
        <v>12.000092819628257</v>
      </c>
      <c r="L58" s="5">
        <v>1292.83</v>
      </c>
      <c r="M58">
        <f t="shared" si="4"/>
        <v>15514.08</v>
      </c>
      <c r="N58" s="28"/>
      <c r="O58" s="28">
        <f t="shared" si="32"/>
        <v>0.7458675928002908</v>
      </c>
      <c r="P58">
        <f t="shared" si="25"/>
        <v>1193.3822485156404</v>
      </c>
      <c r="Q58" s="28">
        <f t="shared" si="33"/>
        <v>0.80802274476547331</v>
      </c>
      <c r="R58" s="28">
        <f t="shared" si="34"/>
        <v>6.2155151965182509E-2</v>
      </c>
      <c r="S58" s="45">
        <v>224384</v>
      </c>
      <c r="T58" s="59">
        <f t="shared" si="35"/>
        <v>1.1151376768922574E-2</v>
      </c>
      <c r="U58" s="28">
        <v>0.96640000000000004</v>
      </c>
      <c r="V58" s="59">
        <f t="shared" si="26"/>
        <v>0.75000580122676608</v>
      </c>
      <c r="W58" s="59">
        <f t="shared" si="27"/>
        <v>1.0473868050259423</v>
      </c>
      <c r="X58" s="62">
        <f t="shared" si="36"/>
        <v>2.0519661469009534</v>
      </c>
      <c r="Y58" s="28">
        <v>0.13908838067134591</v>
      </c>
      <c r="Z58" s="28">
        <v>0.76198215646106759</v>
      </c>
      <c r="AA58" s="62">
        <f t="shared" si="37"/>
        <v>5.17594837421563</v>
      </c>
      <c r="AB58" s="59">
        <f t="shared" si="38"/>
        <v>0.56867430510625239</v>
      </c>
      <c r="AC58" s="62">
        <f t="shared" si="28"/>
        <v>-3.255346842973605</v>
      </c>
      <c r="AD58" s="28">
        <v>7.9297912441975593E-2</v>
      </c>
      <c r="AE58" s="28">
        <v>0.82681651402863499</v>
      </c>
      <c r="AF58">
        <v>206.10769999999999</v>
      </c>
      <c r="AG58" s="59">
        <f t="shared" si="29"/>
        <v>0.42069457183561648</v>
      </c>
      <c r="AH58" s="62">
        <f t="shared" si="30"/>
        <v>-1.5570510457672109</v>
      </c>
      <c r="AI58" s="28">
        <v>0.11584095694217872</v>
      </c>
      <c r="AJ58" s="28">
        <v>0.60106485498511031</v>
      </c>
      <c r="AK58" s="62">
        <f t="shared" si="31"/>
        <v>-0.92014391394662087</v>
      </c>
    </row>
    <row r="59" spans="1:37" x14ac:dyDescent="0.25">
      <c r="A59" s="15" t="s">
        <v>128</v>
      </c>
      <c r="B59" s="18">
        <v>24965</v>
      </c>
      <c r="C59" s="4">
        <v>13879</v>
      </c>
      <c r="D59" s="9">
        <v>0.61770923737677197</v>
      </c>
      <c r="E59" s="28">
        <f t="shared" si="22"/>
        <v>0.5731322821021595</v>
      </c>
      <c r="F59" s="28">
        <f t="shared" si="23"/>
        <v>0.58519822488325757</v>
      </c>
      <c r="G59" s="28">
        <f t="shared" si="24"/>
        <v>0.61770923737677197</v>
      </c>
      <c r="H59" s="16">
        <v>30</v>
      </c>
      <c r="I59" s="16">
        <v>31</v>
      </c>
      <c r="J59" s="5">
        <v>1072.06</v>
      </c>
      <c r="K59" s="30">
        <f t="shared" si="3"/>
        <v>28.999877835951136</v>
      </c>
      <c r="L59" s="5">
        <v>1146</v>
      </c>
      <c r="M59">
        <f t="shared" si="4"/>
        <v>33233.86</v>
      </c>
      <c r="N59" s="28"/>
      <c r="O59" s="28">
        <f t="shared" si="32"/>
        <v>0.84143106457242578</v>
      </c>
      <c r="P59">
        <f t="shared" si="25"/>
        <v>1107.799844443811</v>
      </c>
      <c r="Q59" s="28">
        <f t="shared" si="33"/>
        <v>0.87044605109520712</v>
      </c>
      <c r="R59" s="28">
        <f t="shared" si="34"/>
        <v>2.9014986522781339E-2</v>
      </c>
      <c r="S59" s="45">
        <v>397322</v>
      </c>
      <c r="T59" s="59">
        <f t="shared" si="35"/>
        <v>1.9746003817481886E-2</v>
      </c>
      <c r="U59" s="28">
        <v>0.96640000000000004</v>
      </c>
      <c r="V59" s="59">
        <f t="shared" si="26"/>
        <v>0.93547993019197206</v>
      </c>
      <c r="W59" s="59">
        <f t="shared" si="27"/>
        <v>0.66031265603956935</v>
      </c>
      <c r="X59" s="62">
        <f t="shared" si="36"/>
        <v>-0.73097048028573064</v>
      </c>
      <c r="Y59" s="28">
        <v>0.13908838067134591</v>
      </c>
      <c r="Z59" s="28">
        <v>0.76198215646106759</v>
      </c>
      <c r="AA59" s="62">
        <f t="shared" si="37"/>
        <v>6.2833168060162787</v>
      </c>
      <c r="AB59" s="59">
        <f t="shared" si="38"/>
        <v>0.78333299051946859</v>
      </c>
      <c r="AC59" s="62">
        <f t="shared" si="28"/>
        <v>-0.54835647206960791</v>
      </c>
      <c r="AD59" s="28">
        <v>7.9297912441975593E-2</v>
      </c>
      <c r="AE59" s="28">
        <v>0.82681651402863499</v>
      </c>
      <c r="AF59">
        <v>119.7094</v>
      </c>
      <c r="AG59" s="59">
        <f t="shared" si="29"/>
        <v>0.64944886531506851</v>
      </c>
      <c r="AH59" s="62">
        <f t="shared" si="30"/>
        <v>0.41767619680583939</v>
      </c>
      <c r="AI59" s="28">
        <v>0.11584095694217872</v>
      </c>
      <c r="AJ59" s="28">
        <v>0.60106485498511031</v>
      </c>
      <c r="AK59" s="62">
        <f t="shared" si="31"/>
        <v>-0.28721691851649972</v>
      </c>
    </row>
    <row r="60" spans="1:37" x14ac:dyDescent="0.25">
      <c r="A60" s="15" t="s">
        <v>130</v>
      </c>
      <c r="B60" s="18">
        <v>30868</v>
      </c>
      <c r="C60" s="4">
        <v>19967</v>
      </c>
      <c r="D60" s="9">
        <v>0.71872345327055709</v>
      </c>
      <c r="E60" s="28">
        <f t="shared" si="22"/>
        <v>0.66685681231288807</v>
      </c>
      <c r="F60" s="28">
        <f t="shared" si="23"/>
        <v>0.68089590309842252</v>
      </c>
      <c r="G60" s="28">
        <f t="shared" si="24"/>
        <v>0.71872345327055709</v>
      </c>
      <c r="H60" s="16">
        <v>39</v>
      </c>
      <c r="I60" s="16">
        <v>41</v>
      </c>
      <c r="J60" s="5">
        <v>1114.83</v>
      </c>
      <c r="K60" s="30">
        <f t="shared" si="3"/>
        <v>35.000099545155209</v>
      </c>
      <c r="L60" s="5">
        <v>1305.94</v>
      </c>
      <c r="M60">
        <f t="shared" si="4"/>
        <v>45708.03</v>
      </c>
      <c r="N60" s="28"/>
      <c r="O60" s="28">
        <f t="shared" si="32"/>
        <v>0.73838001745868875</v>
      </c>
      <c r="P60">
        <f t="shared" si="25"/>
        <v>1269.6639891972536</v>
      </c>
      <c r="Q60" s="28">
        <f t="shared" si="33"/>
        <v>0.7594765293844925</v>
      </c>
      <c r="R60" s="28">
        <f t="shared" si="34"/>
        <v>2.1096511925803751E-2</v>
      </c>
      <c r="S60" s="45">
        <v>634810</v>
      </c>
      <c r="T60" s="59">
        <f t="shared" si="35"/>
        <v>3.1548619717447497E-2</v>
      </c>
      <c r="U60" s="28">
        <v>0.96640000000000004</v>
      </c>
      <c r="V60" s="59">
        <f t="shared" si="26"/>
        <v>0.85366096451598072</v>
      </c>
      <c r="W60" s="59">
        <f t="shared" si="27"/>
        <v>0.84193079354175204</v>
      </c>
      <c r="X60" s="62">
        <f t="shared" si="36"/>
        <v>0.57480457170319876</v>
      </c>
      <c r="Y60" s="28">
        <v>0.13908838067134591</v>
      </c>
      <c r="Z60" s="28">
        <v>0.76198215646106759</v>
      </c>
      <c r="AA60" s="62">
        <f t="shared" si="37"/>
        <v>4.8625573006096312</v>
      </c>
      <c r="AB60" s="59">
        <f t="shared" si="38"/>
        <v>0.86107018654800604</v>
      </c>
      <c r="AC60" s="62">
        <f t="shared" si="28"/>
        <v>0.43196184444874747</v>
      </c>
      <c r="AD60" s="28">
        <v>7.9297912441975593E-2</v>
      </c>
      <c r="AE60" s="28">
        <v>0.82681651402863499</v>
      </c>
      <c r="AF60">
        <v>59.395200000000003</v>
      </c>
      <c r="AG60" s="59">
        <f t="shared" si="29"/>
        <v>0.8091410375890411</v>
      </c>
      <c r="AH60" s="62">
        <f t="shared" si="30"/>
        <v>1.7962229257808247</v>
      </c>
      <c r="AI60" s="28">
        <v>0.11584095694217872</v>
      </c>
      <c r="AJ60" s="28">
        <v>0.60106485498511031</v>
      </c>
      <c r="AK60" s="62">
        <f t="shared" si="31"/>
        <v>0.93432978064425709</v>
      </c>
    </row>
    <row r="61" spans="1:37" x14ac:dyDescent="0.25">
      <c r="A61" s="15" t="s">
        <v>132</v>
      </c>
      <c r="B61" s="18">
        <v>9824</v>
      </c>
      <c r="C61" s="4">
        <v>7730</v>
      </c>
      <c r="D61" s="9">
        <v>0.87427614911328266</v>
      </c>
      <c r="E61" s="28">
        <f t="shared" si="22"/>
        <v>0.81118405587830356</v>
      </c>
      <c r="F61" s="28">
        <f t="shared" si="23"/>
        <v>0.82826161494942574</v>
      </c>
      <c r="G61" s="28">
        <f t="shared" si="24"/>
        <v>0.87427614911328266</v>
      </c>
      <c r="H61" s="16">
        <v>19</v>
      </c>
      <c r="I61" s="16">
        <v>21</v>
      </c>
      <c r="J61" s="5">
        <v>677.52</v>
      </c>
      <c r="K61" s="30">
        <f t="shared" si="3"/>
        <v>18.999946584049997</v>
      </c>
      <c r="L61" s="5">
        <v>748.84</v>
      </c>
      <c r="M61">
        <f t="shared" si="4"/>
        <v>14227.92</v>
      </c>
      <c r="N61" s="28"/>
      <c r="O61" s="28">
        <f t="shared" si="32"/>
        <v>1.2876983067143848</v>
      </c>
      <c r="P61">
        <f t="shared" si="25"/>
        <v>711.39789999973289</v>
      </c>
      <c r="Q61" s="28">
        <f t="shared" si="33"/>
        <v>1.355472092341518</v>
      </c>
      <c r="R61" s="28">
        <f t="shared" si="34"/>
        <v>6.777378562713321E-2</v>
      </c>
      <c r="S61" s="45">
        <v>380123</v>
      </c>
      <c r="T61" s="59">
        <f t="shared" si="35"/>
        <v>1.8891252457987895E-2</v>
      </c>
      <c r="U61" s="28">
        <v>0.96640000000000004</v>
      </c>
      <c r="V61" s="59">
        <f t="shared" si="26"/>
        <v>0.90475936114523792</v>
      </c>
      <c r="W61" s="59">
        <f t="shared" si="27"/>
        <v>0.96630793408606486</v>
      </c>
      <c r="X61" s="62">
        <f t="shared" si="36"/>
        <v>1.4690355631345067</v>
      </c>
      <c r="Y61" s="28">
        <v>0.13908838067134591</v>
      </c>
      <c r="Z61" s="28">
        <v>0.76198215646106759</v>
      </c>
      <c r="AA61" s="62">
        <f t="shared" si="37"/>
        <v>2.5844266198046424</v>
      </c>
      <c r="AB61" s="59">
        <f t="shared" si="38"/>
        <v>0.86397716391612345</v>
      </c>
      <c r="AC61" s="62">
        <f t="shared" si="28"/>
        <v>0.4686207838659045</v>
      </c>
      <c r="AD61" s="28">
        <v>7.9297912441975593E-2</v>
      </c>
      <c r="AE61" s="28">
        <v>0.82681651402863499</v>
      </c>
      <c r="AF61">
        <v>197.70599999999999</v>
      </c>
      <c r="AG61" s="59">
        <f t="shared" si="29"/>
        <v>0.44293951123287673</v>
      </c>
      <c r="AH61" s="62">
        <f t="shared" si="30"/>
        <v>-1.3650210420064197</v>
      </c>
      <c r="AI61" s="28">
        <v>0.11584095694217872</v>
      </c>
      <c r="AJ61" s="28">
        <v>0.60106485498511031</v>
      </c>
      <c r="AK61" s="62">
        <f t="shared" si="31"/>
        <v>0.19087843499799714</v>
      </c>
    </row>
    <row r="62" spans="1:37" x14ac:dyDescent="0.25">
      <c r="A62" s="15" t="s">
        <v>134</v>
      </c>
      <c r="B62" s="18">
        <v>31378</v>
      </c>
      <c r="C62" s="4">
        <v>19824</v>
      </c>
      <c r="D62" s="9">
        <v>0.7019780313170586</v>
      </c>
      <c r="E62" s="28">
        <f t="shared" si="22"/>
        <v>0.6513198228714977</v>
      </c>
      <c r="F62" s="28">
        <f t="shared" si="23"/>
        <v>0.66503181914247667</v>
      </c>
      <c r="G62" s="28">
        <f t="shared" si="24"/>
        <v>0.7019780313170586</v>
      </c>
      <c r="H62" s="16">
        <v>43</v>
      </c>
      <c r="I62" s="16">
        <v>47</v>
      </c>
      <c r="J62" s="5">
        <v>1012.13</v>
      </c>
      <c r="K62" s="30">
        <f t="shared" si="3"/>
        <v>43.000063275120226</v>
      </c>
      <c r="L62" s="5">
        <v>1106.28</v>
      </c>
      <c r="M62">
        <f t="shared" si="4"/>
        <v>47570.11</v>
      </c>
      <c r="N62" s="28"/>
      <c r="O62" s="28">
        <f t="shared" si="32"/>
        <v>0.87164189897675093</v>
      </c>
      <c r="P62">
        <f t="shared" si="25"/>
        <v>1081.1373088842454</v>
      </c>
      <c r="Q62" s="28">
        <f t="shared" si="33"/>
        <v>0.89191261098477448</v>
      </c>
      <c r="R62" s="28">
        <f t="shared" si="34"/>
        <v>2.027071200802355E-2</v>
      </c>
      <c r="S62" s="45">
        <v>683540</v>
      </c>
      <c r="T62" s="59">
        <f t="shared" si="35"/>
        <v>3.397039038714586E-2</v>
      </c>
      <c r="U62" s="28">
        <v>0.96640000000000004</v>
      </c>
      <c r="V62" s="59">
        <f t="shared" si="26"/>
        <v>0.9148949633004303</v>
      </c>
      <c r="W62" s="59">
        <f t="shared" si="27"/>
        <v>0.7672771842405971</v>
      </c>
      <c r="X62" s="62">
        <f t="shared" si="36"/>
        <v>3.8069519207655507E-2</v>
      </c>
      <c r="Y62" s="28">
        <v>0.13908838067134591</v>
      </c>
      <c r="Z62" s="28">
        <v>0.76198215646106759</v>
      </c>
      <c r="AA62" s="62">
        <f>B62*100/S62</f>
        <v>4.5905140884220383</v>
      </c>
      <c r="AB62" s="59">
        <f t="shared" si="38"/>
        <v>0.8932440155017608</v>
      </c>
      <c r="AC62" s="62">
        <f t="shared" si="28"/>
        <v>0.83769546293835417</v>
      </c>
      <c r="AD62" s="28">
        <v>7.9297912441975593E-2</v>
      </c>
      <c r="AE62" s="28">
        <v>0.82681651402863499</v>
      </c>
      <c r="AF62">
        <v>192.48560000000001</v>
      </c>
      <c r="AG62" s="59">
        <f t="shared" si="29"/>
        <v>0.45676141413698629</v>
      </c>
      <c r="AH62" s="62">
        <f t="shared" si="30"/>
        <v>-1.2457031144878419</v>
      </c>
      <c r="AI62" s="28">
        <v>0.11584095694217872</v>
      </c>
      <c r="AJ62" s="28">
        <v>0.60106485498511031</v>
      </c>
      <c r="AK62" s="62">
        <f t="shared" si="31"/>
        <v>-0.12331271078061072</v>
      </c>
    </row>
    <row r="63" spans="1:37" x14ac:dyDescent="0.25">
      <c r="A63" s="15" t="s">
        <v>136</v>
      </c>
      <c r="B63" s="18">
        <v>8173</v>
      </c>
      <c r="C63" s="4">
        <v>6376</v>
      </c>
      <c r="D63" s="9">
        <v>0.86681077259812123</v>
      </c>
      <c r="E63" s="28">
        <f t="shared" si="22"/>
        <v>0.80425741787454552</v>
      </c>
      <c r="F63" s="28">
        <f t="shared" si="23"/>
        <v>0.82118915298769379</v>
      </c>
      <c r="G63" s="28">
        <f t="shared" si="24"/>
        <v>0.86681077259812123</v>
      </c>
      <c r="H63" s="16">
        <v>14</v>
      </c>
      <c r="I63" s="16">
        <v>15</v>
      </c>
      <c r="J63" s="5">
        <v>775.2</v>
      </c>
      <c r="K63" s="30">
        <f t="shared" si="3"/>
        <v>13.00002235985958</v>
      </c>
      <c r="L63" s="5">
        <v>894.46</v>
      </c>
      <c r="M63">
        <f t="shared" si="4"/>
        <v>11628</v>
      </c>
      <c r="N63" s="28"/>
      <c r="O63" s="28">
        <f t="shared" si="32"/>
        <v>1.0780582697940657</v>
      </c>
      <c r="P63">
        <f t="shared" si="25"/>
        <v>830.57010204065341</v>
      </c>
      <c r="Q63" s="28">
        <f t="shared" si="33"/>
        <v>1.160985686374733</v>
      </c>
      <c r="R63" s="28">
        <f t="shared" si="34"/>
        <v>8.2927416580667268E-2</v>
      </c>
      <c r="S63" s="45">
        <v>213083</v>
      </c>
      <c r="T63" s="59">
        <f t="shared" si="35"/>
        <v>1.0589742655681016E-2</v>
      </c>
      <c r="U63" s="28">
        <v>0.96640000000000004</v>
      </c>
      <c r="V63" s="59">
        <f t="shared" si="26"/>
        <v>0.86666815732397195</v>
      </c>
      <c r="W63" s="59">
        <f t="shared" si="27"/>
        <v>1.0001645558025227</v>
      </c>
      <c r="X63" s="62">
        <f t="shared" si="36"/>
        <v>1.7124536082151969</v>
      </c>
      <c r="Y63" s="28">
        <v>0.13908838067134591</v>
      </c>
      <c r="Z63" s="28">
        <v>0.76198215646106759</v>
      </c>
      <c r="AA63" s="62">
        <f t="shared" si="37"/>
        <v>3.8355945805155738</v>
      </c>
      <c r="AB63" s="59">
        <f t="shared" si="38"/>
        <v>0.70495477051187128</v>
      </c>
      <c r="AC63" s="62">
        <f t="shared" si="28"/>
        <v>-1.5367585320223052</v>
      </c>
      <c r="AD63" s="28">
        <v>7.9297912441975593E-2</v>
      </c>
      <c r="AE63" s="28">
        <v>0.82681651402863499</v>
      </c>
      <c r="AF63">
        <v>188.92500000000001</v>
      </c>
      <c r="AG63" s="59">
        <f t="shared" si="29"/>
        <v>0.46618871232876707</v>
      </c>
      <c r="AH63" s="62">
        <f t="shared" si="30"/>
        <v>-1.1643217236513836</v>
      </c>
      <c r="AI63" s="28">
        <v>0.11584095694217872</v>
      </c>
      <c r="AJ63" s="28">
        <v>0.60106485498511031</v>
      </c>
      <c r="AK63" s="62">
        <f t="shared" si="31"/>
        <v>-0.32954221581949733</v>
      </c>
    </row>
    <row r="64" spans="1:37" x14ac:dyDescent="0.25">
      <c r="A64" s="15" t="s">
        <v>138</v>
      </c>
      <c r="B64" s="18">
        <v>24509</v>
      </c>
      <c r="C64" s="4">
        <v>15366</v>
      </c>
      <c r="D64" s="9">
        <v>0.69661484896704606</v>
      </c>
      <c r="E64" s="28">
        <f t="shared" si="22"/>
        <v>0.64634367429932116</v>
      </c>
      <c r="F64" s="28">
        <f t="shared" si="23"/>
        <v>0.65995090954772795</v>
      </c>
      <c r="G64" s="28">
        <f t="shared" si="24"/>
        <v>0.69661484896704606</v>
      </c>
      <c r="H64" s="16">
        <v>29</v>
      </c>
      <c r="I64" s="16">
        <v>34</v>
      </c>
      <c r="J64" s="5">
        <v>1123.94</v>
      </c>
      <c r="K64" s="30">
        <f t="shared" si="3"/>
        <v>32.999965457685661</v>
      </c>
      <c r="L64" s="5">
        <v>1158</v>
      </c>
      <c r="M64">
        <f t="shared" si="4"/>
        <v>38213.96</v>
      </c>
      <c r="N64" s="28"/>
      <c r="O64" s="28">
        <f t="shared" si="32"/>
        <v>0.83271157167530219</v>
      </c>
      <c r="P64">
        <f t="shared" si="25"/>
        <v>1123.941141868477</v>
      </c>
      <c r="Q64" s="28">
        <f t="shared" si="33"/>
        <v>0.85794528207851617</v>
      </c>
      <c r="R64" s="28">
        <f t="shared" si="34"/>
        <v>2.5233710403213983E-2</v>
      </c>
      <c r="S64" s="45">
        <v>371714</v>
      </c>
      <c r="T64" s="59">
        <f t="shared" si="35"/>
        <v>1.8473344196927078E-2</v>
      </c>
      <c r="U64" s="28">
        <v>0.96640000000000004</v>
      </c>
      <c r="V64" s="59">
        <f t="shared" si="26"/>
        <v>0.97058721934369596</v>
      </c>
      <c r="W64" s="59">
        <f t="shared" si="27"/>
        <v>0.71772514111415142</v>
      </c>
      <c r="X64" s="62">
        <f t="shared" si="36"/>
        <v>-0.31819347621489508</v>
      </c>
      <c r="Y64" s="28">
        <v>0.13908838067134591</v>
      </c>
      <c r="Z64" s="28">
        <v>0.76198215646106759</v>
      </c>
      <c r="AA64" s="62">
        <f t="shared" si="37"/>
        <v>6.5935100641891351</v>
      </c>
      <c r="AB64" s="59">
        <f t="shared" si="38"/>
        <v>0.800196455579819</v>
      </c>
      <c r="AC64" s="62">
        <f t="shared" si="28"/>
        <v>-0.3356968377735618</v>
      </c>
      <c r="AD64" s="28">
        <v>7.9297912441975593E-2</v>
      </c>
      <c r="AE64" s="28">
        <v>0.82681651402863499</v>
      </c>
      <c r="AF64">
        <v>188.31710000000001</v>
      </c>
      <c r="AG64" s="59">
        <f t="shared" si="29"/>
        <v>0.4677982316712328</v>
      </c>
      <c r="AH64" s="62">
        <f t="shared" si="30"/>
        <v>-1.1504275070897136</v>
      </c>
      <c r="AI64" s="28">
        <v>0.11584095694217872</v>
      </c>
      <c r="AJ64" s="28">
        <v>0.60106485498511031</v>
      </c>
      <c r="AK64" s="62">
        <f t="shared" si="31"/>
        <v>-0.60143927369272354</v>
      </c>
    </row>
    <row r="65" spans="1:38" x14ac:dyDescent="0.25">
      <c r="A65" s="15" t="s">
        <v>140</v>
      </c>
      <c r="B65" s="18">
        <v>9957</v>
      </c>
      <c r="C65" s="4">
        <v>7396</v>
      </c>
      <c r="D65" s="9">
        <v>0.82532668251258179</v>
      </c>
      <c r="E65" s="28">
        <f t="shared" si="22"/>
        <v>0.76576702501167393</v>
      </c>
      <c r="F65" s="28">
        <f t="shared" si="23"/>
        <v>0.78188843606455127</v>
      </c>
      <c r="G65" s="28">
        <f t="shared" si="24"/>
        <v>0.82532668251258179</v>
      </c>
      <c r="H65" s="16">
        <v>16</v>
      </c>
      <c r="I65" s="16">
        <v>22</v>
      </c>
      <c r="J65" s="5">
        <v>688.36</v>
      </c>
      <c r="K65" s="30">
        <f t="shared" si="3"/>
        <v>13.999981510756117</v>
      </c>
      <c r="L65" s="5">
        <v>1081.71</v>
      </c>
      <c r="M65">
        <f t="shared" si="4"/>
        <v>15143.92</v>
      </c>
      <c r="N65" s="28"/>
      <c r="O65" s="28">
        <f t="shared" si="32"/>
        <v>0.89144040454465612</v>
      </c>
      <c r="P65">
        <f t="shared" si="25"/>
        <v>1009.5959111110017</v>
      </c>
      <c r="Q65" s="28">
        <f t="shared" si="33"/>
        <v>0.95511480324723763</v>
      </c>
      <c r="R65" s="28">
        <f t="shared" si="34"/>
        <v>6.3674398702581514E-2</v>
      </c>
      <c r="S65" s="45">
        <v>395499</v>
      </c>
      <c r="T65" s="59">
        <f t="shared" si="35"/>
        <v>1.9655404844962695E-2</v>
      </c>
      <c r="U65" s="28">
        <v>0.96640000000000004</v>
      </c>
      <c r="V65" s="59">
        <f t="shared" si="26"/>
        <v>0.63636279594345979</v>
      </c>
      <c r="W65" s="59">
        <f t="shared" si="27"/>
        <v>1.2969436424845793</v>
      </c>
      <c r="X65" s="62">
        <f t="shared" si="36"/>
        <v>3.8461982477715408</v>
      </c>
      <c r="Y65" s="28">
        <v>0.13908838067134591</v>
      </c>
      <c r="Z65" s="28">
        <v>0.76198215646106759</v>
      </c>
      <c r="AA65" s="62">
        <f t="shared" si="37"/>
        <v>2.51757905835413</v>
      </c>
      <c r="AB65" s="59">
        <f t="shared" si="38"/>
        <v>0.82017268691248724</v>
      </c>
      <c r="AC65" s="62">
        <f t="shared" si="28"/>
        <v>-8.3783127595057627E-2</v>
      </c>
      <c r="AD65" s="28">
        <v>7.9297912441975593E-2</v>
      </c>
      <c r="AE65" s="28">
        <v>0.82681651402863499</v>
      </c>
      <c r="AF65">
        <v>211.6567</v>
      </c>
      <c r="AG65" s="59">
        <f t="shared" si="29"/>
        <v>0.40600264416438353</v>
      </c>
      <c r="AH65" s="62">
        <f t="shared" si="30"/>
        <v>-1.6838794841628497</v>
      </c>
      <c r="AI65" s="28">
        <v>0.11584095694217872</v>
      </c>
      <c r="AJ65" s="28">
        <v>0.60106485498511031</v>
      </c>
      <c r="AK65" s="62">
        <f t="shared" si="31"/>
        <v>0.69284521200454441</v>
      </c>
    </row>
    <row r="66" spans="1:38" x14ac:dyDescent="0.25">
      <c r="A66" s="15" t="s">
        <v>142</v>
      </c>
      <c r="B66" s="18">
        <v>14581</v>
      </c>
      <c r="C66" s="4">
        <v>11745</v>
      </c>
      <c r="D66" s="9">
        <v>0.89500034291200881</v>
      </c>
      <c r="E66" s="28">
        <f t="shared" si="22"/>
        <v>0.83041268929980194</v>
      </c>
      <c r="F66" s="28">
        <f t="shared" si="23"/>
        <v>0.84789506170611362</v>
      </c>
      <c r="G66" s="28">
        <f t="shared" si="24"/>
        <v>0.89500034291200881</v>
      </c>
      <c r="H66" s="16">
        <v>27</v>
      </c>
      <c r="I66" s="16">
        <v>27</v>
      </c>
      <c r="J66" s="5">
        <v>771.15</v>
      </c>
      <c r="K66" s="30">
        <f t="shared" si="3"/>
        <v>25.00006003554104</v>
      </c>
      <c r="L66" s="5">
        <v>832.84</v>
      </c>
      <c r="M66">
        <f t="shared" si="4"/>
        <v>20821.05</v>
      </c>
      <c r="N66" s="28"/>
      <c r="O66" s="28">
        <f t="shared" si="32"/>
        <v>1.1578214302867296</v>
      </c>
      <c r="P66">
        <f t="shared" si="25"/>
        <v>800.80776627201851</v>
      </c>
      <c r="Q66" s="28">
        <f t="shared" si="33"/>
        <v>1.2041341762817686</v>
      </c>
      <c r="R66" s="28">
        <f t="shared" si="34"/>
        <v>4.6312745995038984E-2</v>
      </c>
      <c r="S66" s="45">
        <v>340310</v>
      </c>
      <c r="T66" s="59">
        <f t="shared" si="35"/>
        <v>1.6912636499180161E-2</v>
      </c>
      <c r="U66" s="28">
        <v>0.96640000000000004</v>
      </c>
      <c r="V66" s="59">
        <f t="shared" si="26"/>
        <v>0.92592814946448299</v>
      </c>
      <c r="W66" s="59">
        <f t="shared" si="27"/>
        <v>0.96659804913549552</v>
      </c>
      <c r="X66" s="62">
        <f t="shared" si="36"/>
        <v>1.471121395524174</v>
      </c>
      <c r="Y66" s="28">
        <v>0.13908838067134591</v>
      </c>
      <c r="Z66" s="28">
        <v>0.76198215646106759</v>
      </c>
      <c r="AA66" s="62">
        <f t="shared" si="37"/>
        <v>4.2846228438776413</v>
      </c>
      <c r="AB66" s="59">
        <f t="shared" si="38"/>
        <v>0.82861549781134691</v>
      </c>
      <c r="AC66" s="62">
        <f t="shared" si="28"/>
        <v>2.2686395231757098E-2</v>
      </c>
      <c r="AD66" s="28">
        <v>7.9297912441975593E-2</v>
      </c>
      <c r="AE66" s="28">
        <v>0.82681651402863499</v>
      </c>
      <c r="AF66">
        <v>137.42509999999999</v>
      </c>
      <c r="AG66" s="59">
        <f t="shared" si="29"/>
        <v>0.6025435160547945</v>
      </c>
      <c r="AH66" s="62">
        <f t="shared" si="30"/>
        <v>1.2764579201657142E-2</v>
      </c>
      <c r="AI66" s="28">
        <v>0.11584095694217872</v>
      </c>
      <c r="AJ66" s="28">
        <v>0.60106485498511031</v>
      </c>
      <c r="AK66" s="62">
        <f t="shared" si="31"/>
        <v>0.50219078998586275</v>
      </c>
    </row>
    <row r="67" spans="1:38" x14ac:dyDescent="0.25">
      <c r="A67" s="33" t="s">
        <v>509</v>
      </c>
      <c r="B67" s="34"/>
      <c r="C67" s="32"/>
      <c r="D67" s="35"/>
      <c r="E67" s="36"/>
      <c r="F67" s="36"/>
      <c r="G67" s="36"/>
      <c r="H67" s="37"/>
      <c r="I67" s="37"/>
      <c r="J67" s="38">
        <f>MEDIAN(J21:J66)</f>
        <v>964.28</v>
      </c>
      <c r="K67" s="39"/>
      <c r="L67" s="38">
        <f>MEDIAN(L21:L66)</f>
        <v>1107.4299999999998</v>
      </c>
      <c r="M67" s="40"/>
      <c r="N67" s="36"/>
      <c r="O67" s="36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62"/>
      <c r="AL67" s="40"/>
    </row>
    <row r="68" spans="1:38" x14ac:dyDescent="0.25">
      <c r="A68" s="32" t="s">
        <v>524</v>
      </c>
      <c r="B68" s="18"/>
      <c r="C68" s="4"/>
      <c r="D68" s="28"/>
      <c r="E68" s="28"/>
      <c r="F68" s="28"/>
      <c r="G68" s="28"/>
      <c r="H68" s="16"/>
      <c r="I68" s="16"/>
      <c r="J68" s="38"/>
      <c r="K68" s="30"/>
      <c r="L68" s="5"/>
      <c r="N68" s="28"/>
      <c r="O68" s="28"/>
      <c r="P68" s="56"/>
      <c r="W68" s="28">
        <f>SUM(W21:W66)/46</f>
        <v>0.84664684051229755</v>
      </c>
      <c r="X68" s="28"/>
      <c r="Y68" s="28"/>
      <c r="Z68" s="28"/>
      <c r="AB68" s="28">
        <f>SUM(AB21:AB66)/46</f>
        <v>0.82681651402863499</v>
      </c>
      <c r="AC68" s="28"/>
      <c r="AD68" s="28"/>
      <c r="AE68" s="28"/>
      <c r="AG68" s="28">
        <f>SUM(AG21:AG66)/46</f>
        <v>0.60106485498511031</v>
      </c>
      <c r="AH68" s="28"/>
      <c r="AI68" s="28"/>
      <c r="AK68" s="62"/>
    </row>
    <row r="69" spans="1:38" x14ac:dyDescent="0.25">
      <c r="A69" s="32" t="s">
        <v>525</v>
      </c>
      <c r="B69" s="18"/>
      <c r="C69" s="4"/>
      <c r="D69" s="28"/>
      <c r="E69" s="28"/>
      <c r="F69" s="28"/>
      <c r="G69" s="28"/>
      <c r="H69" s="16"/>
      <c r="I69" s="16"/>
      <c r="J69" s="38"/>
      <c r="K69" s="30"/>
      <c r="L69" s="5"/>
      <c r="N69" s="28"/>
      <c r="O69" s="28"/>
      <c r="P69" s="56"/>
      <c r="W69">
        <f>STDEV(W21:W66)</f>
        <v>0.15454264519038269</v>
      </c>
      <c r="AB69">
        <f>STDEV(AB21:AB66)</f>
        <v>7.9297912441975649E-2</v>
      </c>
      <c r="AG69">
        <f>STDEV(AG21:AG66)</f>
        <v>0.11584095694217872</v>
      </c>
      <c r="AK69" s="62"/>
    </row>
    <row r="70" spans="1:38" x14ac:dyDescent="0.25">
      <c r="A70" s="4" t="s">
        <v>144</v>
      </c>
      <c r="B70" s="18">
        <v>4803</v>
      </c>
      <c r="C70" s="4">
        <v>3733</v>
      </c>
      <c r="D70" s="9">
        <v>0.86358063247507344</v>
      </c>
      <c r="E70" s="28">
        <f t="shared" si="22"/>
        <v>0.80126038064697536</v>
      </c>
      <c r="F70" s="28">
        <f t="shared" si="23"/>
        <v>0.81812902023954337</v>
      </c>
      <c r="G70" s="28">
        <f t="shared" si="24"/>
        <v>0.86358063247507344</v>
      </c>
      <c r="H70" s="16">
        <v>4</v>
      </c>
      <c r="I70" s="16">
        <v>4</v>
      </c>
      <c r="J70" s="5">
        <v>1200.75</v>
      </c>
      <c r="K70" s="30">
        <f t="shared" si="3"/>
        <v>4</v>
      </c>
      <c r="L70" s="5">
        <v>1200.75</v>
      </c>
      <c r="M70">
        <f t="shared" si="4"/>
        <v>4803</v>
      </c>
      <c r="N70" s="28"/>
      <c r="O70" s="28">
        <f>$J$245/L70</f>
        <v>0.62072038309389965</v>
      </c>
      <c r="P70">
        <f t="shared" ref="P70:P133" si="39">M70/(K70+1)</f>
        <v>960.6</v>
      </c>
      <c r="Q70" s="28">
        <f>$J$245/P70</f>
        <v>0.77590047886737457</v>
      </c>
      <c r="R70" s="28">
        <f t="shared" ref="R70:R133" si="40">Q70-O70</f>
        <v>0.15518009577347491</v>
      </c>
      <c r="S70" s="46">
        <v>44270</v>
      </c>
      <c r="T70" s="59">
        <f>S70/20121641</f>
        <v>2.200118767649219E-3</v>
      </c>
      <c r="U70" s="28">
        <v>0.98960000000000004</v>
      </c>
      <c r="V70" s="59">
        <f t="shared" ref="V70:V133" si="41">K70/I70</f>
        <v>1</v>
      </c>
      <c r="W70" s="59">
        <f t="shared" ref="W70:W133" si="42">D70/V70</f>
        <v>0.86358063247507344</v>
      </c>
      <c r="X70" s="62">
        <f t="shared" ref="X70:X133" si="43">(W70-Z70)/Y70</f>
        <v>-0.20038210238346207</v>
      </c>
      <c r="Y70" s="28">
        <v>0.15378925368193108</v>
      </c>
      <c r="Z70" s="28">
        <v>0.89439724645184238</v>
      </c>
      <c r="AA70" s="62">
        <f>B70*10/S70</f>
        <v>1.0849333634515472</v>
      </c>
      <c r="AB70" s="59">
        <f t="shared" ref="AB70:AB133" si="44">(1-AA70/K70)</f>
        <v>0.72876665913711314</v>
      </c>
      <c r="AC70" s="62">
        <f t="shared" ref="AC70:AC133" si="45">(AB70-AE70)/AD70</f>
        <v>-2.0115601038431272</v>
      </c>
      <c r="AD70" s="28">
        <v>7.6642910197268058E-2</v>
      </c>
      <c r="AE70" s="28">
        <v>0.88293847953236915</v>
      </c>
      <c r="AF70">
        <v>82.193299999999994</v>
      </c>
      <c r="AG70" s="59">
        <f t="shared" ref="AG70:AG133" si="46">(1-AF70/365)*U70</f>
        <v>0.76675482279452056</v>
      </c>
      <c r="AH70" s="62">
        <f t="shared" ref="AH70:AH133" si="47">(AG70-AJ70)/AI70</f>
        <v>0.15548125067076096</v>
      </c>
      <c r="AI70">
        <v>6.5787674558349635E-2</v>
      </c>
      <c r="AJ70" s="28">
        <v>0.75652607287546736</v>
      </c>
      <c r="AK70" s="62">
        <f t="shared" si="31"/>
        <v>-0.68548698518527607</v>
      </c>
    </row>
    <row r="71" spans="1:38" x14ac:dyDescent="0.25">
      <c r="A71" s="4" t="s">
        <v>146</v>
      </c>
      <c r="B71" s="18">
        <v>1174</v>
      </c>
      <c r="C71" s="4">
        <v>966</v>
      </c>
      <c r="D71" s="9">
        <v>0.91425326519023276</v>
      </c>
      <c r="E71" s="28">
        <f t="shared" si="22"/>
        <v>0.84827622543423664</v>
      </c>
      <c r="F71" s="28">
        <f t="shared" si="23"/>
        <v>0.8661346722854838</v>
      </c>
      <c r="G71" s="28">
        <f t="shared" si="24"/>
        <v>0.91425326519023276</v>
      </c>
      <c r="H71" s="16">
        <v>2</v>
      </c>
      <c r="I71" s="16">
        <v>3</v>
      </c>
      <c r="J71" s="5">
        <v>391.33</v>
      </c>
      <c r="K71" s="30">
        <f t="shared" si="3"/>
        <v>1.9999829642248723</v>
      </c>
      <c r="L71" s="5">
        <v>587</v>
      </c>
      <c r="M71">
        <f t="shared" si="4"/>
        <v>1173.99</v>
      </c>
      <c r="N71" s="28"/>
      <c r="O71" s="28">
        <f t="shared" ref="O71:O134" si="48">$J$245/L71</f>
        <v>1.2697274275979558</v>
      </c>
      <c r="P71">
        <f t="shared" si="39"/>
        <v>391.33222221591262</v>
      </c>
      <c r="Q71" s="28">
        <f t="shared" ref="Q71:Q134" si="49">$J$245/P71</f>
        <v>1.9045965491407288</v>
      </c>
      <c r="R71" s="28">
        <f t="shared" si="40"/>
        <v>0.63486912154277308</v>
      </c>
      <c r="S71" s="46">
        <v>24777</v>
      </c>
      <c r="T71" s="59">
        <f t="shared" ref="T71:T134" si="50">S71/20121641</f>
        <v>1.2313608020339893E-3</v>
      </c>
      <c r="U71" s="28">
        <v>0.98960000000000004</v>
      </c>
      <c r="V71" s="59">
        <f t="shared" si="41"/>
        <v>0.66666098807495744</v>
      </c>
      <c r="W71" s="59">
        <f t="shared" si="42"/>
        <v>1.3713915791446263</v>
      </c>
      <c r="X71" s="62">
        <f t="shared" si="43"/>
        <v>3.1016102963820198</v>
      </c>
      <c r="Y71" s="28">
        <v>0.15378925368193108</v>
      </c>
      <c r="Z71" s="28">
        <v>0.89439724645184238</v>
      </c>
      <c r="AA71" s="62">
        <f t="shared" ref="AA71:AA91" si="51">B71*10/S71</f>
        <v>0.47382653267142916</v>
      </c>
      <c r="AB71" s="59">
        <f t="shared" si="44"/>
        <v>0.76308471564653113</v>
      </c>
      <c r="AC71" s="62">
        <f t="shared" si="45"/>
        <v>-1.5637945320363136</v>
      </c>
      <c r="AD71" s="28">
        <v>7.6642910197268058E-2</v>
      </c>
      <c r="AE71" s="28">
        <v>0.88293847953236915</v>
      </c>
      <c r="AF71">
        <v>83.403099999999995</v>
      </c>
      <c r="AG71" s="59">
        <f t="shared" si="46"/>
        <v>0.76347477326027402</v>
      </c>
      <c r="AH71" s="62">
        <f t="shared" si="47"/>
        <v>0.10562313429461</v>
      </c>
      <c r="AI71">
        <v>6.5787674558349635E-2</v>
      </c>
      <c r="AJ71" s="28">
        <v>0.75652607287546736</v>
      </c>
      <c r="AK71" s="62">
        <f t="shared" si="31"/>
        <v>0.54781296621343867</v>
      </c>
    </row>
    <row r="72" spans="1:38" x14ac:dyDescent="0.25">
      <c r="A72" s="4" t="s">
        <v>148</v>
      </c>
      <c r="B72" s="18">
        <v>6633</v>
      </c>
      <c r="C72" s="4">
        <v>4933</v>
      </c>
      <c r="D72" s="9">
        <v>0.82633968206107511</v>
      </c>
      <c r="E72" s="28">
        <f t="shared" si="22"/>
        <v>0.76670692149996655</v>
      </c>
      <c r="F72" s="28">
        <f t="shared" si="23"/>
        <v>0.78284811984733438</v>
      </c>
      <c r="G72" s="28">
        <f t="shared" si="24"/>
        <v>0.82633968206107511</v>
      </c>
      <c r="H72" s="16">
        <v>6</v>
      </c>
      <c r="I72" s="16">
        <v>9</v>
      </c>
      <c r="J72" s="5">
        <v>737</v>
      </c>
      <c r="K72" s="30">
        <f t="shared" si="3"/>
        <v>7.0000105533100454</v>
      </c>
      <c r="L72" s="5">
        <v>947.57</v>
      </c>
      <c r="M72">
        <f t="shared" si="4"/>
        <v>6633</v>
      </c>
      <c r="N72" s="28"/>
      <c r="O72" s="28">
        <f t="shared" si="48"/>
        <v>0.78656985763584752</v>
      </c>
      <c r="P72">
        <f t="shared" si="39"/>
        <v>829.123906249794</v>
      </c>
      <c r="Q72" s="28">
        <f t="shared" si="49"/>
        <v>0.89893681074906917</v>
      </c>
      <c r="R72" s="28">
        <f t="shared" si="40"/>
        <v>0.11236695311322165</v>
      </c>
      <c r="S72" s="46">
        <v>65983</v>
      </c>
      <c r="T72" s="59">
        <f t="shared" si="50"/>
        <v>3.2792057069301653E-3</v>
      </c>
      <c r="U72" s="28">
        <v>0.98960000000000004</v>
      </c>
      <c r="V72" s="59">
        <f t="shared" si="41"/>
        <v>0.77777895036778277</v>
      </c>
      <c r="W72" s="59">
        <f t="shared" si="42"/>
        <v>1.0624351323346175</v>
      </c>
      <c r="X72" s="62">
        <f t="shared" si="43"/>
        <v>1.0926503761460034</v>
      </c>
      <c r="Y72" s="28">
        <v>0.15378925368193108</v>
      </c>
      <c r="Z72" s="28">
        <v>0.89439724645184238</v>
      </c>
      <c r="AA72" s="62">
        <f t="shared" si="51"/>
        <v>1.0052589303305397</v>
      </c>
      <c r="AB72" s="59">
        <f t="shared" si="44"/>
        <v>0.85639179788733455</v>
      </c>
      <c r="AC72" s="62">
        <f t="shared" si="45"/>
        <v>-0.34636839306737149</v>
      </c>
      <c r="AD72" s="28">
        <v>7.6642910197268058E-2</v>
      </c>
      <c r="AE72" s="28">
        <v>0.88293847953236915</v>
      </c>
      <c r="AF72">
        <v>105.6057</v>
      </c>
      <c r="AG72" s="59">
        <f t="shared" si="46"/>
        <v>0.70327835419178086</v>
      </c>
      <c r="AH72" s="62">
        <f t="shared" si="47"/>
        <v>-0.80938745807862589</v>
      </c>
      <c r="AI72">
        <v>6.5787674558349635E-2</v>
      </c>
      <c r="AJ72" s="28">
        <v>0.75652607287546736</v>
      </c>
      <c r="AK72" s="62">
        <f t="shared" si="31"/>
        <v>-2.1035158333331361E-2</v>
      </c>
    </row>
    <row r="73" spans="1:38" x14ac:dyDescent="0.25">
      <c r="A73" s="4" t="s">
        <v>150</v>
      </c>
      <c r="B73" s="18">
        <v>12468</v>
      </c>
      <c r="C73" s="4">
        <v>10098</v>
      </c>
      <c r="D73" s="9">
        <v>0.89990375360923958</v>
      </c>
      <c r="E73" s="28">
        <f t="shared" si="22"/>
        <v>0.83496224561682031</v>
      </c>
      <c r="F73" s="28">
        <f t="shared" si="23"/>
        <v>0.85254039815612193</v>
      </c>
      <c r="G73" s="28">
        <f t="shared" si="24"/>
        <v>0.89990375360923958</v>
      </c>
      <c r="H73" s="16">
        <v>15</v>
      </c>
      <c r="I73" s="16">
        <v>16</v>
      </c>
      <c r="J73" s="5">
        <v>779.25</v>
      </c>
      <c r="K73" s="30">
        <f t="shared" ref="K73:K136" si="52">M73/L73</f>
        <v>15</v>
      </c>
      <c r="L73" s="5">
        <v>831.2</v>
      </c>
      <c r="M73">
        <f t="shared" ref="M73:M136" si="53">J73*I73</f>
        <v>12468</v>
      </c>
      <c r="N73" s="28"/>
      <c r="O73" s="28">
        <f t="shared" si="48"/>
        <v>0.89669153031761306</v>
      </c>
      <c r="P73">
        <f t="shared" si="39"/>
        <v>779.25</v>
      </c>
      <c r="Q73" s="28">
        <f t="shared" si="49"/>
        <v>0.95647096567212064</v>
      </c>
      <c r="R73" s="28">
        <f t="shared" si="40"/>
        <v>5.9779435354507582E-2</v>
      </c>
      <c r="S73" s="46">
        <v>130980</v>
      </c>
      <c r="T73" s="59">
        <f t="shared" si="50"/>
        <v>6.5094094462772693E-3</v>
      </c>
      <c r="U73" s="28">
        <v>0.98960000000000004</v>
      </c>
      <c r="V73" s="59">
        <f t="shared" si="41"/>
        <v>0.9375</v>
      </c>
      <c r="W73" s="59">
        <f t="shared" si="42"/>
        <v>0.95989733718318893</v>
      </c>
      <c r="X73" s="62">
        <f t="shared" si="43"/>
        <v>0.42590811232373027</v>
      </c>
      <c r="Y73" s="28">
        <v>0.15378925368193108</v>
      </c>
      <c r="Z73" s="28">
        <v>0.89439724645184238</v>
      </c>
      <c r="AA73" s="62">
        <f t="shared" si="51"/>
        <v>0.95190105359596888</v>
      </c>
      <c r="AB73" s="59">
        <f t="shared" si="44"/>
        <v>0.93653992976026879</v>
      </c>
      <c r="AC73" s="62">
        <f t="shared" si="45"/>
        <v>0.69936606125650835</v>
      </c>
      <c r="AD73" s="28">
        <v>7.6642910197268058E-2</v>
      </c>
      <c r="AE73" s="28">
        <v>0.88293847953236915</v>
      </c>
      <c r="AF73">
        <v>58.648699999999998</v>
      </c>
      <c r="AG73" s="59">
        <f t="shared" si="46"/>
        <v>0.8305897163835616</v>
      </c>
      <c r="AH73" s="62">
        <f t="shared" si="47"/>
        <v>1.1257981682025306</v>
      </c>
      <c r="AI73">
        <v>6.5787674558349635E-2</v>
      </c>
      <c r="AJ73" s="28">
        <v>0.75652607287546736</v>
      </c>
      <c r="AK73" s="62">
        <f t="shared" si="31"/>
        <v>0.75035744726092313</v>
      </c>
    </row>
    <row r="74" spans="1:38" x14ac:dyDescent="0.25">
      <c r="A74" s="4" t="s">
        <v>152</v>
      </c>
      <c r="B74" s="18">
        <v>3304</v>
      </c>
      <c r="C74" s="4">
        <v>2306</v>
      </c>
      <c r="D74" s="9">
        <v>0.77549098735539412</v>
      </c>
      <c r="E74" s="28">
        <f t="shared" si="22"/>
        <v>0.71952772022665434</v>
      </c>
      <c r="F74" s="28">
        <f t="shared" si="23"/>
        <v>0.73467567223142605</v>
      </c>
      <c r="G74" s="28">
        <f t="shared" si="24"/>
        <v>0.77549098735539412</v>
      </c>
      <c r="H74" s="16">
        <v>5</v>
      </c>
      <c r="I74" s="16">
        <v>5</v>
      </c>
      <c r="J74" s="5">
        <v>660.8</v>
      </c>
      <c r="K74" s="30">
        <f t="shared" si="52"/>
        <v>5</v>
      </c>
      <c r="L74" s="5">
        <v>660.8</v>
      </c>
      <c r="M74">
        <f t="shared" si="53"/>
        <v>3304</v>
      </c>
      <c r="N74" s="28"/>
      <c r="O74" s="28">
        <f t="shared" si="48"/>
        <v>1.1279207021791768</v>
      </c>
      <c r="P74">
        <f t="shared" si="39"/>
        <v>550.66666666666663</v>
      </c>
      <c r="Q74" s="28">
        <f t="shared" si="49"/>
        <v>1.3535048426150122</v>
      </c>
      <c r="R74" s="28">
        <f t="shared" si="40"/>
        <v>0.22558414043583541</v>
      </c>
      <c r="S74" s="47">
        <v>58233</v>
      </c>
      <c r="T74" s="59">
        <f t="shared" si="50"/>
        <v>2.8940482538178671E-3</v>
      </c>
      <c r="U74" s="28">
        <v>0.98960000000000004</v>
      </c>
      <c r="V74" s="59">
        <f t="shared" si="41"/>
        <v>1</v>
      </c>
      <c r="W74" s="59">
        <f t="shared" si="42"/>
        <v>0.77549098735539412</v>
      </c>
      <c r="X74" s="62">
        <f t="shared" si="43"/>
        <v>-0.77317664433414646</v>
      </c>
      <c r="Y74" s="28">
        <v>0.15378925368193108</v>
      </c>
      <c r="Z74" s="28">
        <v>0.89439724645184238</v>
      </c>
      <c r="AA74" s="62">
        <f t="shared" si="51"/>
        <v>0.56737588652482274</v>
      </c>
      <c r="AB74" s="59">
        <f t="shared" si="44"/>
        <v>0.88652482269503541</v>
      </c>
      <c r="AC74" s="62">
        <f t="shared" si="45"/>
        <v>4.6792888649915813E-2</v>
      </c>
      <c r="AD74" s="28">
        <v>7.6642910197268058E-2</v>
      </c>
      <c r="AE74" s="28">
        <v>0.88293847953236915</v>
      </c>
      <c r="AF74">
        <v>113.0608</v>
      </c>
      <c r="AG74" s="59">
        <f t="shared" si="46"/>
        <v>0.68306584197260278</v>
      </c>
      <c r="AH74" s="62">
        <f t="shared" si="47"/>
        <v>-1.1166260457756392</v>
      </c>
      <c r="AI74">
        <v>6.5787674558349635E-2</v>
      </c>
      <c r="AJ74" s="28">
        <v>0.75652607287546736</v>
      </c>
      <c r="AK74" s="62">
        <f t="shared" si="31"/>
        <v>-0.61433660048662331</v>
      </c>
    </row>
    <row r="75" spans="1:38" x14ac:dyDescent="0.25">
      <c r="A75" s="4" t="s">
        <v>154</v>
      </c>
      <c r="B75" s="18">
        <v>9257</v>
      </c>
      <c r="C75" s="4">
        <v>6767</v>
      </c>
      <c r="D75" s="9">
        <v>0.8122381861174125</v>
      </c>
      <c r="E75" s="28">
        <f t="shared" si="22"/>
        <v>0.75362305928419737</v>
      </c>
      <c r="F75" s="28">
        <f t="shared" si="23"/>
        <v>0.76948880790070673</v>
      </c>
      <c r="G75" s="28">
        <f t="shared" si="24"/>
        <v>0.8122381861174125</v>
      </c>
      <c r="H75" s="16">
        <v>9</v>
      </c>
      <c r="I75" s="16">
        <v>12</v>
      </c>
      <c r="J75" s="5">
        <v>771.42</v>
      </c>
      <c r="K75" s="30">
        <f t="shared" si="52"/>
        <v>9</v>
      </c>
      <c r="L75" s="5">
        <v>1028.56</v>
      </c>
      <c r="M75">
        <f t="shared" si="53"/>
        <v>9257.0399999999991</v>
      </c>
      <c r="N75" s="28"/>
      <c r="O75" s="28">
        <f t="shared" si="48"/>
        <v>0.724634440382671</v>
      </c>
      <c r="P75">
        <f t="shared" si="39"/>
        <v>925.70399999999995</v>
      </c>
      <c r="Q75" s="28">
        <f t="shared" si="49"/>
        <v>0.80514937820296772</v>
      </c>
      <c r="R75" s="28">
        <f t="shared" si="40"/>
        <v>8.0514937820296728E-2</v>
      </c>
      <c r="S75" s="46">
        <v>117419</v>
      </c>
      <c r="T75" s="59">
        <f t="shared" si="50"/>
        <v>5.8354584499345757E-3</v>
      </c>
      <c r="U75" s="28">
        <v>0.98960000000000004</v>
      </c>
      <c r="V75" s="59">
        <f t="shared" si="41"/>
        <v>0.75</v>
      </c>
      <c r="W75" s="59">
        <f t="shared" si="42"/>
        <v>1.0829842481565499</v>
      </c>
      <c r="X75" s="62">
        <f t="shared" si="43"/>
        <v>1.2262690479969791</v>
      </c>
      <c r="Y75" s="28">
        <v>0.15378925368193108</v>
      </c>
      <c r="Z75" s="28">
        <v>0.89439724645184238</v>
      </c>
      <c r="AA75" s="62">
        <f t="shared" si="51"/>
        <v>0.78837326156754872</v>
      </c>
      <c r="AB75" s="59">
        <f t="shared" si="44"/>
        <v>0.91240297093693901</v>
      </c>
      <c r="AC75" s="62">
        <f t="shared" si="45"/>
        <v>0.38443857792889657</v>
      </c>
      <c r="AD75" s="28">
        <v>7.6642910197268058E-2</v>
      </c>
      <c r="AE75" s="28">
        <v>0.88293847953236915</v>
      </c>
      <c r="AF75">
        <v>107.53019999999999</v>
      </c>
      <c r="AG75" s="59">
        <f t="shared" si="46"/>
        <v>0.69806058652054803</v>
      </c>
      <c r="AH75" s="62">
        <f t="shared" si="47"/>
        <v>-0.88869969561036888</v>
      </c>
      <c r="AI75">
        <v>6.5787674558349635E-2</v>
      </c>
      <c r="AJ75" s="28">
        <v>0.75652607287546736</v>
      </c>
      <c r="AK75" s="62">
        <f t="shared" si="31"/>
        <v>0.24066931010516893</v>
      </c>
    </row>
    <row r="76" spans="1:38" x14ac:dyDescent="0.25">
      <c r="A76" s="4" t="s">
        <v>156</v>
      </c>
      <c r="B76" s="18">
        <v>23513</v>
      </c>
      <c r="C76" s="4">
        <v>20241</v>
      </c>
      <c r="D76" s="9">
        <v>0.95649215327691062</v>
      </c>
      <c r="E76" s="28">
        <f t="shared" si="22"/>
        <v>0.8874669463394016</v>
      </c>
      <c r="F76" s="28">
        <f t="shared" si="23"/>
        <v>0.90615046099917862</v>
      </c>
      <c r="G76" s="28">
        <f t="shared" si="24"/>
        <v>0.95649215327691062</v>
      </c>
      <c r="H76" s="16">
        <v>31</v>
      </c>
      <c r="I76" s="16">
        <v>31</v>
      </c>
      <c r="J76" s="5">
        <v>758.48</v>
      </c>
      <c r="K76" s="30">
        <f t="shared" si="52"/>
        <v>31</v>
      </c>
      <c r="L76" s="5">
        <v>758.48</v>
      </c>
      <c r="M76">
        <f t="shared" si="53"/>
        <v>23512.880000000001</v>
      </c>
      <c r="N76" s="28"/>
      <c r="O76" s="28">
        <f t="shared" si="48"/>
        <v>0.98266269380867</v>
      </c>
      <c r="P76">
        <f t="shared" si="39"/>
        <v>734.77750000000003</v>
      </c>
      <c r="Q76" s="28">
        <f t="shared" si="49"/>
        <v>1.0143614903831433</v>
      </c>
      <c r="R76" s="28">
        <f t="shared" si="40"/>
        <v>3.1698796574473276E-2</v>
      </c>
      <c r="S76" s="46">
        <v>256771</v>
      </c>
      <c r="T76" s="59">
        <f t="shared" si="50"/>
        <v>1.2760937341044897E-2</v>
      </c>
      <c r="U76" s="28">
        <v>0.98960000000000004</v>
      </c>
      <c r="V76" s="59">
        <f t="shared" si="41"/>
        <v>1</v>
      </c>
      <c r="W76" s="59">
        <f t="shared" si="42"/>
        <v>0.95649215327691062</v>
      </c>
      <c r="X76" s="62">
        <f t="shared" si="43"/>
        <v>0.40376622773327014</v>
      </c>
      <c r="Y76" s="28">
        <v>0.15378925368193108</v>
      </c>
      <c r="Z76" s="28">
        <v>0.89439724645184238</v>
      </c>
      <c r="AA76" s="62">
        <f t="shared" si="51"/>
        <v>0.91571867539558593</v>
      </c>
      <c r="AB76" s="59">
        <f t="shared" si="44"/>
        <v>0.97046068789046502</v>
      </c>
      <c r="AC76" s="62">
        <f t="shared" si="45"/>
        <v>1.1419478740150399</v>
      </c>
      <c r="AD76" s="28">
        <v>7.6642910197268058E-2</v>
      </c>
      <c r="AE76" s="28">
        <v>0.88293847953236915</v>
      </c>
      <c r="AF76">
        <v>46.052900000000001</v>
      </c>
      <c r="AG76" s="59">
        <f t="shared" si="46"/>
        <v>0.86473986345205489</v>
      </c>
      <c r="AH76" s="62">
        <f t="shared" si="47"/>
        <v>1.6448945992247914</v>
      </c>
      <c r="AI76">
        <v>6.5787674558349635E-2</v>
      </c>
      <c r="AJ76" s="28">
        <v>0.75652607287546736</v>
      </c>
      <c r="AK76" s="62">
        <f t="shared" si="31"/>
        <v>1.0635362336577006</v>
      </c>
    </row>
    <row r="77" spans="1:38" x14ac:dyDescent="0.25">
      <c r="A77" s="4" t="s">
        <v>158</v>
      </c>
      <c r="B77" s="18">
        <v>1715</v>
      </c>
      <c r="C77" s="4">
        <v>1429</v>
      </c>
      <c r="D77" s="9">
        <v>0.92581794622610947</v>
      </c>
      <c r="E77" s="28">
        <f t="shared" si="22"/>
        <v>0.85900634185927682</v>
      </c>
      <c r="F77" s="28">
        <f t="shared" si="23"/>
        <v>0.87709068589841954</v>
      </c>
      <c r="G77" s="28">
        <f t="shared" si="24"/>
        <v>0.92581794622610947</v>
      </c>
      <c r="H77" s="16">
        <v>4</v>
      </c>
      <c r="I77" s="16">
        <v>4</v>
      </c>
      <c r="J77" s="5">
        <v>428.75</v>
      </c>
      <c r="K77" s="30">
        <f t="shared" si="52"/>
        <v>2.9999825073906279</v>
      </c>
      <c r="L77" s="5">
        <v>571.66999999999996</v>
      </c>
      <c r="M77">
        <f t="shared" si="53"/>
        <v>1715</v>
      </c>
      <c r="N77" s="28"/>
      <c r="O77" s="28">
        <f t="shared" si="48"/>
        <v>1.3037766543635316</v>
      </c>
      <c r="P77">
        <f t="shared" si="39"/>
        <v>428.75187499726673</v>
      </c>
      <c r="Q77" s="28">
        <f t="shared" si="49"/>
        <v>1.7383714065501206</v>
      </c>
      <c r="R77" s="28">
        <f t="shared" si="40"/>
        <v>0.43459475218658894</v>
      </c>
      <c r="S77" s="46">
        <v>34220</v>
      </c>
      <c r="T77" s="59">
        <f t="shared" si="50"/>
        <v>1.7006565220003677E-3</v>
      </c>
      <c r="U77" s="28">
        <v>0.98960000000000004</v>
      </c>
      <c r="V77" s="59">
        <f t="shared" si="41"/>
        <v>0.74999562684765697</v>
      </c>
      <c r="W77" s="59">
        <f t="shared" si="42"/>
        <v>1.2344311261086411</v>
      </c>
      <c r="X77" s="62">
        <f t="shared" si="43"/>
        <v>2.2110379725234979</v>
      </c>
      <c r="Y77" s="28">
        <v>0.15378925368193108</v>
      </c>
      <c r="Z77" s="28">
        <v>0.89439724645184238</v>
      </c>
      <c r="AA77" s="62">
        <f t="shared" si="51"/>
        <v>0.50116890707188777</v>
      </c>
      <c r="AB77" s="59">
        <f t="shared" si="44"/>
        <v>0.83294272355347754</v>
      </c>
      <c r="AC77" s="62">
        <f t="shared" si="45"/>
        <v>-0.65232068889620154</v>
      </c>
      <c r="AD77" s="28">
        <v>7.6642910197268058E-2</v>
      </c>
      <c r="AE77" s="28">
        <v>0.88293847953236915</v>
      </c>
      <c r="AF77">
        <v>68.156000000000006</v>
      </c>
      <c r="AG77" s="59">
        <f t="shared" si="46"/>
        <v>0.8048132120547945</v>
      </c>
      <c r="AH77" s="62">
        <f t="shared" si="47"/>
        <v>0.73398458759169871</v>
      </c>
      <c r="AI77">
        <v>6.5787674558349635E-2</v>
      </c>
      <c r="AJ77" s="28">
        <v>0.75652607287546736</v>
      </c>
      <c r="AK77" s="62">
        <f t="shared" si="31"/>
        <v>0.76423395707299846</v>
      </c>
    </row>
    <row r="78" spans="1:38" x14ac:dyDescent="0.25">
      <c r="A78" s="4" t="s">
        <v>160</v>
      </c>
      <c r="B78" s="18">
        <v>1564</v>
      </c>
      <c r="C78" s="4">
        <v>1296</v>
      </c>
      <c r="D78" s="9">
        <v>0.92071611253196917</v>
      </c>
      <c r="E78" s="28">
        <f t="shared" si="22"/>
        <v>0.85427268173069326</v>
      </c>
      <c r="F78" s="28">
        <f t="shared" si="23"/>
        <v>0.87225736976712887</v>
      </c>
      <c r="G78" s="28">
        <f t="shared" si="24"/>
        <v>0.92071611253196917</v>
      </c>
      <c r="H78" s="16">
        <v>3</v>
      </c>
      <c r="I78" s="16">
        <v>3</v>
      </c>
      <c r="J78" s="5">
        <v>521.33000000000004</v>
      </c>
      <c r="K78" s="30">
        <f t="shared" si="52"/>
        <v>3</v>
      </c>
      <c r="L78" s="5">
        <v>521.33000000000004</v>
      </c>
      <c r="M78">
        <f t="shared" si="53"/>
        <v>1563.9900000000002</v>
      </c>
      <c r="N78" s="28"/>
      <c r="O78" s="28">
        <f t="shared" si="48"/>
        <v>1.4296702664339285</v>
      </c>
      <c r="P78">
        <f t="shared" si="39"/>
        <v>390.99750000000006</v>
      </c>
      <c r="Q78" s="28">
        <f t="shared" si="49"/>
        <v>1.9062270219119046</v>
      </c>
      <c r="R78" s="28">
        <f t="shared" si="40"/>
        <v>0.47655675547797616</v>
      </c>
      <c r="S78" s="46">
        <v>42882</v>
      </c>
      <c r="T78" s="59">
        <f t="shared" si="50"/>
        <v>2.1311383102402036E-3</v>
      </c>
      <c r="U78" s="28">
        <v>0.98960000000000004</v>
      </c>
      <c r="V78" s="59">
        <f t="shared" si="41"/>
        <v>1</v>
      </c>
      <c r="W78" s="59">
        <f t="shared" si="42"/>
        <v>0.92071611253196917</v>
      </c>
      <c r="X78" s="62">
        <f t="shared" si="43"/>
        <v>0.17113592432511449</v>
      </c>
      <c r="Y78" s="28">
        <v>0.15378925368193108</v>
      </c>
      <c r="Z78" s="28">
        <v>0.89439724645184238</v>
      </c>
      <c r="AA78" s="62">
        <f t="shared" si="51"/>
        <v>0.36472179469241173</v>
      </c>
      <c r="AB78" s="59">
        <f t="shared" si="44"/>
        <v>0.87842606843586279</v>
      </c>
      <c r="AC78" s="62">
        <f t="shared" si="45"/>
        <v>-5.8875779702154338E-2</v>
      </c>
      <c r="AD78" s="28">
        <v>7.6642910197268058E-2</v>
      </c>
      <c r="AE78" s="28">
        <v>0.88293847953236915</v>
      </c>
      <c r="AF78">
        <v>78.766400000000004</v>
      </c>
      <c r="AG78" s="59">
        <f t="shared" si="46"/>
        <v>0.77604594673972604</v>
      </c>
      <c r="AH78" s="62">
        <f t="shared" si="47"/>
        <v>0.29671019678535304</v>
      </c>
      <c r="AI78">
        <v>6.5787674558349635E-2</v>
      </c>
      <c r="AJ78" s="28">
        <v>0.75652607287546736</v>
      </c>
      <c r="AK78" s="62">
        <f t="shared" si="31"/>
        <v>0.13632344713610439</v>
      </c>
    </row>
    <row r="79" spans="1:38" x14ac:dyDescent="0.25">
      <c r="A79" s="4" t="s">
        <v>162</v>
      </c>
      <c r="B79" s="18">
        <v>28080</v>
      </c>
      <c r="C79" s="4">
        <v>21591</v>
      </c>
      <c r="D79" s="9">
        <v>0.85434472934472938</v>
      </c>
      <c r="E79" s="28">
        <f t="shared" si="22"/>
        <v>0.79269098598995513</v>
      </c>
      <c r="F79" s="28">
        <f t="shared" si="23"/>
        <v>0.80937921727395412</v>
      </c>
      <c r="G79" s="28">
        <f t="shared" si="24"/>
        <v>0.85434472934472938</v>
      </c>
      <c r="H79" s="16">
        <v>34</v>
      </c>
      <c r="I79" s="16">
        <v>36</v>
      </c>
      <c r="J79" s="5">
        <v>780</v>
      </c>
      <c r="K79" s="30">
        <f t="shared" si="52"/>
        <v>34.000096866372836</v>
      </c>
      <c r="L79" s="5">
        <v>825.88</v>
      </c>
      <c r="M79">
        <f t="shared" si="53"/>
        <v>28080</v>
      </c>
      <c r="N79" s="28"/>
      <c r="O79" s="28">
        <f t="shared" si="48"/>
        <v>0.90246767084806512</v>
      </c>
      <c r="P79">
        <f t="shared" si="39"/>
        <v>802.28349387737035</v>
      </c>
      <c r="Q79" s="28">
        <f t="shared" si="49"/>
        <v>0.92901076201615629</v>
      </c>
      <c r="R79" s="28">
        <f t="shared" si="40"/>
        <v>2.6543091168091171E-2</v>
      </c>
      <c r="S79" s="46">
        <v>280580</v>
      </c>
      <c r="T79" s="59">
        <f t="shared" si="50"/>
        <v>1.3944190734741764E-2</v>
      </c>
      <c r="U79" s="28">
        <v>0.98960000000000004</v>
      </c>
      <c r="V79" s="59">
        <f t="shared" si="41"/>
        <v>0.94444713517702317</v>
      </c>
      <c r="W79" s="59">
        <f t="shared" si="42"/>
        <v>0.90459772445028874</v>
      </c>
      <c r="X79" s="62">
        <f t="shared" si="43"/>
        <v>6.6327638337741898E-2</v>
      </c>
      <c r="Y79" s="28">
        <v>0.15378925368193108</v>
      </c>
      <c r="Z79" s="28">
        <v>0.89439724645184238</v>
      </c>
      <c r="AA79" s="62">
        <f t="shared" si="51"/>
        <v>1.0007840900990805</v>
      </c>
      <c r="AB79" s="59">
        <f t="shared" si="44"/>
        <v>0.97056525768051893</v>
      </c>
      <c r="AC79" s="62">
        <f t="shared" si="45"/>
        <v>1.1433122505736122</v>
      </c>
      <c r="AD79" s="28">
        <v>7.6642910197268058E-2</v>
      </c>
      <c r="AE79" s="28">
        <v>0.88293847953236915</v>
      </c>
      <c r="AF79">
        <v>106.4186</v>
      </c>
      <c r="AG79" s="59">
        <f t="shared" si="46"/>
        <v>0.70107439298630136</v>
      </c>
      <c r="AH79" s="62">
        <f t="shared" si="47"/>
        <v>-0.84288858454760784</v>
      </c>
      <c r="AI79">
        <v>6.5787674558349635E-2</v>
      </c>
      <c r="AJ79" s="28">
        <v>0.75652607287546736</v>
      </c>
      <c r="AK79" s="62">
        <f t="shared" si="31"/>
        <v>0.12225043478791538</v>
      </c>
    </row>
    <row r="80" spans="1:38" x14ac:dyDescent="0.25">
      <c r="A80" s="4" t="s">
        <v>164</v>
      </c>
      <c r="B80" s="18">
        <v>1330</v>
      </c>
      <c r="C80" s="4">
        <v>968</v>
      </c>
      <c r="D80" s="9">
        <v>0.80868838763575601</v>
      </c>
      <c r="E80" s="28">
        <f t="shared" si="22"/>
        <v>0.75032943182699019</v>
      </c>
      <c r="F80" s="28">
        <f t="shared" si="23"/>
        <v>0.76612584091808467</v>
      </c>
      <c r="G80" s="28">
        <f t="shared" si="24"/>
        <v>0.80868838763575601</v>
      </c>
      <c r="H80" s="16">
        <v>3</v>
      </c>
      <c r="I80" s="16">
        <v>3</v>
      </c>
      <c r="J80" s="5">
        <v>443.33</v>
      </c>
      <c r="K80" s="30">
        <f t="shared" si="52"/>
        <v>3</v>
      </c>
      <c r="L80" s="5">
        <v>443.33</v>
      </c>
      <c r="M80">
        <f t="shared" si="53"/>
        <v>1329.99</v>
      </c>
      <c r="N80" s="28"/>
      <c r="O80" s="28">
        <f t="shared" si="48"/>
        <v>1.6812081293844316</v>
      </c>
      <c r="P80">
        <f t="shared" si="39"/>
        <v>332.4975</v>
      </c>
      <c r="Q80" s="28">
        <f t="shared" si="49"/>
        <v>2.2416108391792422</v>
      </c>
      <c r="R80" s="28">
        <f t="shared" si="40"/>
        <v>0.56040270979481055</v>
      </c>
      <c r="S80" s="46">
        <v>15955</v>
      </c>
      <c r="T80" s="59">
        <f t="shared" si="50"/>
        <v>7.9292737605247997E-4</v>
      </c>
      <c r="U80" s="28">
        <v>0.98960000000000004</v>
      </c>
      <c r="V80" s="59">
        <f t="shared" si="41"/>
        <v>1</v>
      </c>
      <c r="W80" s="59">
        <f t="shared" si="42"/>
        <v>0.80868838763575601</v>
      </c>
      <c r="X80" s="62">
        <f t="shared" si="43"/>
        <v>-0.55731370537339708</v>
      </c>
      <c r="Y80" s="28">
        <v>0.15378925368193108</v>
      </c>
      <c r="Z80" s="28">
        <v>0.89439724645184238</v>
      </c>
      <c r="AA80" s="62">
        <f t="shared" si="51"/>
        <v>0.83359448448762141</v>
      </c>
      <c r="AB80" s="59">
        <f t="shared" si="44"/>
        <v>0.72213517183745957</v>
      </c>
      <c r="AC80" s="62">
        <f t="shared" si="45"/>
        <v>-2.0980845753511255</v>
      </c>
      <c r="AD80" s="28">
        <v>7.6642910197268058E-2</v>
      </c>
      <c r="AE80" s="28">
        <v>0.88293847953236915</v>
      </c>
      <c r="AF80">
        <v>107.09910000000001</v>
      </c>
      <c r="AG80" s="59">
        <f t="shared" si="46"/>
        <v>0.69922939901369863</v>
      </c>
      <c r="AH80" s="62">
        <f t="shared" si="47"/>
        <v>-0.87093325986085879</v>
      </c>
      <c r="AI80">
        <v>6.5787674558349635E-2</v>
      </c>
      <c r="AJ80" s="28">
        <v>0.75652607287546736</v>
      </c>
      <c r="AK80" s="62">
        <f t="shared" si="31"/>
        <v>-1.1754438468617938</v>
      </c>
    </row>
    <row r="81" spans="1:38" x14ac:dyDescent="0.25">
      <c r="A81" s="4" t="s">
        <v>166</v>
      </c>
      <c r="B81" s="18">
        <v>20883</v>
      </c>
      <c r="C81" s="4">
        <v>15607</v>
      </c>
      <c r="D81" s="9">
        <v>0.83039367481258008</v>
      </c>
      <c r="E81" s="28">
        <f t="shared" si="22"/>
        <v>0.77046835807352798</v>
      </c>
      <c r="F81" s="28">
        <f t="shared" si="23"/>
        <v>0.7866887445592865</v>
      </c>
      <c r="G81" s="28">
        <f t="shared" si="24"/>
        <v>0.83039367481258008</v>
      </c>
      <c r="H81" s="16">
        <v>21</v>
      </c>
      <c r="I81" s="16">
        <v>23</v>
      </c>
      <c r="J81" s="5">
        <v>907.96</v>
      </c>
      <c r="K81" s="30">
        <f t="shared" si="52"/>
        <v>23</v>
      </c>
      <c r="L81" s="5">
        <v>907.96</v>
      </c>
      <c r="M81">
        <f t="shared" si="53"/>
        <v>20883.080000000002</v>
      </c>
      <c r="N81" s="28"/>
      <c r="O81" s="28">
        <f t="shared" si="48"/>
        <v>0.82088417991982032</v>
      </c>
      <c r="P81">
        <f t="shared" si="39"/>
        <v>870.12833333333344</v>
      </c>
      <c r="Q81" s="28">
        <f t="shared" si="49"/>
        <v>0.85657479643807322</v>
      </c>
      <c r="R81" s="28">
        <f t="shared" si="40"/>
        <v>3.5690616518252893E-2</v>
      </c>
      <c r="S81" s="46">
        <v>237968</v>
      </c>
      <c r="T81" s="59">
        <f t="shared" si="50"/>
        <v>1.1826470813190633E-2</v>
      </c>
      <c r="U81" s="28">
        <v>0.98960000000000004</v>
      </c>
      <c r="V81" s="59">
        <f t="shared" si="41"/>
        <v>1</v>
      </c>
      <c r="W81" s="59">
        <f t="shared" si="42"/>
        <v>0.83039367481258008</v>
      </c>
      <c r="X81" s="62">
        <f t="shared" si="43"/>
        <v>-0.41617713921439076</v>
      </c>
      <c r="Y81" s="28">
        <v>0.15378925368193108</v>
      </c>
      <c r="Z81" s="28">
        <v>0.89439724645184238</v>
      </c>
      <c r="AA81" s="62">
        <f t="shared" si="51"/>
        <v>0.87755496537349564</v>
      </c>
      <c r="AB81" s="59">
        <f t="shared" si="44"/>
        <v>0.96184543628810892</v>
      </c>
      <c r="AC81" s="62">
        <f t="shared" si="45"/>
        <v>1.0295401955985812</v>
      </c>
      <c r="AD81" s="28">
        <v>7.6642910197268099E-2</v>
      </c>
      <c r="AE81" s="28">
        <v>0.88293847953236904</v>
      </c>
      <c r="AF81">
        <v>83.595200000000006</v>
      </c>
      <c r="AG81" s="59">
        <f t="shared" si="46"/>
        <v>0.76295394542465744</v>
      </c>
      <c r="AH81" s="62">
        <f t="shared" si="47"/>
        <v>9.7706334694790814E-2</v>
      </c>
      <c r="AI81">
        <v>6.5787674558349635E-2</v>
      </c>
      <c r="AJ81" s="28">
        <v>0.75652607287546736</v>
      </c>
      <c r="AK81" s="62">
        <f t="shared" si="31"/>
        <v>0.23702313035966047</v>
      </c>
    </row>
    <row r="82" spans="1:38" x14ac:dyDescent="0.25">
      <c r="A82" s="4" t="s">
        <v>168</v>
      </c>
      <c r="B82" s="18">
        <v>5167</v>
      </c>
      <c r="C82" s="4">
        <v>3959</v>
      </c>
      <c r="D82" s="9">
        <v>0.85134292411242285</v>
      </c>
      <c r="E82" s="28">
        <f t="shared" si="22"/>
        <v>0.78990580587750581</v>
      </c>
      <c r="F82" s="28">
        <f t="shared" si="23"/>
        <v>0.80653540179071648</v>
      </c>
      <c r="G82" s="28">
        <f t="shared" si="24"/>
        <v>0.85134292411242285</v>
      </c>
      <c r="H82" s="16">
        <v>7</v>
      </c>
      <c r="I82" s="16">
        <v>7</v>
      </c>
      <c r="J82" s="5">
        <v>738.14</v>
      </c>
      <c r="K82" s="30">
        <f t="shared" si="52"/>
        <v>5.9999535515635705</v>
      </c>
      <c r="L82" s="5">
        <v>861.17</v>
      </c>
      <c r="M82">
        <f t="shared" si="53"/>
        <v>5166.9799999999996</v>
      </c>
      <c r="N82" s="28"/>
      <c r="O82" s="28">
        <f t="shared" si="48"/>
        <v>0.86548532810014289</v>
      </c>
      <c r="P82">
        <f t="shared" si="39"/>
        <v>738.14489795376687</v>
      </c>
      <c r="Q82" s="28">
        <f t="shared" si="49"/>
        <v>1.0097339994710404</v>
      </c>
      <c r="R82" s="28">
        <f t="shared" si="40"/>
        <v>0.14424867137089747</v>
      </c>
      <c r="S82" s="46">
        <v>65153</v>
      </c>
      <c r="T82" s="59">
        <f t="shared" si="50"/>
        <v>3.2379565861452354E-3</v>
      </c>
      <c r="U82" s="28">
        <v>0.98960000000000004</v>
      </c>
      <c r="V82" s="59">
        <f t="shared" si="41"/>
        <v>0.85713622165193859</v>
      </c>
      <c r="W82" s="59">
        <f t="shared" si="42"/>
        <v>0.99324110054717973</v>
      </c>
      <c r="X82" s="62">
        <f t="shared" si="43"/>
        <v>0.64272276331977973</v>
      </c>
      <c r="Y82" s="28">
        <v>0.15378925368193108</v>
      </c>
      <c r="Z82" s="28">
        <v>0.89439724645184238</v>
      </c>
      <c r="AA82" s="62">
        <f t="shared" si="51"/>
        <v>0.79305634429726946</v>
      </c>
      <c r="AB82" s="59">
        <f t="shared" si="44"/>
        <v>0.86782291938066736</v>
      </c>
      <c r="AC82" s="62">
        <f t="shared" si="45"/>
        <v>-0.19722059239134249</v>
      </c>
      <c r="AD82" s="28">
        <v>7.6642910197268099E-2</v>
      </c>
      <c r="AE82" s="28">
        <v>0.88293847953236904</v>
      </c>
      <c r="AF82">
        <v>92.031899999999993</v>
      </c>
      <c r="AG82" s="59">
        <f t="shared" si="46"/>
        <v>0.74008008701369865</v>
      </c>
      <c r="AH82" s="62">
        <f t="shared" si="47"/>
        <v>-0.24998582138941736</v>
      </c>
      <c r="AI82">
        <v>6.5787674558349635E-2</v>
      </c>
      <c r="AJ82" s="28">
        <v>0.75652607287546736</v>
      </c>
      <c r="AK82" s="62">
        <f t="shared" si="31"/>
        <v>6.5172116513006625E-2</v>
      </c>
    </row>
    <row r="83" spans="1:38" x14ac:dyDescent="0.25">
      <c r="A83" s="4" t="s">
        <v>170</v>
      </c>
      <c r="B83" s="18">
        <v>2785</v>
      </c>
      <c r="C83" s="4">
        <v>2067</v>
      </c>
      <c r="D83" s="9">
        <v>0.82465589467384803</v>
      </c>
      <c r="E83" s="28">
        <f t="shared" si="22"/>
        <v>0.76514464454274567</v>
      </c>
      <c r="F83" s="28">
        <f t="shared" si="23"/>
        <v>0.78125295284890861</v>
      </c>
      <c r="G83" s="28">
        <f t="shared" si="24"/>
        <v>0.82465589467384803</v>
      </c>
      <c r="H83" s="16">
        <v>5</v>
      </c>
      <c r="I83" s="16">
        <v>5</v>
      </c>
      <c r="J83" s="5">
        <v>557</v>
      </c>
      <c r="K83" s="30">
        <f t="shared" si="52"/>
        <v>5</v>
      </c>
      <c r="L83" s="5">
        <v>557</v>
      </c>
      <c r="M83">
        <f t="shared" si="53"/>
        <v>2785</v>
      </c>
      <c r="N83" s="28"/>
      <c r="O83" s="28">
        <f t="shared" si="48"/>
        <v>1.3381149012567326</v>
      </c>
      <c r="P83">
        <f t="shared" si="39"/>
        <v>464.16666666666669</v>
      </c>
      <c r="Q83" s="28">
        <f t="shared" si="49"/>
        <v>1.6057378815080789</v>
      </c>
      <c r="R83" s="28">
        <f t="shared" si="40"/>
        <v>0.26762298025134634</v>
      </c>
      <c r="S83" s="46">
        <v>36697</v>
      </c>
      <c r="T83" s="59">
        <f t="shared" si="50"/>
        <v>1.8237578137886468E-3</v>
      </c>
      <c r="U83" s="28">
        <v>0.98960000000000004</v>
      </c>
      <c r="V83" s="59">
        <f t="shared" si="41"/>
        <v>1</v>
      </c>
      <c r="W83" s="59">
        <f t="shared" si="42"/>
        <v>0.82465589467384803</v>
      </c>
      <c r="X83" s="62">
        <f t="shared" si="43"/>
        <v>-0.45348650902639992</v>
      </c>
      <c r="Y83" s="28">
        <v>0.15378925368193108</v>
      </c>
      <c r="Z83" s="28">
        <v>0.89439724645184238</v>
      </c>
      <c r="AA83" s="62">
        <f t="shared" si="51"/>
        <v>0.75891762269395313</v>
      </c>
      <c r="AB83" s="59">
        <f t="shared" si="44"/>
        <v>0.84821647546120937</v>
      </c>
      <c r="AC83" s="62">
        <f t="shared" si="45"/>
        <v>-0.45303608620536584</v>
      </c>
      <c r="AD83" s="28">
        <v>7.6642910197268099E-2</v>
      </c>
      <c r="AE83" s="28">
        <v>0.88293847953236904</v>
      </c>
      <c r="AF83">
        <v>85.697500000000005</v>
      </c>
      <c r="AG83" s="59">
        <f t="shared" si="46"/>
        <v>0.75725412054794528</v>
      </c>
      <c r="AH83" s="62">
        <f t="shared" si="47"/>
        <v>1.1066627257544762E-2</v>
      </c>
      <c r="AI83">
        <v>6.5787674558349635E-2</v>
      </c>
      <c r="AJ83" s="28">
        <v>0.75652607287546736</v>
      </c>
      <c r="AK83" s="62">
        <f t="shared" si="31"/>
        <v>-0.29848532265807365</v>
      </c>
    </row>
    <row r="84" spans="1:38" x14ac:dyDescent="0.25">
      <c r="A84" s="4" t="s">
        <v>172</v>
      </c>
      <c r="B84" s="18">
        <v>4129</v>
      </c>
      <c r="C84" s="4">
        <v>3421</v>
      </c>
      <c r="D84" s="9">
        <v>0.92058878932213883</v>
      </c>
      <c r="E84" s="28">
        <f t="shared" si="22"/>
        <v>0.85415454679373704</v>
      </c>
      <c r="F84" s="28">
        <f t="shared" si="23"/>
        <v>0.8721367477788684</v>
      </c>
      <c r="G84" s="28">
        <f t="shared" si="24"/>
        <v>0.92058878932213883</v>
      </c>
      <c r="H84" s="16">
        <v>8</v>
      </c>
      <c r="I84" s="16">
        <v>8</v>
      </c>
      <c r="J84" s="5">
        <v>516.13</v>
      </c>
      <c r="K84" s="30">
        <f t="shared" si="52"/>
        <v>8</v>
      </c>
      <c r="L84" s="5">
        <v>516.13</v>
      </c>
      <c r="M84">
        <f t="shared" si="53"/>
        <v>4129.04</v>
      </c>
      <c r="N84" s="28"/>
      <c r="O84" s="28">
        <f t="shared" si="48"/>
        <v>1.4440741673609363</v>
      </c>
      <c r="P84">
        <f t="shared" si="39"/>
        <v>458.78222222222223</v>
      </c>
      <c r="Q84" s="28">
        <f t="shared" si="49"/>
        <v>1.6245834382810533</v>
      </c>
      <c r="R84" s="28">
        <f t="shared" si="40"/>
        <v>0.18050927092011704</v>
      </c>
      <c r="S84" s="46">
        <v>47160</v>
      </c>
      <c r="T84" s="59">
        <f t="shared" si="50"/>
        <v>2.3437452243581921E-3</v>
      </c>
      <c r="U84" s="28">
        <v>0.98960000000000004</v>
      </c>
      <c r="V84" s="59">
        <f t="shared" si="41"/>
        <v>1</v>
      </c>
      <c r="W84" s="59">
        <f t="shared" si="42"/>
        <v>0.92058878932213883</v>
      </c>
      <c r="X84" s="62">
        <f t="shared" si="43"/>
        <v>0.17030801725890513</v>
      </c>
      <c r="Y84" s="28">
        <v>0.15378925368193108</v>
      </c>
      <c r="Z84" s="28">
        <v>0.89439724645184238</v>
      </c>
      <c r="AA84" s="62">
        <f t="shared" si="51"/>
        <v>0.8755301102629347</v>
      </c>
      <c r="AB84" s="59">
        <f t="shared" si="44"/>
        <v>0.89055873621713322</v>
      </c>
      <c r="AC84" s="62">
        <f t="shared" si="45"/>
        <v>9.9425461078535643E-2</v>
      </c>
      <c r="AD84" s="28">
        <v>7.6642910197268099E-2</v>
      </c>
      <c r="AE84" s="28">
        <v>0.88293847953236904</v>
      </c>
      <c r="AF84">
        <v>53.682200000000002</v>
      </c>
      <c r="AG84" s="59">
        <f t="shared" si="46"/>
        <v>0.84405505446575346</v>
      </c>
      <c r="AH84" s="62">
        <f t="shared" si="47"/>
        <v>1.3304769043425189</v>
      </c>
      <c r="AI84">
        <v>6.5787674558349635E-2</v>
      </c>
      <c r="AJ84" s="28">
        <v>0.75652607287546736</v>
      </c>
      <c r="AK84" s="62">
        <f t="shared" si="31"/>
        <v>0.53340346089331991</v>
      </c>
    </row>
    <row r="85" spans="1:38" x14ac:dyDescent="0.25">
      <c r="A85" s="4" t="s">
        <v>174</v>
      </c>
      <c r="B85" s="18">
        <v>6845</v>
      </c>
      <c r="C85" s="4">
        <v>5581</v>
      </c>
      <c r="D85" s="9">
        <v>0.90593295998701406</v>
      </c>
      <c r="E85" s="28">
        <f t="shared" si="22"/>
        <v>0.84055635462712652</v>
      </c>
      <c r="F85" s="28">
        <f t="shared" si="23"/>
        <v>0.8582522778824343</v>
      </c>
      <c r="G85" s="28">
        <f t="shared" si="24"/>
        <v>0.90593295998701406</v>
      </c>
      <c r="H85" s="16">
        <v>12</v>
      </c>
      <c r="I85" s="16">
        <v>14</v>
      </c>
      <c r="J85" s="5">
        <v>488.93</v>
      </c>
      <c r="K85" s="30">
        <f t="shared" si="52"/>
        <v>11.000080350973052</v>
      </c>
      <c r="L85" s="5">
        <v>622.27</v>
      </c>
      <c r="M85">
        <f t="shared" si="53"/>
        <v>6845.02</v>
      </c>
      <c r="N85" s="28"/>
      <c r="O85" s="28">
        <f t="shared" si="48"/>
        <v>1.1977598148713582</v>
      </c>
      <c r="P85">
        <f t="shared" si="39"/>
        <v>570.4145138865639</v>
      </c>
      <c r="Q85" s="28">
        <f t="shared" si="49"/>
        <v>1.3066462753930221</v>
      </c>
      <c r="R85" s="28">
        <f t="shared" si="40"/>
        <v>0.10888646052166395</v>
      </c>
      <c r="S85" s="46">
        <v>153788</v>
      </c>
      <c r="T85" s="59">
        <f t="shared" si="50"/>
        <v>7.6429154063527918E-3</v>
      </c>
      <c r="U85" s="28">
        <v>0.98960000000000004</v>
      </c>
      <c r="V85" s="59">
        <f t="shared" si="41"/>
        <v>0.78572002506950367</v>
      </c>
      <c r="W85" s="59">
        <f t="shared" si="42"/>
        <v>1.1529971632158369</v>
      </c>
      <c r="X85" s="62">
        <f t="shared" si="43"/>
        <v>1.681521371440128</v>
      </c>
      <c r="Y85" s="28">
        <v>0.15378925368193108</v>
      </c>
      <c r="Z85" s="28">
        <v>0.89439724645184238</v>
      </c>
      <c r="AA85" s="62">
        <f t="shared" si="51"/>
        <v>0.44509324524670324</v>
      </c>
      <c r="AB85" s="59">
        <f t="shared" si="44"/>
        <v>0.95953727327025107</v>
      </c>
      <c r="AC85" s="62">
        <f t="shared" si="45"/>
        <v>0.99942438955837509</v>
      </c>
      <c r="AD85" s="28">
        <v>7.6642910197268099E-2</v>
      </c>
      <c r="AE85" s="28">
        <v>0.88293847953236904</v>
      </c>
      <c r="AF85">
        <v>71.589399999999998</v>
      </c>
      <c r="AG85" s="59">
        <f t="shared" si="46"/>
        <v>0.79550446509589035</v>
      </c>
      <c r="AH85" s="62">
        <f t="shared" si="47"/>
        <v>0.59248776434332762</v>
      </c>
      <c r="AI85">
        <v>6.5787674558349635E-2</v>
      </c>
      <c r="AJ85" s="28">
        <v>0.75652607287546736</v>
      </c>
      <c r="AK85" s="62">
        <f t="shared" ref="AK85:AK148" si="54">(X85+AC85+AH85)/3</f>
        <v>1.0911445084472768</v>
      </c>
    </row>
    <row r="86" spans="1:38" x14ac:dyDescent="0.25">
      <c r="A86" s="4" t="s">
        <v>176</v>
      </c>
      <c r="B86" s="18">
        <v>3057</v>
      </c>
      <c r="C86" s="4">
        <v>2130</v>
      </c>
      <c r="D86" s="9">
        <v>0.77417947879184379</v>
      </c>
      <c r="E86" s="28">
        <f t="shared" si="22"/>
        <v>0.71831085661098915</v>
      </c>
      <c r="F86" s="28">
        <f t="shared" si="23"/>
        <v>0.73343319043437838</v>
      </c>
      <c r="G86" s="28">
        <f t="shared" si="24"/>
        <v>0.77417947879184379</v>
      </c>
      <c r="H86" s="16">
        <v>4</v>
      </c>
      <c r="I86" s="16">
        <v>4</v>
      </c>
      <c r="J86" s="5">
        <v>764.25</v>
      </c>
      <c r="K86" s="30">
        <f t="shared" si="52"/>
        <v>4</v>
      </c>
      <c r="L86" s="5">
        <v>764.25</v>
      </c>
      <c r="M86">
        <f t="shared" si="53"/>
        <v>3057</v>
      </c>
      <c r="N86" s="28"/>
      <c r="O86" s="28">
        <f t="shared" si="48"/>
        <v>0.97524370297677465</v>
      </c>
      <c r="P86">
        <f t="shared" si="39"/>
        <v>611.4</v>
      </c>
      <c r="Q86" s="28">
        <f t="shared" si="49"/>
        <v>1.2190546287209685</v>
      </c>
      <c r="R86" s="28">
        <f t="shared" si="40"/>
        <v>0.24381092574419383</v>
      </c>
      <c r="S86" s="46">
        <v>57133</v>
      </c>
      <c r="T86" s="59">
        <f t="shared" si="50"/>
        <v>2.8393807443438633E-3</v>
      </c>
      <c r="U86" s="28">
        <v>0.98960000000000004</v>
      </c>
      <c r="V86" s="59">
        <f t="shared" si="41"/>
        <v>1</v>
      </c>
      <c r="W86" s="59">
        <f t="shared" si="42"/>
        <v>0.77417947879184379</v>
      </c>
      <c r="X86" s="62">
        <f t="shared" si="43"/>
        <v>-0.78170460407223419</v>
      </c>
      <c r="Y86" s="28">
        <v>0.153789253681931</v>
      </c>
      <c r="Z86" s="28">
        <v>0.89439724645184204</v>
      </c>
      <c r="AA86" s="62">
        <f t="shared" si="51"/>
        <v>0.53506729910909634</v>
      </c>
      <c r="AB86" s="59">
        <f t="shared" si="44"/>
        <v>0.86623317522272592</v>
      </c>
      <c r="AC86" s="62">
        <f t="shared" si="45"/>
        <v>-0.21796281308533316</v>
      </c>
      <c r="AD86" s="28">
        <v>7.6642910197268099E-2</v>
      </c>
      <c r="AE86" s="28">
        <v>0.88293847953236904</v>
      </c>
      <c r="AF86">
        <v>84.455600000000004</v>
      </c>
      <c r="AG86" s="59">
        <f t="shared" si="46"/>
        <v>0.76062120065753425</v>
      </c>
      <c r="AH86" s="62">
        <f t="shared" si="47"/>
        <v>6.2247644555892608E-2</v>
      </c>
      <c r="AI86">
        <v>6.5787674558349635E-2</v>
      </c>
      <c r="AJ86" s="28">
        <v>0.75652607287546736</v>
      </c>
      <c r="AK86" s="62">
        <f t="shared" si="54"/>
        <v>-0.3124732575338916</v>
      </c>
    </row>
    <row r="87" spans="1:38" x14ac:dyDescent="0.25">
      <c r="A87" s="4" t="s">
        <v>178</v>
      </c>
      <c r="B87" s="18">
        <v>3182</v>
      </c>
      <c r="C87" s="4">
        <v>2587</v>
      </c>
      <c r="D87" s="9">
        <v>0.90334520567078702</v>
      </c>
      <c r="E87" s="28">
        <f t="shared" si="22"/>
        <v>0.83815534546774062</v>
      </c>
      <c r="F87" s="28">
        <f t="shared" si="23"/>
        <v>0.85580072116179839</v>
      </c>
      <c r="G87" s="28">
        <f t="shared" si="24"/>
        <v>0.90334520567078702</v>
      </c>
      <c r="H87" s="16">
        <v>7</v>
      </c>
      <c r="I87" s="16">
        <v>7</v>
      </c>
      <c r="J87" s="5">
        <v>454.57</v>
      </c>
      <c r="K87" s="30">
        <f t="shared" si="52"/>
        <v>7</v>
      </c>
      <c r="L87" s="5">
        <v>454.57</v>
      </c>
      <c r="M87">
        <f t="shared" si="53"/>
        <v>3181.99</v>
      </c>
      <c r="N87" s="28"/>
      <c r="O87" s="28">
        <f t="shared" si="48"/>
        <v>1.639637459577183</v>
      </c>
      <c r="P87">
        <f t="shared" si="39"/>
        <v>397.74874999999997</v>
      </c>
      <c r="Q87" s="28">
        <f t="shared" si="49"/>
        <v>1.8738713823739235</v>
      </c>
      <c r="R87" s="28">
        <f t="shared" si="40"/>
        <v>0.23423392279674049</v>
      </c>
      <c r="S87" s="46">
        <v>89607</v>
      </c>
      <c r="T87" s="59">
        <f t="shared" si="50"/>
        <v>4.4532650194882215E-3</v>
      </c>
      <c r="U87" s="28">
        <v>0.98960000000000004</v>
      </c>
      <c r="V87" s="59">
        <f t="shared" si="41"/>
        <v>1</v>
      </c>
      <c r="W87" s="59">
        <f t="shared" si="42"/>
        <v>0.90334520567078702</v>
      </c>
      <c r="X87" s="62">
        <f t="shared" si="43"/>
        <v>5.8183254061764729E-2</v>
      </c>
      <c r="Y87" s="28">
        <v>0.153789253681931</v>
      </c>
      <c r="Z87" s="28">
        <v>0.89439724645184204</v>
      </c>
      <c r="AA87" s="62">
        <f t="shared" si="51"/>
        <v>0.35510618590065507</v>
      </c>
      <c r="AB87" s="59">
        <f t="shared" si="44"/>
        <v>0.949270544871335</v>
      </c>
      <c r="AC87" s="62">
        <f t="shared" si="45"/>
        <v>0.86546903253329666</v>
      </c>
      <c r="AD87" s="28">
        <v>7.6642910197268099E-2</v>
      </c>
      <c r="AE87" s="28">
        <v>0.88293847953236904</v>
      </c>
      <c r="AF87">
        <v>73.159000000000006</v>
      </c>
      <c r="AG87" s="59">
        <f t="shared" si="46"/>
        <v>0.79124891397260277</v>
      </c>
      <c r="AH87" s="62">
        <f t="shared" si="47"/>
        <v>0.52780161831588046</v>
      </c>
      <c r="AI87">
        <v>6.5787674558349635E-2</v>
      </c>
      <c r="AJ87" s="28">
        <v>0.75652607287546736</v>
      </c>
      <c r="AK87" s="62">
        <f t="shared" si="54"/>
        <v>0.48381796830364726</v>
      </c>
    </row>
    <row r="88" spans="1:38" x14ac:dyDescent="0.25">
      <c r="A88" s="4" t="s">
        <v>180</v>
      </c>
      <c r="B88" s="18">
        <v>2741</v>
      </c>
      <c r="C88" s="4">
        <v>1470</v>
      </c>
      <c r="D88" s="9">
        <v>0.59588957801289066</v>
      </c>
      <c r="E88" s="28">
        <f t="shared" ref="E88:E151" si="55">C88/(B88*0.97)</f>
        <v>0.5528872373315481</v>
      </c>
      <c r="F88" s="28">
        <f t="shared" ref="F88:F151" si="56">C88/(B88*0.95)</f>
        <v>0.56452696864379115</v>
      </c>
      <c r="G88" s="28">
        <f t="shared" ref="G88:G151" si="57">C88/(B88*0.9)</f>
        <v>0.59588957801289066</v>
      </c>
      <c r="H88" s="16">
        <v>5</v>
      </c>
      <c r="I88" s="16">
        <v>5</v>
      </c>
      <c r="J88" s="5">
        <v>548.20000000000005</v>
      </c>
      <c r="K88" s="30">
        <f t="shared" si="52"/>
        <v>2.9999890551293138</v>
      </c>
      <c r="L88" s="5">
        <v>913.67</v>
      </c>
      <c r="M88">
        <f t="shared" si="53"/>
        <v>2741</v>
      </c>
      <c r="N88" s="28"/>
      <c r="O88" s="28">
        <f t="shared" si="48"/>
        <v>0.81575404686593633</v>
      </c>
      <c r="P88">
        <f t="shared" si="39"/>
        <v>685.25187499828985</v>
      </c>
      <c r="Q88" s="28">
        <f t="shared" si="49"/>
        <v>1.0876730545273738</v>
      </c>
      <c r="R88" s="28">
        <f t="shared" si="40"/>
        <v>0.27191900766143751</v>
      </c>
      <c r="S88" s="46">
        <v>44197</v>
      </c>
      <c r="T88" s="59">
        <f t="shared" si="50"/>
        <v>2.1964908329295805E-3</v>
      </c>
      <c r="U88" s="28">
        <v>0.98960000000000004</v>
      </c>
      <c r="V88" s="59">
        <f t="shared" si="41"/>
        <v>0.5999978110258628</v>
      </c>
      <c r="W88" s="59">
        <f t="shared" si="42"/>
        <v>0.99315291999824473</v>
      </c>
      <c r="X88" s="62">
        <f t="shared" si="43"/>
        <v>0.64214937768441549</v>
      </c>
      <c r="Y88" s="28">
        <v>0.153789253681931</v>
      </c>
      <c r="Z88" s="28">
        <v>0.89439724645184204</v>
      </c>
      <c r="AA88" s="62">
        <f t="shared" si="51"/>
        <v>0.62017784012489541</v>
      </c>
      <c r="AB88" s="59">
        <f t="shared" si="44"/>
        <v>0.79327329909269861</v>
      </c>
      <c r="AC88" s="62">
        <f t="shared" si="45"/>
        <v>-1.1699083478026191</v>
      </c>
      <c r="AD88" s="28">
        <v>7.6642910197268099E-2</v>
      </c>
      <c r="AE88" s="28">
        <v>0.88293847953236904</v>
      </c>
      <c r="AF88">
        <v>151.8604</v>
      </c>
      <c r="AG88" s="59">
        <f t="shared" si="46"/>
        <v>0.57787109084931509</v>
      </c>
      <c r="AH88" s="62">
        <f t="shared" si="47"/>
        <v>-2.7156299903517072</v>
      </c>
      <c r="AI88">
        <v>6.5787674558349635E-2</v>
      </c>
      <c r="AJ88" s="28">
        <v>0.75652607287546736</v>
      </c>
      <c r="AK88" s="62">
        <f t="shared" si="54"/>
        <v>-1.0811296534899701</v>
      </c>
    </row>
    <row r="89" spans="1:38" x14ac:dyDescent="0.25">
      <c r="A89" s="4" t="s">
        <v>182</v>
      </c>
      <c r="B89" s="18">
        <v>17162</v>
      </c>
      <c r="C89" s="4">
        <v>12839</v>
      </c>
      <c r="D89" s="9">
        <v>0.83122920146577062</v>
      </c>
      <c r="E89" s="28">
        <f t="shared" si="55"/>
        <v>0.77124358898885936</v>
      </c>
      <c r="F89" s="28">
        <f t="shared" si="56"/>
        <v>0.78748029612546688</v>
      </c>
      <c r="G89" s="28">
        <f t="shared" si="57"/>
        <v>0.83122920146577062</v>
      </c>
      <c r="H89" s="16">
        <v>19</v>
      </c>
      <c r="I89" s="16">
        <v>20</v>
      </c>
      <c r="J89" s="5">
        <v>858.1</v>
      </c>
      <c r="K89" s="30">
        <f t="shared" si="52"/>
        <v>19.00006642605673</v>
      </c>
      <c r="L89" s="5">
        <v>903.26</v>
      </c>
      <c r="M89">
        <f t="shared" si="53"/>
        <v>17162</v>
      </c>
      <c r="N89" s="28"/>
      <c r="O89" s="28">
        <f t="shared" si="48"/>
        <v>0.82515554768283772</v>
      </c>
      <c r="P89">
        <f t="shared" si="39"/>
        <v>858.09714999950177</v>
      </c>
      <c r="Q89" s="28">
        <f t="shared" si="49"/>
        <v>0.86858463520177498</v>
      </c>
      <c r="R89" s="28">
        <f t="shared" si="40"/>
        <v>4.3429087518937259E-2</v>
      </c>
      <c r="S89" s="46">
        <v>136054</v>
      </c>
      <c r="T89" s="59">
        <f t="shared" si="50"/>
        <v>6.7615757581600822E-3</v>
      </c>
      <c r="U89" s="28">
        <v>0.98960000000000004</v>
      </c>
      <c r="V89" s="59">
        <f t="shared" si="41"/>
        <v>0.95000332130283649</v>
      </c>
      <c r="W89" s="59">
        <f t="shared" si="42"/>
        <v>0.87497504779859214</v>
      </c>
      <c r="X89" s="62">
        <f t="shared" si="43"/>
        <v>-0.12629100010732319</v>
      </c>
      <c r="Y89" s="28">
        <v>0.153789253681931</v>
      </c>
      <c r="Z89" s="28">
        <v>0.89439724645184204</v>
      </c>
      <c r="AA89" s="62">
        <f t="shared" si="51"/>
        <v>1.2614109103738222</v>
      </c>
      <c r="AB89" s="59">
        <f t="shared" si="44"/>
        <v>0.93361018419157094</v>
      </c>
      <c r="AC89" s="62">
        <f t="shared" si="45"/>
        <v>0.66114014367121554</v>
      </c>
      <c r="AD89" s="28">
        <v>7.6642910197268099E-2</v>
      </c>
      <c r="AE89" s="28">
        <v>0.88293847953236904</v>
      </c>
      <c r="AF89">
        <v>69.691299999999998</v>
      </c>
      <c r="AG89" s="59">
        <f t="shared" si="46"/>
        <v>0.80065065621917808</v>
      </c>
      <c r="AH89" s="62">
        <f t="shared" si="47"/>
        <v>0.67071200859326496</v>
      </c>
      <c r="AI89">
        <v>6.5787674558349635E-2</v>
      </c>
      <c r="AJ89" s="28">
        <v>0.75652607287546736</v>
      </c>
      <c r="AK89" s="62">
        <f t="shared" si="54"/>
        <v>0.40185371738571912</v>
      </c>
    </row>
    <row r="90" spans="1:38" x14ac:dyDescent="0.25">
      <c r="A90" s="4" t="s">
        <v>184</v>
      </c>
      <c r="B90" s="18">
        <v>2336</v>
      </c>
      <c r="C90" s="4">
        <v>1547</v>
      </c>
      <c r="D90" s="9">
        <v>0.73582572298325721</v>
      </c>
      <c r="E90" s="28">
        <f t="shared" si="55"/>
        <v>0.68272489761333144</v>
      </c>
      <c r="F90" s="28">
        <f t="shared" si="56"/>
        <v>0.69709805335255959</v>
      </c>
      <c r="G90" s="28">
        <f t="shared" si="57"/>
        <v>0.73582572298325721</v>
      </c>
      <c r="H90" s="16">
        <v>4</v>
      </c>
      <c r="I90" s="16">
        <v>4</v>
      </c>
      <c r="J90" s="5">
        <v>584</v>
      </c>
      <c r="K90" s="30">
        <f t="shared" si="52"/>
        <v>2.999987157589223</v>
      </c>
      <c r="L90" s="5">
        <v>778.67</v>
      </c>
      <c r="M90">
        <f t="shared" si="53"/>
        <v>2336</v>
      </c>
      <c r="N90" s="28"/>
      <c r="O90" s="28">
        <f t="shared" si="48"/>
        <v>0.95718340246831146</v>
      </c>
      <c r="P90">
        <f t="shared" si="39"/>
        <v>584.00187499799335</v>
      </c>
      <c r="Q90" s="28">
        <f t="shared" si="49"/>
        <v>1.2762459024683115</v>
      </c>
      <c r="R90" s="28">
        <f t="shared" si="40"/>
        <v>0.31906250000000003</v>
      </c>
      <c r="S90" s="48">
        <v>45726</v>
      </c>
      <c r="T90" s="59">
        <f t="shared" si="50"/>
        <v>2.2724786710984456E-3</v>
      </c>
      <c r="U90" s="28">
        <v>0.98960000000000004</v>
      </c>
      <c r="V90" s="59">
        <f t="shared" si="41"/>
        <v>0.74999678939730574</v>
      </c>
      <c r="W90" s="59">
        <f t="shared" si="42"/>
        <v>0.98110516389618641</v>
      </c>
      <c r="X90" s="62">
        <f t="shared" si="43"/>
        <v>0.56380998911455049</v>
      </c>
      <c r="Y90" s="28">
        <v>0.153789253681931</v>
      </c>
      <c r="Z90" s="28">
        <v>0.89439724645184204</v>
      </c>
      <c r="AA90" s="62">
        <f t="shared" si="51"/>
        <v>0.51086908979573986</v>
      </c>
      <c r="AB90" s="59">
        <f t="shared" si="44"/>
        <v>0.82970957442155446</v>
      </c>
      <c r="AC90" s="62">
        <f t="shared" si="45"/>
        <v>-0.69450527092213532</v>
      </c>
      <c r="AD90" s="28">
        <v>7.6642910197268099E-2</v>
      </c>
      <c r="AE90" s="28">
        <v>0.88293847953236904</v>
      </c>
      <c r="AF90">
        <v>98.764700000000005</v>
      </c>
      <c r="AG90" s="59">
        <f t="shared" si="46"/>
        <v>0.72182589830136989</v>
      </c>
      <c r="AH90" s="62">
        <f t="shared" si="47"/>
        <v>-0.52745707774365147</v>
      </c>
      <c r="AI90">
        <v>6.5787674558349635E-2</v>
      </c>
      <c r="AJ90" s="28">
        <v>0.75652607287546736</v>
      </c>
      <c r="AK90" s="62">
        <f t="shared" si="54"/>
        <v>-0.21938411985041209</v>
      </c>
    </row>
    <row r="91" spans="1:38" x14ac:dyDescent="0.25">
      <c r="A91" s="4" t="s">
        <v>186</v>
      </c>
      <c r="B91" s="18">
        <v>4453</v>
      </c>
      <c r="C91" s="4">
        <v>3163</v>
      </c>
      <c r="D91" s="9">
        <v>0.78923073084312689</v>
      </c>
      <c r="E91" s="28">
        <f t="shared" si="55"/>
        <v>0.73227593583382922</v>
      </c>
      <c r="F91" s="28">
        <f t="shared" si="56"/>
        <v>0.74769227132506777</v>
      </c>
      <c r="G91" s="28">
        <f t="shared" si="57"/>
        <v>0.78923073084312689</v>
      </c>
      <c r="H91" s="16">
        <v>8</v>
      </c>
      <c r="I91" s="16">
        <v>8</v>
      </c>
      <c r="J91" s="5">
        <v>556.63</v>
      </c>
      <c r="K91" s="30">
        <f t="shared" si="52"/>
        <v>6.0000269480038266</v>
      </c>
      <c r="L91" s="5">
        <v>742.17</v>
      </c>
      <c r="M91">
        <f t="shared" si="53"/>
        <v>4453.04</v>
      </c>
      <c r="N91" s="28"/>
      <c r="O91" s="28">
        <f t="shared" si="48"/>
        <v>1.0042577846046055</v>
      </c>
      <c r="P91">
        <f t="shared" si="39"/>
        <v>636.14612244740829</v>
      </c>
      <c r="Q91" s="28">
        <f t="shared" si="49"/>
        <v>1.1716333302992321</v>
      </c>
      <c r="R91" s="28">
        <f t="shared" si="40"/>
        <v>0.16737554569462665</v>
      </c>
      <c r="S91" s="46">
        <v>105495</v>
      </c>
      <c r="T91" s="59">
        <f t="shared" si="50"/>
        <v>5.2428626472363756E-3</v>
      </c>
      <c r="U91" s="28">
        <v>0.98960000000000004</v>
      </c>
      <c r="V91" s="59">
        <f t="shared" si="41"/>
        <v>0.75000336850047833</v>
      </c>
      <c r="W91" s="59">
        <f t="shared" si="42"/>
        <v>1.0523029148803398</v>
      </c>
      <c r="X91" s="62">
        <f t="shared" si="43"/>
        <v>1.0267665955066039</v>
      </c>
      <c r="Y91" s="28">
        <v>0.153789253681931</v>
      </c>
      <c r="Z91" s="28">
        <v>0.89439724645184204</v>
      </c>
      <c r="AA91" s="62">
        <f t="shared" si="51"/>
        <v>0.42210531304801174</v>
      </c>
      <c r="AB91" s="59">
        <f t="shared" si="44"/>
        <v>0.92964943045990089</v>
      </c>
      <c r="AC91" s="62">
        <f t="shared" si="45"/>
        <v>0.60946212516336373</v>
      </c>
      <c r="AD91" s="28">
        <v>7.6642910197268099E-2</v>
      </c>
      <c r="AE91" s="28">
        <v>0.88293847953236904</v>
      </c>
      <c r="AF91">
        <v>91.127099999999999</v>
      </c>
      <c r="AG91" s="59">
        <f t="shared" si="46"/>
        <v>0.74253321052054788</v>
      </c>
      <c r="AH91" s="62">
        <f t="shared" si="47"/>
        <v>-0.2126973243674796</v>
      </c>
      <c r="AI91">
        <v>6.5787674558349635E-2</v>
      </c>
      <c r="AJ91" s="28">
        <v>0.75652607287546736</v>
      </c>
      <c r="AK91" s="62">
        <f t="shared" si="54"/>
        <v>0.4745104654341627</v>
      </c>
    </row>
    <row r="92" spans="1:38" x14ac:dyDescent="0.25">
      <c r="A92" s="4" t="s">
        <v>188</v>
      </c>
      <c r="B92" s="18">
        <v>39411</v>
      </c>
      <c r="C92" s="4">
        <v>23825</v>
      </c>
      <c r="D92" s="9">
        <v>0.67169628332755371</v>
      </c>
      <c r="E92" s="28">
        <f t="shared" si="55"/>
        <v>0.62322335566474063</v>
      </c>
      <c r="F92" s="28">
        <f t="shared" si="56"/>
        <v>0.63634384736294569</v>
      </c>
      <c r="G92" s="28">
        <f t="shared" si="57"/>
        <v>0.67169628332755371</v>
      </c>
      <c r="H92" s="16">
        <v>28</v>
      </c>
      <c r="I92" s="16">
        <v>28</v>
      </c>
      <c r="J92" s="5">
        <v>1407.54</v>
      </c>
      <c r="K92" s="30">
        <f t="shared" si="52"/>
        <v>23.000093375040848</v>
      </c>
      <c r="L92" s="5">
        <v>1713.52</v>
      </c>
      <c r="M92">
        <f t="shared" si="53"/>
        <v>39411.119999999995</v>
      </c>
      <c r="N92" s="28"/>
      <c r="O92" s="28">
        <f t="shared" si="48"/>
        <v>0.43497011998692753</v>
      </c>
      <c r="P92">
        <f t="shared" si="39"/>
        <v>1642.1236111100304</v>
      </c>
      <c r="Q92" s="28">
        <f t="shared" si="49"/>
        <v>0.45388178755689251</v>
      </c>
      <c r="R92" s="28">
        <f t="shared" si="40"/>
        <v>1.8911667569964985E-2</v>
      </c>
      <c r="S92" s="46">
        <v>240507</v>
      </c>
      <c r="T92" s="59">
        <f t="shared" si="50"/>
        <v>1.1952653364603811E-2</v>
      </c>
      <c r="U92" s="28">
        <v>0.98960000000000004</v>
      </c>
      <c r="V92" s="59">
        <f t="shared" si="41"/>
        <v>0.8214319062514589</v>
      </c>
      <c r="W92" s="59">
        <f t="shared" si="42"/>
        <v>0.81771389474361644</v>
      </c>
      <c r="X92" s="62">
        <f t="shared" si="43"/>
        <v>-0.49862620353710241</v>
      </c>
      <c r="Y92" s="28">
        <v>0.153789253681931</v>
      </c>
      <c r="Z92" s="28">
        <v>0.89439724645184204</v>
      </c>
      <c r="AA92" s="62">
        <f>B92*10/S92</f>
        <v>1.6386633237286232</v>
      </c>
      <c r="AB92" s="59">
        <f t="shared" si="44"/>
        <v>0.92875405777670184</v>
      </c>
      <c r="AC92" s="62">
        <f t="shared" si="45"/>
        <v>0.59777973104635418</v>
      </c>
      <c r="AD92" s="28">
        <v>7.6642910197268099E-2</v>
      </c>
      <c r="AE92" s="28">
        <v>0.88293847953236904</v>
      </c>
      <c r="AF92">
        <v>160.88589999999999</v>
      </c>
      <c r="AG92" s="59">
        <f t="shared" si="46"/>
        <v>0.55340085852054799</v>
      </c>
      <c r="AH92" s="62">
        <f t="shared" si="47"/>
        <v>-3.087587693569557</v>
      </c>
      <c r="AI92">
        <v>6.5787674558349635E-2</v>
      </c>
      <c r="AJ92" s="28">
        <v>0.75652607287546736</v>
      </c>
      <c r="AK92" s="62">
        <f t="shared" si="54"/>
        <v>-0.99614472202010174</v>
      </c>
    </row>
    <row r="93" spans="1:38" x14ac:dyDescent="0.25">
      <c r="A93" s="4" t="s">
        <v>190</v>
      </c>
      <c r="B93" s="18">
        <v>2732</v>
      </c>
      <c r="C93" s="4">
        <v>1849</v>
      </c>
      <c r="D93" s="9">
        <v>0.75199284203676586</v>
      </c>
      <c r="E93" s="28">
        <f t="shared" si="55"/>
        <v>0.69772531735370036</v>
      </c>
      <c r="F93" s="28">
        <f t="shared" si="56"/>
        <v>0.71241427140325186</v>
      </c>
      <c r="G93" s="28">
        <f t="shared" si="57"/>
        <v>0.75199284203676586</v>
      </c>
      <c r="H93" s="16">
        <v>3</v>
      </c>
      <c r="I93" s="16">
        <v>3</v>
      </c>
      <c r="J93" s="5">
        <v>910.67</v>
      </c>
      <c r="K93" s="30">
        <f t="shared" si="52"/>
        <v>3</v>
      </c>
      <c r="L93" s="5">
        <v>910.67</v>
      </c>
      <c r="M93">
        <f t="shared" si="53"/>
        <v>2732.0099999999998</v>
      </c>
      <c r="N93" s="28"/>
      <c r="O93" s="28">
        <f t="shared" si="48"/>
        <v>0.8184413673449219</v>
      </c>
      <c r="P93">
        <f t="shared" si="39"/>
        <v>683.00249999999994</v>
      </c>
      <c r="Q93" s="28">
        <f t="shared" si="49"/>
        <v>1.091255156459896</v>
      </c>
      <c r="R93" s="28">
        <f t="shared" si="40"/>
        <v>0.27281378911497411</v>
      </c>
      <c r="S93" s="46">
        <v>36892</v>
      </c>
      <c r="T93" s="59">
        <f t="shared" si="50"/>
        <v>1.833448872286311E-3</v>
      </c>
      <c r="U93" s="28">
        <v>0.98960000000000004</v>
      </c>
      <c r="V93" s="59">
        <f t="shared" si="41"/>
        <v>1</v>
      </c>
      <c r="W93" s="59">
        <f t="shared" si="42"/>
        <v>0.75199284203676586</v>
      </c>
      <c r="X93" s="62">
        <f t="shared" si="43"/>
        <v>-0.92597110009779282</v>
      </c>
      <c r="Y93" s="28">
        <v>0.153789253681931</v>
      </c>
      <c r="Z93" s="28">
        <v>0.89439724645184204</v>
      </c>
      <c r="AA93" s="62">
        <f t="shared" ref="AA93:AA156" si="58">B93*10/S93</f>
        <v>0.74053995446167187</v>
      </c>
      <c r="AB93" s="59">
        <f t="shared" si="44"/>
        <v>0.75315334851277604</v>
      </c>
      <c r="AC93" s="62">
        <f t="shared" si="45"/>
        <v>-1.6933742558254152</v>
      </c>
      <c r="AD93" s="28">
        <v>7.6642910197268099E-2</v>
      </c>
      <c r="AE93" s="28">
        <v>0.88293847953236904</v>
      </c>
      <c r="AF93">
        <v>101.30110000000001</v>
      </c>
      <c r="AG93" s="59">
        <f t="shared" si="46"/>
        <v>0.71494912723287674</v>
      </c>
      <c r="AH93" s="62">
        <f t="shared" si="47"/>
        <v>-0.63198685653061681</v>
      </c>
      <c r="AI93">
        <v>6.5787674558349635E-2</v>
      </c>
      <c r="AJ93" s="28">
        <v>0.75652607287546736</v>
      </c>
      <c r="AK93" s="62">
        <f t="shared" si="54"/>
        <v>-1.0837774041512749</v>
      </c>
    </row>
    <row r="94" spans="1:38" x14ac:dyDescent="0.25">
      <c r="A94" s="4" t="s">
        <v>192</v>
      </c>
      <c r="B94" s="18">
        <v>27763</v>
      </c>
      <c r="C94" s="4">
        <v>21943</v>
      </c>
      <c r="D94" s="9">
        <v>0.8781871955880528</v>
      </c>
      <c r="E94" s="28">
        <f t="shared" si="55"/>
        <v>0.81481286188582225</v>
      </c>
      <c r="F94" s="28">
        <f t="shared" si="56"/>
        <v>0.8319668168728922</v>
      </c>
      <c r="G94" s="28">
        <f t="shared" si="57"/>
        <v>0.8781871955880528</v>
      </c>
      <c r="H94" s="16">
        <v>24</v>
      </c>
      <c r="I94" s="16">
        <v>27</v>
      </c>
      <c r="J94" s="5">
        <v>1028.26</v>
      </c>
      <c r="K94" s="30">
        <f t="shared" si="52"/>
        <v>20.999977307968685</v>
      </c>
      <c r="L94" s="5">
        <v>1322.05</v>
      </c>
      <c r="M94">
        <f t="shared" si="53"/>
        <v>27763.02</v>
      </c>
      <c r="N94" s="28"/>
      <c r="O94" s="28">
        <f t="shared" si="48"/>
        <v>0.56376839000037826</v>
      </c>
      <c r="P94">
        <f t="shared" si="39"/>
        <v>1261.9567561982833</v>
      </c>
      <c r="Q94" s="28">
        <f t="shared" si="49"/>
        <v>0.5906145328191349</v>
      </c>
      <c r="R94" s="28">
        <f t="shared" si="40"/>
        <v>2.6846142818756635E-2</v>
      </c>
      <c r="S94" s="46">
        <v>230468</v>
      </c>
      <c r="T94" s="59">
        <f t="shared" si="50"/>
        <v>1.14537377940497E-2</v>
      </c>
      <c r="U94" s="28">
        <v>0.98960000000000004</v>
      </c>
      <c r="V94" s="59">
        <f t="shared" si="41"/>
        <v>0.77777693733217346</v>
      </c>
      <c r="W94" s="59">
        <f t="shared" si="42"/>
        <v>1.1290990429727747</v>
      </c>
      <c r="X94" s="62">
        <f t="shared" si="43"/>
        <v>1.5261261167594071</v>
      </c>
      <c r="Y94" s="28">
        <v>0.153789253681931</v>
      </c>
      <c r="Z94" s="28">
        <v>0.89439724645184204</v>
      </c>
      <c r="AA94" s="62">
        <f t="shared" si="58"/>
        <v>1.2046357845774684</v>
      </c>
      <c r="AB94" s="59">
        <f t="shared" si="44"/>
        <v>0.94263632922496754</v>
      </c>
      <c r="AC94" s="62">
        <f t="shared" si="45"/>
        <v>0.77890896286355271</v>
      </c>
      <c r="AD94" s="28">
        <v>7.6642910197268099E-2</v>
      </c>
      <c r="AE94" s="28">
        <v>0.88293847953236904</v>
      </c>
      <c r="AF94">
        <v>69.104200000000006</v>
      </c>
      <c r="AG94" s="59">
        <f t="shared" si="46"/>
        <v>0.80224242104109589</v>
      </c>
      <c r="AH94" s="62">
        <f t="shared" si="47"/>
        <v>0.69490749555345555</v>
      </c>
      <c r="AI94">
        <v>6.5787674558349635E-2</v>
      </c>
      <c r="AJ94" s="28">
        <v>0.75652607287546736</v>
      </c>
      <c r="AK94" s="62">
        <f t="shared" si="54"/>
        <v>0.99998085839213857</v>
      </c>
    </row>
    <row r="95" spans="1:38" x14ac:dyDescent="0.25">
      <c r="A95" s="4" t="s">
        <v>194</v>
      </c>
      <c r="B95" s="18">
        <v>49668</v>
      </c>
      <c r="C95" s="4">
        <v>37323</v>
      </c>
      <c r="D95" s="9">
        <v>0.83494402834823223</v>
      </c>
      <c r="E95" s="28">
        <f t="shared" si="55"/>
        <v>0.77469033558083411</v>
      </c>
      <c r="F95" s="28">
        <f t="shared" si="56"/>
        <v>0.79099960580358852</v>
      </c>
      <c r="G95" s="28">
        <f t="shared" si="57"/>
        <v>0.83494402834823223</v>
      </c>
      <c r="H95" s="16">
        <v>41</v>
      </c>
      <c r="I95" s="16">
        <v>42</v>
      </c>
      <c r="J95" s="5">
        <v>1182.57</v>
      </c>
      <c r="K95" s="30">
        <f t="shared" si="52"/>
        <v>36.999910606534655</v>
      </c>
      <c r="L95" s="5">
        <v>1342.38</v>
      </c>
      <c r="M95">
        <f t="shared" si="53"/>
        <v>49667.939999999995</v>
      </c>
      <c r="N95" s="28"/>
      <c r="O95" s="28">
        <f t="shared" si="48"/>
        <v>0.55523026266779896</v>
      </c>
      <c r="P95">
        <f t="shared" si="39"/>
        <v>1307.0541274236273</v>
      </c>
      <c r="Q95" s="28">
        <f t="shared" si="49"/>
        <v>0.57023652223886234</v>
      </c>
      <c r="R95" s="28">
        <f t="shared" si="40"/>
        <v>1.5006259571063385E-2</v>
      </c>
      <c r="S95" s="46">
        <v>384014</v>
      </c>
      <c r="T95" s="59">
        <f t="shared" si="50"/>
        <v>1.9084626348318211E-2</v>
      </c>
      <c r="U95" s="28">
        <v>0.98960000000000004</v>
      </c>
      <c r="V95" s="59">
        <f t="shared" si="41"/>
        <v>0.88095025253653936</v>
      </c>
      <c r="W95" s="59">
        <f t="shared" si="42"/>
        <v>0.94777659231512745</v>
      </c>
      <c r="X95" s="62">
        <f t="shared" si="43"/>
        <v>0.34709412124260186</v>
      </c>
      <c r="Y95" s="28">
        <v>0.153789253681931</v>
      </c>
      <c r="Z95" s="28">
        <v>0.89439724645184204</v>
      </c>
      <c r="AA95" s="62">
        <f t="shared" si="58"/>
        <v>1.2933903451436666</v>
      </c>
      <c r="AB95" s="59">
        <f t="shared" si="44"/>
        <v>0.96504341972882401</v>
      </c>
      <c r="AC95" s="62">
        <f t="shared" si="45"/>
        <v>1.0712659525209622</v>
      </c>
      <c r="AD95" s="28">
        <v>7.6642910197268099E-2</v>
      </c>
      <c r="AE95" s="28">
        <v>0.88293847953236904</v>
      </c>
      <c r="AF95">
        <v>69.870199999999997</v>
      </c>
      <c r="AG95" s="59">
        <f t="shared" si="46"/>
        <v>0.80016561665753427</v>
      </c>
      <c r="AH95" s="62">
        <f t="shared" si="47"/>
        <v>0.663339205634352</v>
      </c>
      <c r="AI95">
        <v>6.5787674558349635E-2</v>
      </c>
      <c r="AJ95" s="28">
        <v>0.75652607287546736</v>
      </c>
      <c r="AK95" s="62">
        <f t="shared" si="54"/>
        <v>0.69389975979930529</v>
      </c>
    </row>
    <row r="96" spans="1:38" x14ac:dyDescent="0.25">
      <c r="A96" s="50" t="s">
        <v>196</v>
      </c>
      <c r="B96" s="50">
        <v>6160</v>
      </c>
      <c r="C96" s="50">
        <v>2909</v>
      </c>
      <c r="D96" s="63">
        <v>0.52471139971139968</v>
      </c>
      <c r="E96" s="51">
        <f t="shared" si="55"/>
        <v>0.48684562859820596</v>
      </c>
      <c r="F96" s="51">
        <f t="shared" si="56"/>
        <v>0.49709501025290498</v>
      </c>
      <c r="G96" s="51">
        <f t="shared" si="57"/>
        <v>0.52471139971139968</v>
      </c>
      <c r="H96" s="52">
        <v>7</v>
      </c>
      <c r="I96" s="52">
        <v>7</v>
      </c>
      <c r="J96" s="52">
        <v>880</v>
      </c>
      <c r="K96" s="53">
        <f t="shared" si="52"/>
        <v>5.999980519543767</v>
      </c>
      <c r="L96" s="52">
        <v>1026.67</v>
      </c>
      <c r="M96" s="54">
        <f t="shared" si="53"/>
        <v>6160</v>
      </c>
      <c r="N96" s="51"/>
      <c r="O96" s="51">
        <f t="shared" si="48"/>
        <v>0.72596842218044744</v>
      </c>
      <c r="P96" s="54">
        <f t="shared" si="39"/>
        <v>880.00244897845607</v>
      </c>
      <c r="Q96" s="51">
        <f t="shared" si="49"/>
        <v>0.84696355205057727</v>
      </c>
      <c r="R96" s="51">
        <f t="shared" si="40"/>
        <v>0.12099512987012984</v>
      </c>
      <c r="S96" s="64">
        <v>30413</v>
      </c>
      <c r="T96" s="51">
        <f t="shared" si="50"/>
        <v>1.5114572414844296E-3</v>
      </c>
      <c r="U96" s="51">
        <v>0.98960000000000004</v>
      </c>
      <c r="V96" s="51">
        <f t="shared" si="41"/>
        <v>0.85714007422053817</v>
      </c>
      <c r="W96" s="51">
        <f t="shared" si="42"/>
        <v>0.61216528720648045</v>
      </c>
      <c r="X96" s="55">
        <f t="shared" si="43"/>
        <v>-1.8351864807737317</v>
      </c>
      <c r="Y96" s="51">
        <v>0.153789253681931</v>
      </c>
      <c r="Z96" s="51">
        <v>0.89439724645184204</v>
      </c>
      <c r="AA96" s="55">
        <f t="shared" si="58"/>
        <v>2.0254496432446651</v>
      </c>
      <c r="AB96" s="51">
        <f t="shared" si="44"/>
        <v>0.66242396343668819</v>
      </c>
      <c r="AC96" s="55">
        <f t="shared" si="45"/>
        <v>-2.8771678362435273</v>
      </c>
      <c r="AD96" s="51">
        <v>7.6642910197268099E-2</v>
      </c>
      <c r="AE96" s="51">
        <v>0.88293847953236904</v>
      </c>
      <c r="AF96" s="54">
        <v>123.6841</v>
      </c>
      <c r="AG96" s="51">
        <f t="shared" si="46"/>
        <v>0.65426360175342468</v>
      </c>
      <c r="AH96" s="55">
        <f t="shared" si="47"/>
        <v>-1.5544320696628686</v>
      </c>
      <c r="AI96" s="54">
        <v>6.5787674558349635E-2</v>
      </c>
      <c r="AJ96" s="51">
        <v>0.75652607287546736</v>
      </c>
      <c r="AK96" s="55">
        <f t="shared" si="54"/>
        <v>-2.0889287955600424</v>
      </c>
      <c r="AL96" s="54"/>
    </row>
    <row r="97" spans="1:37" x14ac:dyDescent="0.25">
      <c r="A97" s="4" t="s">
        <v>198</v>
      </c>
      <c r="B97" s="18">
        <v>23622</v>
      </c>
      <c r="C97" s="4">
        <v>14276</v>
      </c>
      <c r="D97" s="9">
        <v>0.67150208374490827</v>
      </c>
      <c r="E97" s="28">
        <f t="shared" si="55"/>
        <v>0.62304317048496638</v>
      </c>
      <c r="F97" s="28">
        <f t="shared" si="56"/>
        <v>0.63615986881096576</v>
      </c>
      <c r="G97" s="28">
        <f t="shared" si="57"/>
        <v>0.67150208374490827</v>
      </c>
      <c r="H97" s="16">
        <v>14</v>
      </c>
      <c r="I97" s="16">
        <v>17</v>
      </c>
      <c r="J97" s="5">
        <v>1389.53</v>
      </c>
      <c r="K97" s="30">
        <f t="shared" si="52"/>
        <v>12.999983489994937</v>
      </c>
      <c r="L97" s="5">
        <v>1817.08</v>
      </c>
      <c r="M97">
        <f t="shared" si="53"/>
        <v>23622.01</v>
      </c>
      <c r="N97" s="28"/>
      <c r="O97" s="28">
        <f t="shared" si="48"/>
        <v>0.41018006912188792</v>
      </c>
      <c r="P97">
        <f t="shared" si="39"/>
        <v>1687.2884183671663</v>
      </c>
      <c r="Q97" s="28">
        <f t="shared" si="49"/>
        <v>0.4417324222027646</v>
      </c>
      <c r="R97" s="28">
        <f t="shared" si="40"/>
        <v>3.1552353080876672E-2</v>
      </c>
      <c r="S97" s="46">
        <v>206050</v>
      </c>
      <c r="T97" s="59">
        <f t="shared" si="50"/>
        <v>1.0240218479198589E-2</v>
      </c>
      <c r="U97" s="28">
        <v>0.98960000000000004</v>
      </c>
      <c r="V97" s="59">
        <f t="shared" si="41"/>
        <v>0.76470491117617279</v>
      </c>
      <c r="W97" s="59">
        <f t="shared" si="42"/>
        <v>0.87811922472432968</v>
      </c>
      <c r="X97" s="62">
        <f t="shared" si="43"/>
        <v>-0.10584628859165142</v>
      </c>
      <c r="Y97" s="28">
        <v>0.153789253681931</v>
      </c>
      <c r="Z97" s="28">
        <v>0.89439724645184204</v>
      </c>
      <c r="AA97" s="62">
        <f t="shared" si="58"/>
        <v>1.1464207716573647</v>
      </c>
      <c r="AB97" s="59">
        <f t="shared" si="44"/>
        <v>0.91181367479891995</v>
      </c>
      <c r="AC97" s="62">
        <f t="shared" si="45"/>
        <v>0.37674972404140461</v>
      </c>
      <c r="AD97" s="28">
        <v>7.6642910197268099E-2</v>
      </c>
      <c r="AE97" s="28">
        <v>0.88293847953236904</v>
      </c>
      <c r="AF97">
        <v>121.22629999999999</v>
      </c>
      <c r="AG97" s="59">
        <f t="shared" si="46"/>
        <v>0.66092726991780837</v>
      </c>
      <c r="AH97" s="62">
        <f t="shared" si="47"/>
        <v>-1.4531415436012822</v>
      </c>
      <c r="AI97">
        <v>6.5787674558349635E-2</v>
      </c>
      <c r="AJ97" s="28">
        <v>0.75652607287546736</v>
      </c>
      <c r="AK97" s="62">
        <f t="shared" si="54"/>
        <v>-0.39407936938384297</v>
      </c>
    </row>
    <row r="98" spans="1:37" x14ac:dyDescent="0.25">
      <c r="A98" s="4" t="s">
        <v>200</v>
      </c>
      <c r="B98" s="18">
        <v>1925</v>
      </c>
      <c r="C98" s="4">
        <v>1502</v>
      </c>
      <c r="D98" s="9">
        <v>0.86695526695526692</v>
      </c>
      <c r="E98" s="28">
        <f t="shared" si="55"/>
        <v>0.80439148480385592</v>
      </c>
      <c r="F98" s="28">
        <f t="shared" si="56"/>
        <v>0.8213260423786739</v>
      </c>
      <c r="G98" s="28">
        <f t="shared" si="57"/>
        <v>0.86695526695526692</v>
      </c>
      <c r="H98" s="16">
        <v>4</v>
      </c>
      <c r="I98" s="16">
        <v>4</v>
      </c>
      <c r="J98" s="5">
        <v>481.25</v>
      </c>
      <c r="K98" s="30">
        <f t="shared" si="52"/>
        <v>4</v>
      </c>
      <c r="L98" s="5">
        <v>481.25</v>
      </c>
      <c r="M98">
        <f t="shared" si="53"/>
        <v>1925</v>
      </c>
      <c r="N98" s="28"/>
      <c r="O98" s="28">
        <f t="shared" si="48"/>
        <v>1.5487376623376625</v>
      </c>
      <c r="P98">
        <f t="shared" si="39"/>
        <v>385</v>
      </c>
      <c r="Q98" s="28">
        <f t="shared" si="49"/>
        <v>1.935922077922078</v>
      </c>
      <c r="R98" s="28">
        <f t="shared" si="40"/>
        <v>0.38718441558441552</v>
      </c>
      <c r="S98" s="46">
        <v>37213</v>
      </c>
      <c r="T98" s="59">
        <f t="shared" si="50"/>
        <v>1.849401845505543E-3</v>
      </c>
      <c r="U98" s="28">
        <v>0.98960000000000004</v>
      </c>
      <c r="V98" s="59">
        <f t="shared" si="41"/>
        <v>1</v>
      </c>
      <c r="W98" s="59">
        <f t="shared" si="42"/>
        <v>0.86695526695526692</v>
      </c>
      <c r="X98" s="62">
        <f t="shared" si="43"/>
        <v>-0.17843886253151986</v>
      </c>
      <c r="Y98" s="28">
        <v>0.153789253681931</v>
      </c>
      <c r="Z98" s="28">
        <v>0.89439724645184204</v>
      </c>
      <c r="AA98" s="62">
        <f t="shared" si="58"/>
        <v>0.51729234407330771</v>
      </c>
      <c r="AB98" s="59">
        <f t="shared" si="44"/>
        <v>0.87067691398167302</v>
      </c>
      <c r="AC98" s="62">
        <f t="shared" si="45"/>
        <v>-0.15998303716725354</v>
      </c>
      <c r="AD98" s="28">
        <v>7.6642910197268099E-2</v>
      </c>
      <c r="AE98" s="28">
        <v>0.88293847953236904</v>
      </c>
      <c r="AF98">
        <v>105.0458</v>
      </c>
      <c r="AG98" s="59">
        <f t="shared" si="46"/>
        <v>0.70479637347945212</v>
      </c>
      <c r="AH98" s="62">
        <f t="shared" si="47"/>
        <v>-0.78631293389363033</v>
      </c>
      <c r="AI98">
        <v>6.5787674558349635E-2</v>
      </c>
      <c r="AJ98" s="28">
        <v>0.75652607287546736</v>
      </c>
      <c r="AK98" s="62">
        <f t="shared" si="54"/>
        <v>-0.37491161119746791</v>
      </c>
    </row>
    <row r="99" spans="1:37" x14ac:dyDescent="0.25">
      <c r="A99" s="4" t="s">
        <v>202</v>
      </c>
      <c r="B99" s="18">
        <v>45254</v>
      </c>
      <c r="C99" s="4">
        <v>32646</v>
      </c>
      <c r="D99" s="9">
        <v>0.80154977092264412</v>
      </c>
      <c r="E99" s="28">
        <f t="shared" si="55"/>
        <v>0.74370597302100994</v>
      </c>
      <c r="F99" s="28">
        <f t="shared" si="56"/>
        <v>0.75936294087408396</v>
      </c>
      <c r="G99" s="28">
        <f t="shared" si="57"/>
        <v>0.80154977092264412</v>
      </c>
      <c r="H99" s="16">
        <v>26</v>
      </c>
      <c r="I99" s="16">
        <v>28</v>
      </c>
      <c r="J99" s="5">
        <v>1616.21</v>
      </c>
      <c r="K99" s="30">
        <f t="shared" si="52"/>
        <v>18.999945419201527</v>
      </c>
      <c r="L99" s="5">
        <v>2381.79</v>
      </c>
      <c r="M99">
        <f t="shared" si="53"/>
        <v>45253.880000000005</v>
      </c>
      <c r="N99" s="28"/>
      <c r="O99" s="28">
        <f t="shared" si="48"/>
        <v>0.31292851174956654</v>
      </c>
      <c r="P99">
        <f t="shared" si="39"/>
        <v>2262.7001749991132</v>
      </c>
      <c r="Q99" s="28">
        <f t="shared" si="49"/>
        <v>0.32939848073344147</v>
      </c>
      <c r="R99" s="28">
        <f t="shared" si="40"/>
        <v>1.6469968983874927E-2</v>
      </c>
      <c r="S99" s="46">
        <v>250318</v>
      </c>
      <c r="T99" s="59">
        <f t="shared" si="50"/>
        <v>1.2440237851376039E-2</v>
      </c>
      <c r="U99" s="28">
        <v>0.98960000000000004</v>
      </c>
      <c r="V99" s="59">
        <f t="shared" si="41"/>
        <v>0.67856947925719735</v>
      </c>
      <c r="W99" s="59">
        <f t="shared" si="42"/>
        <v>1.181234634661241</v>
      </c>
      <c r="X99" s="62">
        <f t="shared" si="43"/>
        <v>1.8651328447346518</v>
      </c>
      <c r="Y99" s="28">
        <v>0.153789253681931</v>
      </c>
      <c r="Z99" s="28">
        <v>0.89439724645184204</v>
      </c>
      <c r="AA99" s="62">
        <f t="shared" si="58"/>
        <v>1.8078604015692039</v>
      </c>
      <c r="AB99" s="59">
        <f t="shared" si="44"/>
        <v>0.90484917921173802</v>
      </c>
      <c r="AC99" s="62">
        <f t="shared" si="45"/>
        <v>0.28588031982311107</v>
      </c>
      <c r="AD99" s="28">
        <v>7.6642910197268099E-2</v>
      </c>
      <c r="AE99" s="28">
        <v>0.88293847953236904</v>
      </c>
      <c r="AF99">
        <v>117.5998</v>
      </c>
      <c r="AG99" s="59">
        <f t="shared" si="46"/>
        <v>0.67075955594520553</v>
      </c>
      <c r="AH99" s="62">
        <f t="shared" si="47"/>
        <v>-1.3036867088863611</v>
      </c>
      <c r="AI99">
        <v>6.5787674558349635E-2</v>
      </c>
      <c r="AJ99" s="28">
        <v>0.75652607287546736</v>
      </c>
      <c r="AK99" s="62">
        <f t="shared" si="54"/>
        <v>0.28244215189046723</v>
      </c>
    </row>
    <row r="100" spans="1:37" x14ac:dyDescent="0.25">
      <c r="A100" s="4" t="s">
        <v>204</v>
      </c>
      <c r="B100" s="18">
        <v>5301</v>
      </c>
      <c r="C100" s="4">
        <v>4387</v>
      </c>
      <c r="D100" s="9">
        <v>0.91953300215892164</v>
      </c>
      <c r="E100" s="28">
        <f t="shared" si="55"/>
        <v>0.85317495045673153</v>
      </c>
      <c r="F100" s="28">
        <f t="shared" si="56"/>
        <v>0.8711365283610838</v>
      </c>
      <c r="G100" s="28">
        <f t="shared" si="57"/>
        <v>0.91953300215892164</v>
      </c>
      <c r="H100" s="16">
        <v>5</v>
      </c>
      <c r="I100" s="16">
        <v>5</v>
      </c>
      <c r="J100" s="5">
        <v>1060.2</v>
      </c>
      <c r="K100" s="30">
        <f t="shared" si="52"/>
        <v>5</v>
      </c>
      <c r="L100" s="5">
        <v>1060.2</v>
      </c>
      <c r="M100">
        <f t="shared" si="53"/>
        <v>5301</v>
      </c>
      <c r="N100" s="28"/>
      <c r="O100" s="28">
        <f t="shared" si="48"/>
        <v>0.7030088662516506</v>
      </c>
      <c r="P100">
        <f t="shared" si="39"/>
        <v>883.5</v>
      </c>
      <c r="Q100" s="28">
        <f t="shared" si="49"/>
        <v>0.84361063950198079</v>
      </c>
      <c r="R100" s="28">
        <f t="shared" si="40"/>
        <v>0.14060177325033019</v>
      </c>
      <c r="S100" s="46">
        <v>65482</v>
      </c>
      <c r="T100" s="59">
        <f t="shared" si="50"/>
        <v>3.2543071412515509E-3</v>
      </c>
      <c r="U100" s="28">
        <v>0.98960000000000004</v>
      </c>
      <c r="V100" s="59">
        <f t="shared" si="41"/>
        <v>1</v>
      </c>
      <c r="W100" s="59">
        <f t="shared" si="42"/>
        <v>0.91953300215892164</v>
      </c>
      <c r="X100" s="62">
        <f t="shared" si="43"/>
        <v>0.16344286161285174</v>
      </c>
      <c r="Y100" s="28">
        <v>0.153789253681931</v>
      </c>
      <c r="Z100" s="28">
        <v>0.89439724645184204</v>
      </c>
      <c r="AA100" s="62">
        <f t="shared" si="58"/>
        <v>0.80953544485507467</v>
      </c>
      <c r="AB100" s="59">
        <f t="shared" si="44"/>
        <v>0.83809291102898509</v>
      </c>
      <c r="AC100" s="62">
        <f t="shared" si="45"/>
        <v>-0.5851235083317915</v>
      </c>
      <c r="AD100" s="28">
        <v>7.6642910197268099E-2</v>
      </c>
      <c r="AE100" s="28">
        <v>0.88293847953236904</v>
      </c>
      <c r="AF100">
        <v>58.928899999999999</v>
      </c>
      <c r="AG100" s="59">
        <f t="shared" si="46"/>
        <v>0.82983002893150681</v>
      </c>
      <c r="AH100" s="62">
        <f t="shared" si="47"/>
        <v>1.1142506031433492</v>
      </c>
      <c r="AI100">
        <v>6.5787674558349635E-2</v>
      </c>
      <c r="AJ100" s="28">
        <v>0.75652607287546736</v>
      </c>
      <c r="AK100" s="62">
        <f t="shared" si="54"/>
        <v>0.2308566521414698</v>
      </c>
    </row>
    <row r="101" spans="1:37" x14ac:dyDescent="0.25">
      <c r="A101" s="4" t="s">
        <v>206</v>
      </c>
      <c r="B101" s="18">
        <v>8911</v>
      </c>
      <c r="C101" s="4">
        <v>7778</v>
      </c>
      <c r="D101" s="9">
        <v>0.96983752914624866</v>
      </c>
      <c r="E101" s="28">
        <f t="shared" si="55"/>
        <v>0.89984925384703485</v>
      </c>
      <c r="F101" s="28">
        <f t="shared" si="56"/>
        <v>0.91879344866486734</v>
      </c>
      <c r="G101" s="28">
        <f t="shared" si="57"/>
        <v>0.96983752914624866</v>
      </c>
      <c r="H101" s="16">
        <v>11</v>
      </c>
      <c r="I101" s="16">
        <v>12</v>
      </c>
      <c r="J101" s="5">
        <v>742.58</v>
      </c>
      <c r="K101" s="30">
        <f t="shared" si="52"/>
        <v>12</v>
      </c>
      <c r="L101" s="5">
        <v>742.58</v>
      </c>
      <c r="M101">
        <f t="shared" si="53"/>
        <v>8910.9600000000009</v>
      </c>
      <c r="N101" s="28"/>
      <c r="O101" s="28">
        <f t="shared" si="48"/>
        <v>1.0037033046944437</v>
      </c>
      <c r="P101">
        <f t="shared" si="39"/>
        <v>685.45846153846162</v>
      </c>
      <c r="Q101" s="28">
        <f t="shared" si="49"/>
        <v>1.0873452467523139</v>
      </c>
      <c r="R101" s="28">
        <f t="shared" si="40"/>
        <v>8.3641942057870233E-2</v>
      </c>
      <c r="S101" s="46">
        <v>145094</v>
      </c>
      <c r="T101" s="59">
        <f t="shared" si="50"/>
        <v>7.2108432905646216E-3</v>
      </c>
      <c r="U101" s="28">
        <v>0.98960000000000004</v>
      </c>
      <c r="V101" s="59">
        <f t="shared" si="41"/>
        <v>1</v>
      </c>
      <c r="W101" s="59">
        <f t="shared" si="42"/>
        <v>0.96983752914624866</v>
      </c>
      <c r="X101" s="62">
        <f t="shared" si="43"/>
        <v>0.49054326546400451</v>
      </c>
      <c r="Y101" s="28">
        <v>0.153789253681931</v>
      </c>
      <c r="Z101" s="28">
        <v>0.89439724645184204</v>
      </c>
      <c r="AA101" s="62">
        <f t="shared" si="58"/>
        <v>0.61415358319434299</v>
      </c>
      <c r="AB101" s="59">
        <f t="shared" si="44"/>
        <v>0.94882053473380479</v>
      </c>
      <c r="AC101" s="62">
        <f t="shared" si="45"/>
        <v>0.85959751569798937</v>
      </c>
      <c r="AD101" s="28">
        <v>7.6642910197268099E-2</v>
      </c>
      <c r="AE101" s="28">
        <v>0.88293847953236904</v>
      </c>
      <c r="AF101">
        <v>47.034700000000001</v>
      </c>
      <c r="AG101" s="59">
        <f t="shared" si="46"/>
        <v>0.86207797501369865</v>
      </c>
      <c r="AH101" s="62">
        <f t="shared" si="47"/>
        <v>1.6044327884642469</v>
      </c>
      <c r="AI101">
        <v>6.5787674558349635E-2</v>
      </c>
      <c r="AJ101" s="28">
        <v>0.75652607287546736</v>
      </c>
      <c r="AK101" s="62">
        <f t="shared" si="54"/>
        <v>0.98485785654208025</v>
      </c>
    </row>
    <row r="102" spans="1:37" x14ac:dyDescent="0.25">
      <c r="A102" s="4" t="s">
        <v>208</v>
      </c>
      <c r="B102" s="18">
        <v>2586</v>
      </c>
      <c r="C102" s="4">
        <v>2002</v>
      </c>
      <c r="D102" s="9">
        <v>0.86018733350519894</v>
      </c>
      <c r="E102" s="28">
        <f t="shared" si="55"/>
        <v>0.79811195892234954</v>
      </c>
      <c r="F102" s="28">
        <f t="shared" si="56"/>
        <v>0.8149143159522938</v>
      </c>
      <c r="G102" s="28">
        <f t="shared" si="57"/>
        <v>0.86018733350519894</v>
      </c>
      <c r="H102" s="16">
        <v>4</v>
      </c>
      <c r="I102" s="16">
        <v>5</v>
      </c>
      <c r="J102" s="5">
        <v>517.20000000000005</v>
      </c>
      <c r="K102" s="30">
        <f t="shared" si="52"/>
        <v>4</v>
      </c>
      <c r="L102" s="5">
        <v>646.5</v>
      </c>
      <c r="M102">
        <f t="shared" si="53"/>
        <v>2586</v>
      </c>
      <c r="N102" s="28"/>
      <c r="O102" s="28">
        <f t="shared" si="48"/>
        <v>1.1528692962103635</v>
      </c>
      <c r="P102">
        <f t="shared" si="39"/>
        <v>517.20000000000005</v>
      </c>
      <c r="Q102" s="28">
        <f t="shared" si="49"/>
        <v>1.4410866202629544</v>
      </c>
      <c r="R102" s="28">
        <f t="shared" si="40"/>
        <v>0.28821732405259093</v>
      </c>
      <c r="S102" s="46">
        <v>49391</v>
      </c>
      <c r="T102" s="59">
        <f t="shared" si="50"/>
        <v>2.4546208731186488E-3</v>
      </c>
      <c r="U102" s="28">
        <v>0.98960000000000004</v>
      </c>
      <c r="V102" s="59">
        <f t="shared" si="41"/>
        <v>0.8</v>
      </c>
      <c r="W102" s="59">
        <f t="shared" si="42"/>
        <v>1.0752341668814986</v>
      </c>
      <c r="X102" s="62">
        <f t="shared" si="43"/>
        <v>1.1758748813728295</v>
      </c>
      <c r="Y102" s="28">
        <v>0.153789253681931</v>
      </c>
      <c r="Z102" s="28">
        <v>0.89439724645184204</v>
      </c>
      <c r="AA102" s="62">
        <f t="shared" si="58"/>
        <v>0.52357716992974423</v>
      </c>
      <c r="AB102" s="59">
        <f t="shared" si="44"/>
        <v>0.86910570751756389</v>
      </c>
      <c r="AC102" s="62">
        <f t="shared" si="45"/>
        <v>-0.18048338690691071</v>
      </c>
      <c r="AD102" s="28">
        <v>7.6642910197268099E-2</v>
      </c>
      <c r="AE102" s="28">
        <v>0.88293847953236904</v>
      </c>
      <c r="AF102">
        <v>70.3446</v>
      </c>
      <c r="AG102" s="59">
        <f t="shared" si="46"/>
        <v>0.79887940778082189</v>
      </c>
      <c r="AH102" s="62">
        <f t="shared" si="47"/>
        <v>0.64378829605520893</v>
      </c>
      <c r="AI102">
        <v>6.5787674558349635E-2</v>
      </c>
      <c r="AJ102" s="28">
        <v>0.75652607287546736</v>
      </c>
      <c r="AK102" s="62">
        <f t="shared" si="54"/>
        <v>0.54639326350704254</v>
      </c>
    </row>
    <row r="103" spans="1:37" x14ac:dyDescent="0.25">
      <c r="A103" s="4" t="s">
        <v>210</v>
      </c>
      <c r="B103" s="18">
        <v>9033</v>
      </c>
      <c r="C103" s="4">
        <v>7038</v>
      </c>
      <c r="D103" s="9">
        <v>0.86571460201483452</v>
      </c>
      <c r="E103" s="28">
        <f t="shared" si="55"/>
        <v>0.80324035238489799</v>
      </c>
      <c r="F103" s="28">
        <f t="shared" si="56"/>
        <v>0.82015067559300103</v>
      </c>
      <c r="G103" s="28">
        <f t="shared" si="57"/>
        <v>0.86571460201483452</v>
      </c>
      <c r="H103" s="16">
        <v>13</v>
      </c>
      <c r="I103" s="16">
        <v>13</v>
      </c>
      <c r="J103" s="5">
        <v>694.85</v>
      </c>
      <c r="K103" s="30">
        <f t="shared" si="52"/>
        <v>13.000000000000002</v>
      </c>
      <c r="L103" s="5">
        <v>694.85</v>
      </c>
      <c r="M103">
        <f t="shared" si="53"/>
        <v>9033.0500000000011</v>
      </c>
      <c r="N103" s="28"/>
      <c r="O103" s="28">
        <f t="shared" si="48"/>
        <v>1.0726487731165</v>
      </c>
      <c r="P103">
        <f t="shared" si="39"/>
        <v>645.21785714285716</v>
      </c>
      <c r="Q103" s="28">
        <f t="shared" si="49"/>
        <v>1.1551602172023847</v>
      </c>
      <c r="R103" s="28">
        <f t="shared" si="40"/>
        <v>8.2511444085884733E-2</v>
      </c>
      <c r="S103" s="46">
        <v>149552</v>
      </c>
      <c r="T103" s="59">
        <f t="shared" si="50"/>
        <v>7.4323957971419927E-3</v>
      </c>
      <c r="U103" s="28">
        <v>0.98960000000000004</v>
      </c>
      <c r="V103" s="59">
        <f t="shared" si="41"/>
        <v>1.0000000000000002</v>
      </c>
      <c r="W103" s="59">
        <f t="shared" si="42"/>
        <v>0.8657146020148343</v>
      </c>
      <c r="X103" s="62">
        <f t="shared" si="43"/>
        <v>-0.18650616834599881</v>
      </c>
      <c r="Y103" s="28">
        <v>0.153789253681931</v>
      </c>
      <c r="Z103" s="28">
        <v>0.89439724645184204</v>
      </c>
      <c r="AA103" s="62">
        <f t="shared" si="58"/>
        <v>0.60400395848935484</v>
      </c>
      <c r="AB103" s="59">
        <f t="shared" si="44"/>
        <v>0.95353815703928035</v>
      </c>
      <c r="AC103" s="62">
        <f t="shared" si="45"/>
        <v>0.92115079301135161</v>
      </c>
      <c r="AD103" s="28">
        <v>7.6642910197268099E-2</v>
      </c>
      <c r="AE103" s="28">
        <v>0.88293847953236904</v>
      </c>
      <c r="AF103">
        <v>69.9696</v>
      </c>
      <c r="AG103" s="59">
        <f t="shared" si="46"/>
        <v>0.7998961201095891</v>
      </c>
      <c r="AH103" s="62">
        <f t="shared" si="47"/>
        <v>0.65924274608088129</v>
      </c>
      <c r="AI103">
        <v>6.5787674558349635E-2</v>
      </c>
      <c r="AJ103" s="28">
        <v>0.75652607287546736</v>
      </c>
      <c r="AK103" s="62">
        <f t="shared" si="54"/>
        <v>0.46462912358207803</v>
      </c>
    </row>
    <row r="104" spans="1:37" x14ac:dyDescent="0.25">
      <c r="A104" s="4" t="s">
        <v>212</v>
      </c>
      <c r="B104" s="18">
        <v>5558</v>
      </c>
      <c r="C104" s="4">
        <v>4514</v>
      </c>
      <c r="D104" s="9">
        <v>0.90240294270520971</v>
      </c>
      <c r="E104" s="28">
        <f t="shared" si="55"/>
        <v>0.83728108086050379</v>
      </c>
      <c r="F104" s="28">
        <f t="shared" si="56"/>
        <v>0.85490805098388301</v>
      </c>
      <c r="G104" s="28">
        <f t="shared" si="57"/>
        <v>0.90240294270520971</v>
      </c>
      <c r="H104" s="16">
        <v>12</v>
      </c>
      <c r="I104" s="16">
        <v>12</v>
      </c>
      <c r="J104" s="5">
        <v>463.17</v>
      </c>
      <c r="K104" s="30">
        <f t="shared" si="52"/>
        <v>10.000071968333934</v>
      </c>
      <c r="L104" s="5">
        <v>555.79999999999995</v>
      </c>
      <c r="M104">
        <f t="shared" si="53"/>
        <v>5558.04</v>
      </c>
      <c r="N104" s="28"/>
      <c r="O104" s="28">
        <f t="shared" si="48"/>
        <v>1.3410039582583666</v>
      </c>
      <c r="P104">
        <f t="shared" si="39"/>
        <v>505.27305784907679</v>
      </c>
      <c r="Q104" s="28">
        <f t="shared" si="49"/>
        <v>1.4751033889929421</v>
      </c>
      <c r="R104" s="28">
        <f t="shared" si="40"/>
        <v>0.13409943073457553</v>
      </c>
      <c r="S104" s="46">
        <v>126396</v>
      </c>
      <c r="T104" s="59">
        <f t="shared" si="50"/>
        <v>6.2815950249783302E-3</v>
      </c>
      <c r="U104" s="28">
        <v>0.98960000000000004</v>
      </c>
      <c r="V104" s="59">
        <f t="shared" si="41"/>
        <v>0.83333933069449451</v>
      </c>
      <c r="W104" s="59">
        <f t="shared" si="42"/>
        <v>1.0828757379699798</v>
      </c>
      <c r="X104" s="62">
        <f t="shared" si="43"/>
        <v>1.2255634708258063</v>
      </c>
      <c r="Y104" s="28">
        <v>0.153789253681931</v>
      </c>
      <c r="Z104" s="28">
        <v>0.89439724645184204</v>
      </c>
      <c r="AA104" s="62">
        <f t="shared" si="58"/>
        <v>0.43972910535143517</v>
      </c>
      <c r="AB104" s="59">
        <f t="shared" si="44"/>
        <v>0.95602740592828994</v>
      </c>
      <c r="AC104" s="62">
        <f t="shared" si="45"/>
        <v>0.95362932080475893</v>
      </c>
      <c r="AD104" s="28">
        <v>7.6642910197268099E-2</v>
      </c>
      <c r="AE104" s="28">
        <v>0.88293847953236904</v>
      </c>
      <c r="AF104">
        <v>73.187700000000007</v>
      </c>
      <c r="AG104" s="59">
        <f t="shared" si="46"/>
        <v>0.79117110158904114</v>
      </c>
      <c r="AH104" s="62">
        <f t="shared" si="47"/>
        <v>0.5266188377405826</v>
      </c>
      <c r="AI104">
        <v>6.5787674558349635E-2</v>
      </c>
      <c r="AJ104" s="28">
        <v>0.75652607287546736</v>
      </c>
      <c r="AK104" s="62">
        <f t="shared" si="54"/>
        <v>0.90193720979038261</v>
      </c>
    </row>
    <row r="105" spans="1:37" x14ac:dyDescent="0.25">
      <c r="A105" s="4" t="s">
        <v>214</v>
      </c>
      <c r="B105" s="18">
        <v>3629</v>
      </c>
      <c r="C105" s="4">
        <v>2893</v>
      </c>
      <c r="D105" s="9">
        <v>0.88576589816600837</v>
      </c>
      <c r="E105" s="28">
        <f t="shared" si="55"/>
        <v>0.82184464778289434</v>
      </c>
      <c r="F105" s="28">
        <f t="shared" si="56"/>
        <v>0.83914664036779751</v>
      </c>
      <c r="G105" s="28">
        <f t="shared" si="57"/>
        <v>0.88576589816600837</v>
      </c>
      <c r="H105" s="16">
        <v>5</v>
      </c>
      <c r="I105" s="16">
        <v>6</v>
      </c>
      <c r="J105" s="5">
        <v>604.83000000000004</v>
      </c>
      <c r="K105" s="30">
        <f t="shared" si="52"/>
        <v>4.9999724441995053</v>
      </c>
      <c r="L105" s="5">
        <v>725.8</v>
      </c>
      <c r="M105">
        <f t="shared" si="53"/>
        <v>3628.9800000000005</v>
      </c>
      <c r="N105" s="28"/>
      <c r="O105" s="28">
        <f t="shared" si="48"/>
        <v>1.0269082391843485</v>
      </c>
      <c r="P105">
        <f t="shared" si="39"/>
        <v>604.8327777752263</v>
      </c>
      <c r="Q105" s="28">
        <f t="shared" si="49"/>
        <v>1.2322910189185987</v>
      </c>
      <c r="R105" s="28">
        <f t="shared" si="40"/>
        <v>0.20538277973425023</v>
      </c>
      <c r="S105" s="46">
        <v>48664</v>
      </c>
      <c r="T105" s="59">
        <f t="shared" si="50"/>
        <v>2.4184906191299211E-3</v>
      </c>
      <c r="U105" s="28">
        <v>0.98960000000000004</v>
      </c>
      <c r="V105" s="59">
        <f t="shared" si="41"/>
        <v>0.83332874069991758</v>
      </c>
      <c r="W105" s="59">
        <f t="shared" si="42"/>
        <v>1.0629249357487041</v>
      </c>
      <c r="X105" s="62">
        <f t="shared" si="43"/>
        <v>1.0958352762762815</v>
      </c>
      <c r="Y105" s="28">
        <v>0.153789253681931</v>
      </c>
      <c r="Z105" s="28">
        <v>0.89439724645184204</v>
      </c>
      <c r="AA105" s="62">
        <f t="shared" si="58"/>
        <v>0.74572579319414767</v>
      </c>
      <c r="AB105" s="59">
        <f t="shared" si="44"/>
        <v>0.85085401939379324</v>
      </c>
      <c r="AC105" s="62">
        <f t="shared" si="45"/>
        <v>-0.41862267567861006</v>
      </c>
      <c r="AD105" s="28">
        <v>7.6642910197268099E-2</v>
      </c>
      <c r="AE105" s="28">
        <v>0.88293847953236904</v>
      </c>
      <c r="AF105">
        <v>68.419899999999998</v>
      </c>
      <c r="AG105" s="59">
        <f t="shared" si="46"/>
        <v>0.80409771769863014</v>
      </c>
      <c r="AH105" s="62">
        <f t="shared" si="47"/>
        <v>0.7231087759603001</v>
      </c>
      <c r="AI105">
        <v>6.5787674558349635E-2</v>
      </c>
      <c r="AJ105" s="28">
        <v>0.75652607287546736</v>
      </c>
      <c r="AK105" s="62">
        <f t="shared" si="54"/>
        <v>0.46677379218599052</v>
      </c>
    </row>
    <row r="106" spans="1:37" x14ac:dyDescent="0.25">
      <c r="A106" s="4" t="s">
        <v>216</v>
      </c>
      <c r="B106" s="18">
        <v>8180</v>
      </c>
      <c r="C106" s="4">
        <v>6659</v>
      </c>
      <c r="D106" s="9">
        <v>0.90450964411844603</v>
      </c>
      <c r="E106" s="28">
        <f t="shared" si="55"/>
        <v>0.83923575227484692</v>
      </c>
      <c r="F106" s="28">
        <f t="shared" si="56"/>
        <v>0.85690387337537</v>
      </c>
      <c r="G106" s="28">
        <f t="shared" si="57"/>
        <v>0.90450964411844603</v>
      </c>
      <c r="H106" s="16">
        <v>13</v>
      </c>
      <c r="I106" s="16">
        <v>13</v>
      </c>
      <c r="J106" s="5">
        <v>629.23</v>
      </c>
      <c r="K106" s="30">
        <f t="shared" si="52"/>
        <v>13</v>
      </c>
      <c r="L106" s="5">
        <v>629.23</v>
      </c>
      <c r="M106">
        <f t="shared" si="53"/>
        <v>8179.99</v>
      </c>
      <c r="N106" s="28"/>
      <c r="O106" s="28">
        <f t="shared" si="48"/>
        <v>1.1845112280088361</v>
      </c>
      <c r="P106">
        <f t="shared" si="39"/>
        <v>584.28499999999997</v>
      </c>
      <c r="Q106" s="28">
        <f t="shared" si="49"/>
        <v>1.2756274763172084</v>
      </c>
      <c r="R106" s="28">
        <f t="shared" si="40"/>
        <v>9.1116248308372283E-2</v>
      </c>
      <c r="S106" s="46">
        <v>112148</v>
      </c>
      <c r="T106" s="59">
        <f t="shared" si="50"/>
        <v>5.573501684082327E-3</v>
      </c>
      <c r="U106" s="28">
        <v>0.98960000000000004</v>
      </c>
      <c r="V106" s="59">
        <f t="shared" si="41"/>
        <v>1</v>
      </c>
      <c r="W106" s="59">
        <f t="shared" si="42"/>
        <v>0.90450964411844603</v>
      </c>
      <c r="X106" s="62">
        <f t="shared" si="43"/>
        <v>6.5754904354491411E-2</v>
      </c>
      <c r="Y106" s="28">
        <v>0.153789253681931</v>
      </c>
      <c r="Z106" s="28">
        <v>0.89439724645184204</v>
      </c>
      <c r="AA106" s="62">
        <f t="shared" si="58"/>
        <v>0.72939330170845673</v>
      </c>
      <c r="AB106" s="59">
        <f t="shared" si="44"/>
        <v>0.94389282294550336</v>
      </c>
      <c r="AC106" s="62">
        <f t="shared" si="45"/>
        <v>0.79530309139157684</v>
      </c>
      <c r="AD106" s="28">
        <v>7.6642910197268099E-2</v>
      </c>
      <c r="AE106" s="28">
        <v>0.88293847953236904</v>
      </c>
      <c r="AF106">
        <v>72.927499999999995</v>
      </c>
      <c r="AG106" s="59">
        <f t="shared" si="46"/>
        <v>0.79187656438356169</v>
      </c>
      <c r="AH106" s="62">
        <f t="shared" si="47"/>
        <v>0.53734216546506153</v>
      </c>
      <c r="AI106">
        <v>6.5787674558349635E-2</v>
      </c>
      <c r="AJ106" s="28">
        <v>0.75652607287546736</v>
      </c>
      <c r="AK106" s="62">
        <f t="shared" si="54"/>
        <v>0.4661333870703766</v>
      </c>
    </row>
    <row r="107" spans="1:37" x14ac:dyDescent="0.25">
      <c r="A107" s="4" t="s">
        <v>218</v>
      </c>
      <c r="B107" s="18">
        <v>7347</v>
      </c>
      <c r="C107" s="4">
        <v>6142</v>
      </c>
      <c r="D107" s="9">
        <v>0.92887497542458752</v>
      </c>
      <c r="E107" s="28">
        <f t="shared" si="55"/>
        <v>0.86184276070322552</v>
      </c>
      <c r="F107" s="28">
        <f t="shared" si="56"/>
        <v>0.87998681882329344</v>
      </c>
      <c r="G107" s="28">
        <f t="shared" si="57"/>
        <v>0.92887497542458752</v>
      </c>
      <c r="H107" s="16">
        <v>8</v>
      </c>
      <c r="I107" s="16">
        <v>8</v>
      </c>
      <c r="J107" s="5">
        <v>918.38</v>
      </c>
      <c r="K107" s="30">
        <f t="shared" si="52"/>
        <v>7.0000476385567429</v>
      </c>
      <c r="L107" s="5">
        <v>1049.57</v>
      </c>
      <c r="M107">
        <f t="shared" si="53"/>
        <v>7347.04</v>
      </c>
      <c r="N107" s="28"/>
      <c r="O107" s="28">
        <f t="shared" si="48"/>
        <v>0.71012890993454469</v>
      </c>
      <c r="P107">
        <f t="shared" si="39"/>
        <v>918.37453124534761</v>
      </c>
      <c r="Q107" s="28">
        <f t="shared" si="49"/>
        <v>0.81157520667445648</v>
      </c>
      <c r="R107" s="28">
        <f t="shared" si="40"/>
        <v>0.10144629673991179</v>
      </c>
      <c r="S107" s="46">
        <v>102518</v>
      </c>
      <c r="T107" s="59">
        <f t="shared" si="50"/>
        <v>5.0949124875053677E-3</v>
      </c>
      <c r="U107" s="28">
        <v>0.98960000000000004</v>
      </c>
      <c r="V107" s="59">
        <f t="shared" si="41"/>
        <v>0.87500595481959287</v>
      </c>
      <c r="W107" s="59">
        <f t="shared" si="42"/>
        <v>1.0615641760016379</v>
      </c>
      <c r="X107" s="62">
        <f t="shared" si="43"/>
        <v>1.0869870654001139</v>
      </c>
      <c r="Y107" s="28">
        <v>0.153789253681931</v>
      </c>
      <c r="Z107" s="28">
        <v>0.89439724645184204</v>
      </c>
      <c r="AA107" s="62">
        <f t="shared" si="58"/>
        <v>0.71665463625899839</v>
      </c>
      <c r="AB107" s="59">
        <f t="shared" si="44"/>
        <v>0.89762146298667811</v>
      </c>
      <c r="AC107" s="62">
        <f t="shared" si="45"/>
        <v>0.1915765387368138</v>
      </c>
      <c r="AD107" s="28">
        <v>7.6642910197268099E-2</v>
      </c>
      <c r="AE107" s="28">
        <v>0.88293847953236904</v>
      </c>
      <c r="AF107">
        <v>61.708599999999997</v>
      </c>
      <c r="AG107" s="59">
        <f t="shared" si="46"/>
        <v>0.82229361490410957</v>
      </c>
      <c r="AH107" s="62">
        <f t="shared" si="47"/>
        <v>0.99969397717972885</v>
      </c>
      <c r="AI107">
        <v>6.5787674558349635E-2</v>
      </c>
      <c r="AJ107" s="28">
        <v>0.75652607287546736</v>
      </c>
      <c r="AK107" s="62">
        <f t="shared" si="54"/>
        <v>0.75941919377221889</v>
      </c>
    </row>
    <row r="108" spans="1:37" x14ac:dyDescent="0.25">
      <c r="A108" s="4" t="s">
        <v>220</v>
      </c>
      <c r="B108" s="18">
        <v>4559</v>
      </c>
      <c r="C108" s="4">
        <v>3373</v>
      </c>
      <c r="D108" s="9">
        <v>0.8220613682337744</v>
      </c>
      <c r="E108" s="28">
        <f t="shared" si="55"/>
        <v>0.76273735196948156</v>
      </c>
      <c r="F108" s="28">
        <f t="shared" si="56"/>
        <v>0.7787949804319968</v>
      </c>
      <c r="G108" s="28">
        <f t="shared" si="57"/>
        <v>0.8220613682337744</v>
      </c>
      <c r="H108" s="16">
        <v>5</v>
      </c>
      <c r="I108" s="16">
        <v>6</v>
      </c>
      <c r="J108" s="5">
        <v>759.83</v>
      </c>
      <c r="K108" s="30">
        <f t="shared" si="52"/>
        <v>4.9999780653652124</v>
      </c>
      <c r="L108" s="5">
        <v>911.8</v>
      </c>
      <c r="M108">
        <f t="shared" si="53"/>
        <v>4558.9800000000005</v>
      </c>
      <c r="N108" s="28"/>
      <c r="O108" s="28">
        <f t="shared" si="48"/>
        <v>0.81742706733932891</v>
      </c>
      <c r="P108">
        <f t="shared" si="39"/>
        <v>759.83277777574676</v>
      </c>
      <c r="Q108" s="28">
        <f t="shared" si="49"/>
        <v>0.98091319800890853</v>
      </c>
      <c r="R108" s="28">
        <f t="shared" si="40"/>
        <v>0.16348613066957962</v>
      </c>
      <c r="S108" s="46">
        <v>85249</v>
      </c>
      <c r="T108" s="59">
        <f t="shared" si="50"/>
        <v>4.2366822864993966E-3</v>
      </c>
      <c r="U108" s="28">
        <v>0.98960000000000004</v>
      </c>
      <c r="V108" s="59">
        <f t="shared" si="41"/>
        <v>0.83332967756086873</v>
      </c>
      <c r="W108" s="59">
        <f t="shared" si="42"/>
        <v>0.98647796948732658</v>
      </c>
      <c r="X108" s="62">
        <f t="shared" si="43"/>
        <v>0.59874614663211201</v>
      </c>
      <c r="Y108" s="28">
        <v>0.153789253681931</v>
      </c>
      <c r="Z108" s="28">
        <v>0.89439724645184204</v>
      </c>
      <c r="AA108" s="62">
        <f t="shared" si="58"/>
        <v>0.53478633180447865</v>
      </c>
      <c r="AB108" s="59">
        <f t="shared" si="44"/>
        <v>0.89304226442333079</v>
      </c>
      <c r="AC108" s="62">
        <f t="shared" si="45"/>
        <v>0.13182934814134833</v>
      </c>
      <c r="AD108" s="28">
        <v>7.6642910197268099E-2</v>
      </c>
      <c r="AE108" s="28">
        <v>0.88293847953236904</v>
      </c>
      <c r="AF108">
        <v>81.997500000000002</v>
      </c>
      <c r="AG108" s="59">
        <f t="shared" si="46"/>
        <v>0.76728568219178084</v>
      </c>
      <c r="AH108" s="62">
        <f t="shared" si="47"/>
        <v>0.16355053417749801</v>
      </c>
      <c r="AI108">
        <v>6.5787674558349635E-2</v>
      </c>
      <c r="AJ108" s="28">
        <v>0.75652607287546736</v>
      </c>
      <c r="AK108" s="62">
        <f t="shared" si="54"/>
        <v>0.29804200965031946</v>
      </c>
    </row>
    <row r="109" spans="1:37" x14ac:dyDescent="0.25">
      <c r="A109" s="4" t="s">
        <v>222</v>
      </c>
      <c r="B109" s="18">
        <v>1890</v>
      </c>
      <c r="C109" s="4">
        <v>1628</v>
      </c>
      <c r="D109" s="9">
        <v>0.95708406819517933</v>
      </c>
      <c r="E109" s="28">
        <f t="shared" si="55"/>
        <v>0.8880161457481045</v>
      </c>
      <c r="F109" s="28">
        <f t="shared" si="56"/>
        <v>0.90671122250069613</v>
      </c>
      <c r="G109" s="28">
        <f t="shared" si="57"/>
        <v>0.95708406819517933</v>
      </c>
      <c r="H109" s="16">
        <v>2</v>
      </c>
      <c r="I109" s="16">
        <v>2</v>
      </c>
      <c r="J109" s="5">
        <v>945</v>
      </c>
      <c r="K109" s="30">
        <f t="shared" si="52"/>
        <v>2</v>
      </c>
      <c r="L109" s="5">
        <v>945</v>
      </c>
      <c r="M109">
        <f t="shared" si="53"/>
        <v>1890</v>
      </c>
      <c r="N109" s="28"/>
      <c r="O109" s="28">
        <f t="shared" si="48"/>
        <v>0.7887089947089948</v>
      </c>
      <c r="P109">
        <f t="shared" si="39"/>
        <v>630</v>
      </c>
      <c r="Q109" s="28">
        <f t="shared" si="49"/>
        <v>1.1830634920634922</v>
      </c>
      <c r="R109" s="28">
        <f t="shared" si="40"/>
        <v>0.39435449735449735</v>
      </c>
      <c r="S109" s="46">
        <v>49144</v>
      </c>
      <c r="T109" s="59">
        <f t="shared" si="50"/>
        <v>2.4423455323549408E-3</v>
      </c>
      <c r="U109" s="28">
        <v>0.98960000000000004</v>
      </c>
      <c r="V109" s="59">
        <f t="shared" si="41"/>
        <v>1</v>
      </c>
      <c r="W109" s="59">
        <f t="shared" si="42"/>
        <v>0.95708406819517933</v>
      </c>
      <c r="X109" s="62">
        <f t="shared" si="43"/>
        <v>0.40761509821087377</v>
      </c>
      <c r="Y109" s="28">
        <v>0.153789253681931</v>
      </c>
      <c r="Z109" s="28">
        <v>0.89439724645184204</v>
      </c>
      <c r="AA109" s="62">
        <f t="shared" si="58"/>
        <v>0.38458407944001305</v>
      </c>
      <c r="AB109" s="59">
        <f t="shared" si="44"/>
        <v>0.80770796027999348</v>
      </c>
      <c r="AC109" s="62">
        <f t="shared" si="45"/>
        <v>-0.98157179912326864</v>
      </c>
      <c r="AD109" s="28">
        <v>7.6642910197268099E-2</v>
      </c>
      <c r="AE109" s="28">
        <v>0.88293847953236904</v>
      </c>
      <c r="AF109">
        <v>51.1387</v>
      </c>
      <c r="AG109" s="59">
        <f t="shared" si="46"/>
        <v>0.85095107528767122</v>
      </c>
      <c r="AH109" s="62">
        <f t="shared" si="47"/>
        <v>1.4352992873833026</v>
      </c>
      <c r="AI109">
        <v>6.5787674558349635E-2</v>
      </c>
      <c r="AJ109" s="28">
        <v>0.75652607287546736</v>
      </c>
      <c r="AK109" s="62">
        <f t="shared" si="54"/>
        <v>0.28711419549030254</v>
      </c>
    </row>
    <row r="110" spans="1:37" x14ac:dyDescent="0.25">
      <c r="A110" s="4" t="s">
        <v>224</v>
      </c>
      <c r="B110" s="18">
        <v>38580</v>
      </c>
      <c r="C110" s="4">
        <v>29068</v>
      </c>
      <c r="D110" s="9">
        <v>0.83716375784805019</v>
      </c>
      <c r="E110" s="28">
        <f t="shared" si="55"/>
        <v>0.77674987841571674</v>
      </c>
      <c r="F110" s="28">
        <f t="shared" si="56"/>
        <v>0.793102507434995</v>
      </c>
      <c r="G110" s="28">
        <f t="shared" si="57"/>
        <v>0.83716375784805019</v>
      </c>
      <c r="H110" s="16">
        <v>43</v>
      </c>
      <c r="I110" s="16">
        <v>45</v>
      </c>
      <c r="J110" s="5">
        <v>857.33</v>
      </c>
      <c r="K110" s="30">
        <f t="shared" si="52"/>
        <v>41.999902021620557</v>
      </c>
      <c r="L110" s="5">
        <v>918.57</v>
      </c>
      <c r="M110">
        <f t="shared" si="53"/>
        <v>38579.85</v>
      </c>
      <c r="N110" s="28"/>
      <c r="O110" s="28">
        <f t="shared" si="48"/>
        <v>0.81140250606921627</v>
      </c>
      <c r="P110">
        <f t="shared" si="39"/>
        <v>897.20785830167392</v>
      </c>
      <c r="Q110" s="28">
        <f t="shared" si="49"/>
        <v>0.83072165842465573</v>
      </c>
      <c r="R110" s="28">
        <f t="shared" si="40"/>
        <v>1.9319152355439462E-2</v>
      </c>
      <c r="S110" s="46">
        <v>402777</v>
      </c>
      <c r="T110" s="59">
        <f t="shared" si="50"/>
        <v>2.0017104966737056E-2</v>
      </c>
      <c r="U110" s="28">
        <v>0.98960000000000004</v>
      </c>
      <c r="V110" s="59">
        <f t="shared" si="41"/>
        <v>0.93333115603601235</v>
      </c>
      <c r="W110" s="59">
        <f t="shared" si="42"/>
        <v>0.89696326157545359</v>
      </c>
      <c r="X110" s="62">
        <f t="shared" si="43"/>
        <v>1.6685269368161507E-2</v>
      </c>
      <c r="Y110" s="28">
        <v>0.153789253681931</v>
      </c>
      <c r="Z110" s="28">
        <v>0.89439724645184204</v>
      </c>
      <c r="AA110" s="62">
        <f t="shared" si="58"/>
        <v>0.95785012550369064</v>
      </c>
      <c r="AB110" s="59">
        <f t="shared" si="44"/>
        <v>0.97719399142858443</v>
      </c>
      <c r="AC110" s="62">
        <f t="shared" si="45"/>
        <v>1.2298007950587331</v>
      </c>
      <c r="AD110" s="28">
        <v>7.6642910197268099E-2</v>
      </c>
      <c r="AE110" s="28">
        <v>0.88293847953236904</v>
      </c>
      <c r="AF110">
        <v>67.085400000000007</v>
      </c>
      <c r="AG110" s="59">
        <f t="shared" si="46"/>
        <v>0.8077158579726027</v>
      </c>
      <c r="AH110" s="62">
        <f t="shared" si="47"/>
        <v>0.77810601211832076</v>
      </c>
      <c r="AI110">
        <v>6.5787674558349635E-2</v>
      </c>
      <c r="AJ110" s="28">
        <v>0.75652607287546736</v>
      </c>
      <c r="AK110" s="62">
        <f t="shared" si="54"/>
        <v>0.67486402551507185</v>
      </c>
    </row>
    <row r="111" spans="1:37" x14ac:dyDescent="0.25">
      <c r="A111" s="4" t="s">
        <v>226</v>
      </c>
      <c r="B111" s="18">
        <v>50245</v>
      </c>
      <c r="C111" s="4">
        <v>37571</v>
      </c>
      <c r="D111" s="9">
        <v>0.83083999513494988</v>
      </c>
      <c r="E111" s="28">
        <f t="shared" si="55"/>
        <v>0.77088246971284002</v>
      </c>
      <c r="F111" s="28">
        <f t="shared" si="56"/>
        <v>0.78711157433837353</v>
      </c>
      <c r="G111" s="28">
        <f t="shared" si="57"/>
        <v>0.83083999513494988</v>
      </c>
      <c r="H111" s="16">
        <v>57</v>
      </c>
      <c r="I111" s="16">
        <v>58</v>
      </c>
      <c r="J111" s="5">
        <v>866.29</v>
      </c>
      <c r="K111" s="30">
        <f t="shared" si="52"/>
        <v>43.999912428957991</v>
      </c>
      <c r="L111" s="5">
        <v>1141.93</v>
      </c>
      <c r="M111">
        <f t="shared" si="53"/>
        <v>50244.82</v>
      </c>
      <c r="N111" s="28"/>
      <c r="O111" s="28">
        <f t="shared" si="48"/>
        <v>0.65269324739695078</v>
      </c>
      <c r="P111">
        <f t="shared" si="39"/>
        <v>1116.5537283949657</v>
      </c>
      <c r="Q111" s="28">
        <f t="shared" si="49"/>
        <v>0.66752721436110751</v>
      </c>
      <c r="R111" s="28">
        <f t="shared" si="40"/>
        <v>1.4833966964156731E-2</v>
      </c>
      <c r="S111" s="46">
        <v>434815</v>
      </c>
      <c r="T111" s="59">
        <f t="shared" si="50"/>
        <v>2.1609321029035355E-2</v>
      </c>
      <c r="U111" s="28">
        <v>0.98960000000000004</v>
      </c>
      <c r="V111" s="59">
        <f t="shared" si="41"/>
        <v>0.75861917980962057</v>
      </c>
      <c r="W111" s="59">
        <f t="shared" si="42"/>
        <v>1.0952003551287135</v>
      </c>
      <c r="X111" s="62">
        <f t="shared" si="43"/>
        <v>1.3057031220931414</v>
      </c>
      <c r="Y111" s="28">
        <v>0.153789253681931</v>
      </c>
      <c r="Z111" s="28">
        <v>0.89439724645184204</v>
      </c>
      <c r="AA111" s="62">
        <f t="shared" si="58"/>
        <v>1.1555489116060853</v>
      </c>
      <c r="AB111" s="59">
        <f t="shared" si="44"/>
        <v>0.97373747246720488</v>
      </c>
      <c r="AC111" s="62">
        <f t="shared" si="45"/>
        <v>1.1847017904347834</v>
      </c>
      <c r="AD111" s="28">
        <v>7.6642910197268099E-2</v>
      </c>
      <c r="AE111" s="28">
        <v>0.88293847953236904</v>
      </c>
      <c r="AF111">
        <v>84.311700000000002</v>
      </c>
      <c r="AG111" s="59">
        <f t="shared" si="46"/>
        <v>0.76101134706849316</v>
      </c>
      <c r="AH111" s="62">
        <f t="shared" si="47"/>
        <v>6.8178032179076919E-2</v>
      </c>
      <c r="AI111">
        <v>6.5787674558349635E-2</v>
      </c>
      <c r="AJ111" s="28">
        <v>0.75652607287546736</v>
      </c>
      <c r="AK111" s="62">
        <f t="shared" si="54"/>
        <v>0.85286098156900059</v>
      </c>
    </row>
    <row r="112" spans="1:37" x14ac:dyDescent="0.25">
      <c r="A112" s="4" t="s">
        <v>228</v>
      </c>
      <c r="B112" s="18">
        <v>3196</v>
      </c>
      <c r="C112" s="4">
        <v>2273</v>
      </c>
      <c r="D112" s="9">
        <v>0.79022389097482959</v>
      </c>
      <c r="E112" s="28">
        <f t="shared" si="55"/>
        <v>0.73319742461582138</v>
      </c>
      <c r="F112" s="28">
        <f t="shared" si="56"/>
        <v>0.7486331598708913</v>
      </c>
      <c r="G112" s="28">
        <f t="shared" si="57"/>
        <v>0.79022389097482959</v>
      </c>
      <c r="H112" s="16">
        <v>5</v>
      </c>
      <c r="I112" s="16">
        <v>5</v>
      </c>
      <c r="J112" s="5">
        <v>639.20000000000005</v>
      </c>
      <c r="K112" s="30">
        <f t="shared" si="52"/>
        <v>4</v>
      </c>
      <c r="L112" s="5">
        <v>799</v>
      </c>
      <c r="M112">
        <f t="shared" si="53"/>
        <v>3196</v>
      </c>
      <c r="N112" s="28"/>
      <c r="O112" s="28">
        <f t="shared" si="48"/>
        <v>0.93282853566958701</v>
      </c>
      <c r="P112">
        <f t="shared" si="39"/>
        <v>639.20000000000005</v>
      </c>
      <c r="Q112" s="28">
        <f t="shared" si="49"/>
        <v>1.1660356695869838</v>
      </c>
      <c r="R112" s="28">
        <f t="shared" si="40"/>
        <v>0.23320713391739678</v>
      </c>
      <c r="S112" s="46">
        <v>74445</v>
      </c>
      <c r="T112" s="59">
        <f t="shared" si="50"/>
        <v>3.6997479479929096E-3</v>
      </c>
      <c r="U112" s="28">
        <v>0.98960000000000004</v>
      </c>
      <c r="V112" s="59">
        <f t="shared" si="41"/>
        <v>0.8</v>
      </c>
      <c r="W112" s="59">
        <f t="shared" si="42"/>
        <v>0.98777986371853699</v>
      </c>
      <c r="X112" s="62">
        <f t="shared" si="43"/>
        <v>0.60721159008827841</v>
      </c>
      <c r="Y112" s="28">
        <v>0.153789253681931</v>
      </c>
      <c r="Z112" s="28">
        <v>0.89439724645184204</v>
      </c>
      <c r="AA112" s="62">
        <f t="shared" si="58"/>
        <v>0.42931022902814159</v>
      </c>
      <c r="AB112" s="59">
        <f t="shared" si="44"/>
        <v>0.89267244274296464</v>
      </c>
      <c r="AC112" s="62">
        <f t="shared" si="45"/>
        <v>0.12700409190545808</v>
      </c>
      <c r="AD112" s="28">
        <v>7.6642910197268099E-2</v>
      </c>
      <c r="AE112" s="28">
        <v>0.88293847953236904</v>
      </c>
      <c r="AF112">
        <v>98.135000000000005</v>
      </c>
      <c r="AG112" s="59">
        <f t="shared" si="46"/>
        <v>0.72353316164383574</v>
      </c>
      <c r="AH112" s="62">
        <f t="shared" si="47"/>
        <v>-0.50150596526054325</v>
      </c>
      <c r="AI112">
        <v>6.5787674558349635E-2</v>
      </c>
      <c r="AJ112" s="28">
        <v>0.75652607287546736</v>
      </c>
      <c r="AK112" s="62">
        <f t="shared" si="54"/>
        <v>7.7569905577731066E-2</v>
      </c>
    </row>
    <row r="113" spans="1:37" x14ac:dyDescent="0.25">
      <c r="A113" s="4" t="s">
        <v>230</v>
      </c>
      <c r="B113" s="18">
        <v>18040</v>
      </c>
      <c r="C113" s="4">
        <v>13269</v>
      </c>
      <c r="D113" s="9">
        <v>0.8172579453067258</v>
      </c>
      <c r="E113" s="28">
        <f t="shared" si="55"/>
        <v>0.75828056781036413</v>
      </c>
      <c r="F113" s="28">
        <f t="shared" si="56"/>
        <v>0.7742443692379507</v>
      </c>
      <c r="G113" s="28">
        <f t="shared" si="57"/>
        <v>0.8172579453067258</v>
      </c>
      <c r="H113" s="16">
        <v>16</v>
      </c>
      <c r="I113" s="16">
        <v>16</v>
      </c>
      <c r="J113" s="5">
        <v>1127.5</v>
      </c>
      <c r="K113" s="30">
        <f t="shared" si="52"/>
        <v>12.0000266075978</v>
      </c>
      <c r="L113" s="5">
        <v>1503.33</v>
      </c>
      <c r="M113">
        <f t="shared" si="53"/>
        <v>18040</v>
      </c>
      <c r="N113" s="28"/>
      <c r="O113" s="28">
        <f t="shared" si="48"/>
        <v>0.49578602169849606</v>
      </c>
      <c r="P113">
        <f t="shared" si="39"/>
        <v>1387.6894674551368</v>
      </c>
      <c r="Q113" s="28">
        <f t="shared" si="49"/>
        <v>0.53710143189805259</v>
      </c>
      <c r="R113" s="28">
        <f t="shared" si="40"/>
        <v>4.1315410199556535E-2</v>
      </c>
      <c r="S113" s="46">
        <v>182688</v>
      </c>
      <c r="T113" s="59">
        <f t="shared" si="50"/>
        <v>9.0791799734425242E-3</v>
      </c>
      <c r="U113" s="28">
        <v>0.98960000000000004</v>
      </c>
      <c r="V113" s="59">
        <f t="shared" si="41"/>
        <v>0.75000166297486248</v>
      </c>
      <c r="W113" s="59">
        <f t="shared" si="42"/>
        <v>1.0896748442731352</v>
      </c>
      <c r="X113" s="62">
        <f t="shared" si="43"/>
        <v>1.2697740131125737</v>
      </c>
      <c r="Y113" s="28">
        <v>0.153789253681931</v>
      </c>
      <c r="Z113" s="28">
        <v>0.89439724645184204</v>
      </c>
      <c r="AA113" s="62">
        <f t="shared" si="58"/>
        <v>0.98747591522157996</v>
      </c>
      <c r="AB113" s="59">
        <f t="shared" si="44"/>
        <v>0.9177105228586443</v>
      </c>
      <c r="AC113" s="62">
        <f t="shared" si="45"/>
        <v>0.45368897445017287</v>
      </c>
      <c r="AD113" s="28">
        <v>7.6642910197268099E-2</v>
      </c>
      <c r="AE113" s="28">
        <v>0.88293847953236904</v>
      </c>
      <c r="AF113">
        <v>120.517</v>
      </c>
      <c r="AG113" s="59">
        <f t="shared" si="46"/>
        <v>0.66285034739726034</v>
      </c>
      <c r="AH113" s="62">
        <f t="shared" si="47"/>
        <v>-1.4239099665260608</v>
      </c>
      <c r="AI113">
        <v>6.5787674558349635E-2</v>
      </c>
      <c r="AJ113" s="28">
        <v>0.75652607287546736</v>
      </c>
      <c r="AK113" s="62">
        <f t="shared" si="54"/>
        <v>9.9851007012228557E-2</v>
      </c>
    </row>
    <row r="114" spans="1:37" x14ac:dyDescent="0.25">
      <c r="A114" s="4" t="s">
        <v>232</v>
      </c>
      <c r="B114" s="18">
        <v>4818</v>
      </c>
      <c r="C114" s="4">
        <v>4027</v>
      </c>
      <c r="D114" s="9">
        <v>0.92869332595359999</v>
      </c>
      <c r="E114" s="28">
        <f t="shared" si="55"/>
        <v>0.86167421995694837</v>
      </c>
      <c r="F114" s="28">
        <f t="shared" si="56"/>
        <v>0.87981472985077902</v>
      </c>
      <c r="G114" s="28">
        <f t="shared" si="57"/>
        <v>0.92869332595359999</v>
      </c>
      <c r="H114" s="16">
        <v>6</v>
      </c>
      <c r="I114" s="16">
        <v>6</v>
      </c>
      <c r="J114" s="5">
        <v>803</v>
      </c>
      <c r="K114" s="30">
        <f t="shared" si="52"/>
        <v>6</v>
      </c>
      <c r="L114" s="5">
        <v>803</v>
      </c>
      <c r="M114">
        <f t="shared" si="53"/>
        <v>4818</v>
      </c>
      <c r="N114" s="28"/>
      <c r="O114" s="28">
        <f t="shared" si="48"/>
        <v>0.92818181818181822</v>
      </c>
      <c r="P114">
        <f t="shared" si="39"/>
        <v>688.28571428571433</v>
      </c>
      <c r="Q114" s="28">
        <f t="shared" si="49"/>
        <v>1.0828787878787878</v>
      </c>
      <c r="R114" s="28">
        <f t="shared" si="40"/>
        <v>0.15469696969696956</v>
      </c>
      <c r="S114" s="46">
        <v>66960</v>
      </c>
      <c r="T114" s="59">
        <f t="shared" si="50"/>
        <v>3.3277603948902576E-3</v>
      </c>
      <c r="U114" s="28">
        <v>0.98960000000000004</v>
      </c>
      <c r="V114" s="59">
        <f t="shared" si="41"/>
        <v>1</v>
      </c>
      <c r="W114" s="59">
        <f t="shared" si="42"/>
        <v>0.92869332595359999</v>
      </c>
      <c r="X114" s="62">
        <f t="shared" si="43"/>
        <v>0.22300699613699643</v>
      </c>
      <c r="Y114" s="28">
        <v>0.153789253681931</v>
      </c>
      <c r="Z114" s="28">
        <v>0.89439724645184204</v>
      </c>
      <c r="AA114" s="62">
        <f t="shared" si="58"/>
        <v>0.71953405017921146</v>
      </c>
      <c r="AB114" s="59">
        <f t="shared" si="44"/>
        <v>0.88007765830346474</v>
      </c>
      <c r="AC114" s="62">
        <f t="shared" si="45"/>
        <v>-3.732662579671029E-2</v>
      </c>
      <c r="AD114" s="28">
        <v>7.6642910197268099E-2</v>
      </c>
      <c r="AE114" s="28">
        <v>0.88293847953236904</v>
      </c>
      <c r="AF114">
        <v>63.640099999999997</v>
      </c>
      <c r="AG114" s="59">
        <f t="shared" si="46"/>
        <v>0.81705686860273974</v>
      </c>
      <c r="AH114" s="62">
        <f t="shared" si="47"/>
        <v>0.92009325658083985</v>
      </c>
      <c r="AI114">
        <v>6.5787674558349635E-2</v>
      </c>
      <c r="AJ114" s="28">
        <v>0.75652607287546736</v>
      </c>
      <c r="AK114" s="62">
        <f t="shared" si="54"/>
        <v>0.36859120897370867</v>
      </c>
    </row>
    <row r="115" spans="1:37" x14ac:dyDescent="0.25">
      <c r="A115" s="4" t="s">
        <v>234</v>
      </c>
      <c r="B115" s="18">
        <v>58349</v>
      </c>
      <c r="C115" s="4">
        <v>45681</v>
      </c>
      <c r="D115" s="9">
        <v>0.86988066062257563</v>
      </c>
      <c r="E115" s="28">
        <f t="shared" si="55"/>
        <v>0.80710576758795682</v>
      </c>
      <c r="F115" s="28">
        <f t="shared" si="56"/>
        <v>0.82409746795822958</v>
      </c>
      <c r="G115" s="28">
        <f t="shared" si="57"/>
        <v>0.86988066062257563</v>
      </c>
      <c r="H115" s="16">
        <v>53</v>
      </c>
      <c r="I115" s="16">
        <v>54</v>
      </c>
      <c r="J115" s="5">
        <v>1080.54</v>
      </c>
      <c r="K115" s="30">
        <f t="shared" si="52"/>
        <v>53.000363332485549</v>
      </c>
      <c r="L115" s="5">
        <v>1100.92</v>
      </c>
      <c r="M115">
        <f t="shared" si="53"/>
        <v>58349.159999999996</v>
      </c>
      <c r="N115" s="28"/>
      <c r="O115" s="28">
        <f t="shared" si="48"/>
        <v>0.67700650365149151</v>
      </c>
      <c r="P115">
        <f t="shared" si="39"/>
        <v>1080.532729765881</v>
      </c>
      <c r="Q115" s="28">
        <f t="shared" si="49"/>
        <v>0.68978012370017772</v>
      </c>
      <c r="R115" s="28">
        <f t="shared" si="40"/>
        <v>1.2773620048686207E-2</v>
      </c>
      <c r="S115" s="46">
        <v>447051</v>
      </c>
      <c r="T115" s="59">
        <f t="shared" si="50"/>
        <v>2.2217422525329818E-2</v>
      </c>
      <c r="U115" s="28">
        <v>0.98960000000000004</v>
      </c>
      <c r="V115" s="59">
        <f t="shared" si="41"/>
        <v>0.98148820986084351</v>
      </c>
      <c r="W115" s="59">
        <f t="shared" si="42"/>
        <v>0.88628742748311595</v>
      </c>
      <c r="X115" s="62">
        <f t="shared" si="43"/>
        <v>-5.2733326773917032E-2</v>
      </c>
      <c r="Y115" s="28">
        <v>0.153789253681931</v>
      </c>
      <c r="Z115" s="28">
        <v>0.89439724645184204</v>
      </c>
      <c r="AA115" s="62">
        <f t="shared" si="58"/>
        <v>1.3051978409622169</v>
      </c>
      <c r="AB115" s="59">
        <f t="shared" si="44"/>
        <v>0.97537379446298589</v>
      </c>
      <c r="AC115" s="62">
        <f t="shared" si="45"/>
        <v>1.2060517364580927</v>
      </c>
      <c r="AD115" s="28">
        <v>7.6642910197268099E-2</v>
      </c>
      <c r="AE115" s="28">
        <v>0.88293847953236904</v>
      </c>
      <c r="AF115">
        <v>65.390600000000006</v>
      </c>
      <c r="AG115" s="59">
        <f t="shared" si="46"/>
        <v>0.81231085545205484</v>
      </c>
      <c r="AH115" s="62">
        <f t="shared" si="47"/>
        <v>0.84795188386100795</v>
      </c>
      <c r="AI115">
        <v>6.5787674558349635E-2</v>
      </c>
      <c r="AJ115" s="28">
        <v>0.75652607287546736</v>
      </c>
      <c r="AK115" s="62">
        <f t="shared" si="54"/>
        <v>0.66709009784839457</v>
      </c>
    </row>
    <row r="116" spans="1:37" x14ac:dyDescent="0.25">
      <c r="A116" s="4" t="s">
        <v>236</v>
      </c>
      <c r="B116" s="18">
        <v>4793</v>
      </c>
      <c r="C116" s="4">
        <v>3880</v>
      </c>
      <c r="D116" s="9">
        <v>0.89945986044462989</v>
      </c>
      <c r="E116" s="28">
        <f t="shared" si="55"/>
        <v>0.83455038597955356</v>
      </c>
      <c r="F116" s="28">
        <f t="shared" si="56"/>
        <v>0.85211986778964943</v>
      </c>
      <c r="G116" s="28">
        <f t="shared" si="57"/>
        <v>0.89945986044462989</v>
      </c>
      <c r="H116" s="16">
        <v>8</v>
      </c>
      <c r="I116" s="16">
        <v>8</v>
      </c>
      <c r="J116" s="5">
        <v>599.13</v>
      </c>
      <c r="K116" s="30">
        <f t="shared" si="52"/>
        <v>8</v>
      </c>
      <c r="L116" s="5">
        <v>599.13</v>
      </c>
      <c r="M116">
        <f t="shared" si="53"/>
        <v>4793.04</v>
      </c>
      <c r="N116" s="28"/>
      <c r="O116" s="28">
        <f t="shared" si="48"/>
        <v>1.244020496386427</v>
      </c>
      <c r="P116">
        <f t="shared" si="39"/>
        <v>532.55999999999995</v>
      </c>
      <c r="Q116" s="28">
        <f t="shared" si="49"/>
        <v>1.3995230584347307</v>
      </c>
      <c r="R116" s="28">
        <f t="shared" si="40"/>
        <v>0.15550256204830371</v>
      </c>
      <c r="S116" s="46">
        <v>92520</v>
      </c>
      <c r="T116" s="59">
        <f t="shared" si="50"/>
        <v>4.5980345241225604E-3</v>
      </c>
      <c r="U116" s="28">
        <v>0.98960000000000004</v>
      </c>
      <c r="V116" s="59">
        <f t="shared" si="41"/>
        <v>1</v>
      </c>
      <c r="W116" s="59">
        <f t="shared" si="42"/>
        <v>0.89945986044462989</v>
      </c>
      <c r="X116" s="62">
        <f t="shared" si="43"/>
        <v>3.2919166141858074E-2</v>
      </c>
      <c r="Y116" s="28">
        <v>0.153789253681931</v>
      </c>
      <c r="Z116" s="28">
        <v>0.89439724645184204</v>
      </c>
      <c r="AA116" s="62">
        <f t="shared" si="58"/>
        <v>0.51805015131863386</v>
      </c>
      <c r="AB116" s="59">
        <f t="shared" si="44"/>
        <v>0.93524373108517078</v>
      </c>
      <c r="AC116" s="62">
        <f t="shared" si="45"/>
        <v>0.68245388148982555</v>
      </c>
      <c r="AD116" s="28">
        <v>7.6642910197268099E-2</v>
      </c>
      <c r="AE116" s="28">
        <v>0.88293847953236904</v>
      </c>
      <c r="AF116">
        <v>77.960099999999997</v>
      </c>
      <c r="AG116" s="59">
        <f t="shared" si="46"/>
        <v>0.77823201380821927</v>
      </c>
      <c r="AH116" s="62">
        <f t="shared" si="47"/>
        <v>0.32993932493388367</v>
      </c>
      <c r="AI116">
        <v>6.5787674558349635E-2</v>
      </c>
      <c r="AJ116" s="28">
        <v>0.75652607287546736</v>
      </c>
      <c r="AK116" s="62">
        <f t="shared" si="54"/>
        <v>0.34843745752185579</v>
      </c>
    </row>
    <row r="117" spans="1:37" x14ac:dyDescent="0.25">
      <c r="A117" s="4" t="s">
        <v>238</v>
      </c>
      <c r="B117" s="18">
        <v>3586</v>
      </c>
      <c r="C117" s="4">
        <v>2810</v>
      </c>
      <c r="D117" s="9">
        <v>0.87066988907479703</v>
      </c>
      <c r="E117" s="28">
        <f t="shared" si="55"/>
        <v>0.80783804140960547</v>
      </c>
      <c r="F117" s="28">
        <f t="shared" si="56"/>
        <v>0.82484515807086045</v>
      </c>
      <c r="G117" s="28">
        <f t="shared" si="57"/>
        <v>0.87066988907479703</v>
      </c>
      <c r="H117" s="16">
        <v>4</v>
      </c>
      <c r="I117" s="16">
        <v>4</v>
      </c>
      <c r="J117" s="5">
        <v>896.5</v>
      </c>
      <c r="K117" s="30">
        <f t="shared" si="52"/>
        <v>4</v>
      </c>
      <c r="L117" s="5">
        <v>896.5</v>
      </c>
      <c r="M117">
        <f t="shared" si="53"/>
        <v>3586</v>
      </c>
      <c r="N117" s="28"/>
      <c r="O117" s="28">
        <f t="shared" si="48"/>
        <v>0.83137757947573898</v>
      </c>
      <c r="P117">
        <f t="shared" si="39"/>
        <v>717.2</v>
      </c>
      <c r="Q117" s="28">
        <f t="shared" si="49"/>
        <v>1.0392219743446738</v>
      </c>
      <c r="R117" s="28">
        <f t="shared" si="40"/>
        <v>0.2078443948689348</v>
      </c>
      <c r="S117" s="46">
        <v>42521</v>
      </c>
      <c r="T117" s="59">
        <f t="shared" si="50"/>
        <v>2.1131974275855532E-3</v>
      </c>
      <c r="U117" s="28">
        <v>0.98960000000000004</v>
      </c>
      <c r="V117" s="59">
        <f t="shared" si="41"/>
        <v>1</v>
      </c>
      <c r="W117" s="59">
        <f t="shared" si="42"/>
        <v>0.87066988907479703</v>
      </c>
      <c r="X117" s="62">
        <f t="shared" si="43"/>
        <v>-0.15428488538034166</v>
      </c>
      <c r="Y117" s="28">
        <v>0.153789253681931</v>
      </c>
      <c r="Z117" s="28">
        <v>0.89439724645184204</v>
      </c>
      <c r="AA117" s="62">
        <f t="shared" si="58"/>
        <v>0.84334799275652028</v>
      </c>
      <c r="AB117" s="59">
        <f t="shared" si="44"/>
        <v>0.78916300181086996</v>
      </c>
      <c r="AC117" s="62">
        <f t="shared" si="45"/>
        <v>-1.223537538960018</v>
      </c>
      <c r="AD117" s="28">
        <v>7.6642910197268099E-2</v>
      </c>
      <c r="AE117" s="28">
        <v>0.88293847953236904</v>
      </c>
      <c r="AF117">
        <v>134.83959999999999</v>
      </c>
      <c r="AG117" s="59">
        <f t="shared" si="46"/>
        <v>0.62401844339726031</v>
      </c>
      <c r="AH117" s="62">
        <f t="shared" si="47"/>
        <v>-2.0141710490265301</v>
      </c>
      <c r="AI117">
        <v>6.5787674558349635E-2</v>
      </c>
      <c r="AJ117" s="28">
        <v>0.75652607287546736</v>
      </c>
      <c r="AK117" s="62">
        <f t="shared" si="54"/>
        <v>-1.1306644911222967</v>
      </c>
    </row>
    <row r="118" spans="1:37" x14ac:dyDescent="0.25">
      <c r="A118" s="4" t="s">
        <v>240</v>
      </c>
      <c r="B118" s="18">
        <v>3548</v>
      </c>
      <c r="C118" s="4">
        <v>2960</v>
      </c>
      <c r="D118" s="9">
        <v>0.92696981084805208</v>
      </c>
      <c r="E118" s="28">
        <f t="shared" si="55"/>
        <v>0.8600750822301515</v>
      </c>
      <c r="F118" s="28">
        <f t="shared" si="56"/>
        <v>0.87818192606657575</v>
      </c>
      <c r="G118" s="28">
        <f t="shared" si="57"/>
        <v>0.92696981084805208</v>
      </c>
      <c r="H118" s="16">
        <v>6</v>
      </c>
      <c r="I118" s="16">
        <v>6</v>
      </c>
      <c r="J118" s="5">
        <v>591.33000000000004</v>
      </c>
      <c r="K118" s="30">
        <f t="shared" si="52"/>
        <v>6</v>
      </c>
      <c r="L118" s="5">
        <v>591.33000000000004</v>
      </c>
      <c r="M118">
        <f t="shared" si="53"/>
        <v>3547.9800000000005</v>
      </c>
      <c r="N118" s="28"/>
      <c r="O118" s="28">
        <f t="shared" si="48"/>
        <v>1.2604298784096866</v>
      </c>
      <c r="P118">
        <f t="shared" si="39"/>
        <v>506.85428571428577</v>
      </c>
      <c r="Q118" s="28">
        <f t="shared" si="49"/>
        <v>1.4705015248113009</v>
      </c>
      <c r="R118" s="28">
        <f t="shared" si="40"/>
        <v>0.21007164640161435</v>
      </c>
      <c r="S118" s="46">
        <v>59430</v>
      </c>
      <c r="T118" s="59">
        <f t="shared" si="50"/>
        <v>2.9535364436727601E-3</v>
      </c>
      <c r="U118" s="28">
        <v>0.98960000000000004</v>
      </c>
      <c r="V118" s="59">
        <f t="shared" si="41"/>
        <v>1</v>
      </c>
      <c r="W118" s="59">
        <f t="shared" si="42"/>
        <v>0.92696981084805208</v>
      </c>
      <c r="X118" s="62">
        <f t="shared" si="43"/>
        <v>0.21180000303257243</v>
      </c>
      <c r="Y118" s="28">
        <v>0.153789253681931</v>
      </c>
      <c r="Z118" s="28">
        <v>0.89439724645184204</v>
      </c>
      <c r="AA118" s="62">
        <f t="shared" si="58"/>
        <v>0.59700487969039207</v>
      </c>
      <c r="AB118" s="59">
        <f t="shared" si="44"/>
        <v>0.90049918671826801</v>
      </c>
      <c r="AC118" s="62">
        <f t="shared" si="45"/>
        <v>0.22912370029661158</v>
      </c>
      <c r="AD118" s="28">
        <v>7.6642910197268099E-2</v>
      </c>
      <c r="AE118" s="28">
        <v>0.88293847953236904</v>
      </c>
      <c r="AF118">
        <v>76.671099999999996</v>
      </c>
      <c r="AG118" s="59">
        <f t="shared" si="46"/>
        <v>0.78172679298630143</v>
      </c>
      <c r="AH118" s="62">
        <f t="shared" si="47"/>
        <v>0.38306142115545638</v>
      </c>
      <c r="AI118">
        <v>6.5787674558349635E-2</v>
      </c>
      <c r="AJ118" s="28">
        <v>0.75652607287546736</v>
      </c>
      <c r="AK118" s="62">
        <f t="shared" si="54"/>
        <v>0.27466170816154678</v>
      </c>
    </row>
    <row r="119" spans="1:37" x14ac:dyDescent="0.25">
      <c r="A119" s="4" t="s">
        <v>242</v>
      </c>
      <c r="B119" s="18">
        <v>2715</v>
      </c>
      <c r="C119" s="4">
        <v>2283</v>
      </c>
      <c r="D119" s="9">
        <v>0.93431553100061382</v>
      </c>
      <c r="E119" s="28">
        <f t="shared" si="55"/>
        <v>0.86689069886654901</v>
      </c>
      <c r="F119" s="28">
        <f t="shared" si="56"/>
        <v>0.88514102936900263</v>
      </c>
      <c r="G119" s="28">
        <f t="shared" si="57"/>
        <v>0.93431553100061382</v>
      </c>
      <c r="H119" s="16">
        <v>4</v>
      </c>
      <c r="I119" s="16">
        <v>4</v>
      </c>
      <c r="J119" s="5">
        <v>678.75</v>
      </c>
      <c r="K119" s="30">
        <f t="shared" si="52"/>
        <v>4</v>
      </c>
      <c r="L119" s="5">
        <v>678.75</v>
      </c>
      <c r="M119">
        <f t="shared" si="53"/>
        <v>2715</v>
      </c>
      <c r="N119" s="28"/>
      <c r="O119" s="28">
        <f t="shared" si="48"/>
        <v>1.0980920810313075</v>
      </c>
      <c r="P119">
        <f t="shared" si="39"/>
        <v>543</v>
      </c>
      <c r="Q119" s="28">
        <f t="shared" si="49"/>
        <v>1.3726151012891346</v>
      </c>
      <c r="R119" s="28">
        <f t="shared" si="40"/>
        <v>0.27452302025782704</v>
      </c>
      <c r="S119" s="46">
        <v>49467</v>
      </c>
      <c r="T119" s="59">
        <f t="shared" si="50"/>
        <v>2.4583979010459433E-3</v>
      </c>
      <c r="U119" s="28">
        <v>0.98960000000000004</v>
      </c>
      <c r="V119" s="59">
        <f t="shared" si="41"/>
        <v>1</v>
      </c>
      <c r="W119" s="59">
        <f t="shared" si="42"/>
        <v>0.93431553100061382</v>
      </c>
      <c r="X119" s="62">
        <f t="shared" si="43"/>
        <v>0.25956484990382561</v>
      </c>
      <c r="Y119" s="28">
        <v>0.153789253681931</v>
      </c>
      <c r="Z119" s="28">
        <v>0.89439724645184204</v>
      </c>
      <c r="AA119" s="62">
        <f t="shared" si="58"/>
        <v>0.5488507489841713</v>
      </c>
      <c r="AB119" s="59">
        <f t="shared" si="44"/>
        <v>0.86278731275395715</v>
      </c>
      <c r="AC119" s="62">
        <f t="shared" si="45"/>
        <v>-0.26292277689541815</v>
      </c>
      <c r="AD119" s="28">
        <v>7.6642910197268099E-2</v>
      </c>
      <c r="AE119" s="28">
        <v>0.88293847953236904</v>
      </c>
      <c r="AF119">
        <v>60.370100000000001</v>
      </c>
      <c r="AG119" s="59">
        <f t="shared" si="46"/>
        <v>0.82592260010958907</v>
      </c>
      <c r="AH119" s="62">
        <f t="shared" si="47"/>
        <v>1.0548560608046913</v>
      </c>
      <c r="AI119">
        <v>6.5787674558349635E-2</v>
      </c>
      <c r="AJ119" s="28">
        <v>0.75652607287546736</v>
      </c>
      <c r="AK119" s="62">
        <f t="shared" si="54"/>
        <v>0.35049937793769964</v>
      </c>
    </row>
    <row r="120" spans="1:37" x14ac:dyDescent="0.25">
      <c r="A120" s="4" t="s">
        <v>244</v>
      </c>
      <c r="B120" s="18">
        <v>15120</v>
      </c>
      <c r="C120" s="4">
        <v>12309</v>
      </c>
      <c r="D120" s="9">
        <v>0.90454144620811283</v>
      </c>
      <c r="E120" s="28">
        <f t="shared" si="55"/>
        <v>0.83926525936835217</v>
      </c>
      <c r="F120" s="28">
        <f t="shared" si="56"/>
        <v>0.85693400167084377</v>
      </c>
      <c r="G120" s="28">
        <f t="shared" si="57"/>
        <v>0.90454144620811283</v>
      </c>
      <c r="H120" s="16">
        <v>17</v>
      </c>
      <c r="I120" s="16">
        <v>19</v>
      </c>
      <c r="J120" s="5">
        <v>795.79</v>
      </c>
      <c r="K120" s="30">
        <f t="shared" si="52"/>
        <v>16.000010582010582</v>
      </c>
      <c r="L120" s="5">
        <v>945</v>
      </c>
      <c r="M120">
        <f t="shared" si="53"/>
        <v>15120.009999999998</v>
      </c>
      <c r="N120" s="28"/>
      <c r="O120" s="28">
        <f t="shared" si="48"/>
        <v>0.7887089947089948</v>
      </c>
      <c r="P120">
        <f t="shared" si="39"/>
        <v>889.41179930793692</v>
      </c>
      <c r="Q120" s="28">
        <f t="shared" si="49"/>
        <v>0.83800327427627019</v>
      </c>
      <c r="R120" s="28">
        <f t="shared" si="40"/>
        <v>4.929427956727539E-2</v>
      </c>
      <c r="S120" s="46">
        <v>109135</v>
      </c>
      <c r="T120" s="59">
        <f t="shared" si="50"/>
        <v>5.4237624058594428E-3</v>
      </c>
      <c r="U120" s="28">
        <v>0.98960000000000004</v>
      </c>
      <c r="V120" s="59">
        <f t="shared" si="41"/>
        <v>0.84210582010582014</v>
      </c>
      <c r="W120" s="59">
        <f t="shared" si="42"/>
        <v>1.0741422569605883</v>
      </c>
      <c r="X120" s="62">
        <f t="shared" si="43"/>
        <v>1.1687748409293752</v>
      </c>
      <c r="Y120" s="28">
        <v>0.153789253681931</v>
      </c>
      <c r="Z120" s="28">
        <v>0.89439724645184204</v>
      </c>
      <c r="AA120" s="62">
        <f t="shared" si="58"/>
        <v>1.3854400513125944</v>
      </c>
      <c r="AB120" s="59">
        <f t="shared" si="44"/>
        <v>0.9134100540614456</v>
      </c>
      <c r="AC120" s="62">
        <f t="shared" si="45"/>
        <v>0.39757851640350039</v>
      </c>
      <c r="AD120" s="28">
        <v>7.6642910197268099E-2</v>
      </c>
      <c r="AE120" s="28">
        <v>0.88293847953236904</v>
      </c>
      <c r="AF120">
        <v>65.971299999999999</v>
      </c>
      <c r="AG120" s="59">
        <f t="shared" si="46"/>
        <v>0.81073644252054788</v>
      </c>
      <c r="AH120" s="62">
        <f t="shared" si="47"/>
        <v>0.82402015284792063</v>
      </c>
      <c r="AI120">
        <v>6.5787674558349635E-2</v>
      </c>
      <c r="AJ120" s="28">
        <v>0.75652607287546736</v>
      </c>
      <c r="AK120" s="62">
        <f t="shared" si="54"/>
        <v>0.79679117006026534</v>
      </c>
    </row>
    <row r="121" spans="1:37" x14ac:dyDescent="0.25">
      <c r="A121" s="4" t="s">
        <v>246</v>
      </c>
      <c r="B121" s="18">
        <v>5569</v>
      </c>
      <c r="C121" s="4">
        <v>4639</v>
      </c>
      <c r="D121" s="9">
        <v>0.92556014445042989</v>
      </c>
      <c r="E121" s="28">
        <f t="shared" si="55"/>
        <v>0.85876714433545043</v>
      </c>
      <c r="F121" s="28">
        <f t="shared" si="56"/>
        <v>0.87684645263724936</v>
      </c>
      <c r="G121" s="28">
        <f t="shared" si="57"/>
        <v>0.92556014445042989</v>
      </c>
      <c r="H121" s="16">
        <v>5</v>
      </c>
      <c r="I121" s="16">
        <v>6</v>
      </c>
      <c r="J121" s="5">
        <v>928.17</v>
      </c>
      <c r="K121" s="30">
        <f t="shared" si="52"/>
        <v>6</v>
      </c>
      <c r="L121" s="5">
        <v>928.17</v>
      </c>
      <c r="M121">
        <f t="shared" si="53"/>
        <v>5569.0199999999995</v>
      </c>
      <c r="N121" s="28"/>
      <c r="O121" s="28">
        <f t="shared" si="48"/>
        <v>0.80301022442009551</v>
      </c>
      <c r="P121">
        <f t="shared" si="39"/>
        <v>795.57428571428568</v>
      </c>
      <c r="Q121" s="28">
        <f t="shared" si="49"/>
        <v>0.93684526182344474</v>
      </c>
      <c r="R121" s="28">
        <f t="shared" si="40"/>
        <v>0.13383503740334923</v>
      </c>
      <c r="S121" s="46">
        <v>72085</v>
      </c>
      <c r="T121" s="59">
        <f t="shared" si="50"/>
        <v>3.5824612913032293E-3</v>
      </c>
      <c r="U121" s="28">
        <v>0.98960000000000004</v>
      </c>
      <c r="V121" s="59">
        <f t="shared" si="41"/>
        <v>1</v>
      </c>
      <c r="W121" s="59">
        <f t="shared" si="42"/>
        <v>0.92556014445042989</v>
      </c>
      <c r="X121" s="62">
        <f t="shared" si="43"/>
        <v>0.20263378131114004</v>
      </c>
      <c r="Y121" s="28">
        <v>0.153789253681931</v>
      </c>
      <c r="Z121" s="28">
        <v>0.89439724645184204</v>
      </c>
      <c r="AA121" s="62">
        <f t="shared" si="58"/>
        <v>0.77256017201914406</v>
      </c>
      <c r="AB121" s="59">
        <f t="shared" si="44"/>
        <v>0.87123997133014264</v>
      </c>
      <c r="AC121" s="62">
        <f t="shared" si="45"/>
        <v>-0.15263653444416553</v>
      </c>
      <c r="AD121" s="28">
        <v>7.6642910197268099E-2</v>
      </c>
      <c r="AE121" s="28">
        <v>0.88293847953236904</v>
      </c>
      <c r="AF121">
        <v>88.506600000000006</v>
      </c>
      <c r="AG121" s="59">
        <f t="shared" si="46"/>
        <v>0.74963799627397265</v>
      </c>
      <c r="AH121" s="62">
        <f t="shared" si="47"/>
        <v>-0.10470162758808881</v>
      </c>
      <c r="AI121">
        <v>6.5787674558349635E-2</v>
      </c>
      <c r="AJ121" s="28">
        <v>0.75652607287546736</v>
      </c>
      <c r="AK121" s="62">
        <f t="shared" si="54"/>
        <v>-1.8234793573704763E-2</v>
      </c>
    </row>
    <row r="122" spans="1:37" x14ac:dyDescent="0.25">
      <c r="A122" s="4" t="s">
        <v>248</v>
      </c>
      <c r="B122" s="18">
        <v>5649</v>
      </c>
      <c r="C122" s="4">
        <v>4161</v>
      </c>
      <c r="D122" s="9">
        <v>0.81843394111052092</v>
      </c>
      <c r="E122" s="28">
        <f t="shared" si="55"/>
        <v>0.75937169793759685</v>
      </c>
      <c r="F122" s="28">
        <f t="shared" si="56"/>
        <v>0.77535847052575679</v>
      </c>
      <c r="G122" s="28">
        <f t="shared" si="57"/>
        <v>0.81843394111052092</v>
      </c>
      <c r="H122" s="16">
        <v>10</v>
      </c>
      <c r="I122" s="16">
        <v>11</v>
      </c>
      <c r="J122" s="5">
        <v>513.54999999999995</v>
      </c>
      <c r="K122" s="30">
        <f t="shared" si="52"/>
        <v>10.000088511240927</v>
      </c>
      <c r="L122" s="5">
        <v>564.9</v>
      </c>
      <c r="M122">
        <f t="shared" si="53"/>
        <v>5649.0499999999993</v>
      </c>
      <c r="N122" s="28"/>
      <c r="O122" s="28">
        <f t="shared" si="48"/>
        <v>1.3194016640113295</v>
      </c>
      <c r="P122">
        <f t="shared" si="39"/>
        <v>513.54586776527003</v>
      </c>
      <c r="Q122" s="28">
        <f t="shared" si="49"/>
        <v>1.4513406626040133</v>
      </c>
      <c r="R122" s="28">
        <f t="shared" si="40"/>
        <v>0.13193899859268376</v>
      </c>
      <c r="S122" s="46">
        <v>60782</v>
      </c>
      <c r="T122" s="59">
        <f t="shared" si="50"/>
        <v>3.0207277825898991E-3</v>
      </c>
      <c r="U122" s="28">
        <v>0.98960000000000004</v>
      </c>
      <c r="V122" s="59">
        <f t="shared" si="41"/>
        <v>0.90909895556735698</v>
      </c>
      <c r="W122" s="59">
        <f t="shared" si="42"/>
        <v>0.90026936682569036</v>
      </c>
      <c r="X122" s="62">
        <f t="shared" si="43"/>
        <v>3.8182904417971363E-2</v>
      </c>
      <c r="Y122" s="28">
        <v>0.153789253681931</v>
      </c>
      <c r="Z122" s="28">
        <v>0.89439724645184204</v>
      </c>
      <c r="AA122" s="62">
        <f t="shared" si="58"/>
        <v>0.92938698956928034</v>
      </c>
      <c r="AB122" s="59">
        <f t="shared" si="44"/>
        <v>0.90706212364774852</v>
      </c>
      <c r="AC122" s="62">
        <f t="shared" si="45"/>
        <v>0.31475375939259886</v>
      </c>
      <c r="AD122" s="28">
        <v>7.6642910197268099E-2</v>
      </c>
      <c r="AE122" s="28">
        <v>0.88293847953236904</v>
      </c>
      <c r="AF122">
        <v>103.53879999999999</v>
      </c>
      <c r="AG122" s="59">
        <f t="shared" si="46"/>
        <v>0.70888220142465752</v>
      </c>
      <c r="AH122" s="62">
        <f t="shared" si="47"/>
        <v>-0.72420665072380153</v>
      </c>
      <c r="AI122">
        <v>6.5787674558349635E-2</v>
      </c>
      <c r="AJ122" s="28">
        <v>0.75652607287546736</v>
      </c>
      <c r="AK122" s="62">
        <f t="shared" si="54"/>
        <v>-0.12375666230441044</v>
      </c>
    </row>
    <row r="123" spans="1:37" x14ac:dyDescent="0.25">
      <c r="A123" s="4" t="s">
        <v>250</v>
      </c>
      <c r="B123" s="18">
        <v>1800</v>
      </c>
      <c r="C123" s="4">
        <v>1592</v>
      </c>
      <c r="D123" s="9">
        <v>0.98271604938271606</v>
      </c>
      <c r="E123" s="28">
        <f t="shared" si="55"/>
        <v>0.91179839633447879</v>
      </c>
      <c r="F123" s="28">
        <f t="shared" si="56"/>
        <v>0.9309941520467836</v>
      </c>
      <c r="G123" s="28">
        <f t="shared" si="57"/>
        <v>0.98271604938271606</v>
      </c>
      <c r="H123" s="16">
        <v>2</v>
      </c>
      <c r="I123" s="16">
        <v>3</v>
      </c>
      <c r="J123" s="5">
        <v>600</v>
      </c>
      <c r="K123" s="30">
        <f t="shared" si="52"/>
        <v>2</v>
      </c>
      <c r="L123" s="5">
        <v>900</v>
      </c>
      <c r="M123">
        <f t="shared" si="53"/>
        <v>1800</v>
      </c>
      <c r="N123" s="28"/>
      <c r="O123" s="28">
        <f t="shared" si="48"/>
        <v>0.82814444444444446</v>
      </c>
      <c r="P123">
        <f t="shared" si="39"/>
        <v>600</v>
      </c>
      <c r="Q123" s="28">
        <f t="shared" si="49"/>
        <v>1.2422166666666667</v>
      </c>
      <c r="R123" s="28">
        <f t="shared" si="40"/>
        <v>0.41407222222222229</v>
      </c>
      <c r="S123" s="46">
        <v>31874</v>
      </c>
      <c r="T123" s="59">
        <f t="shared" si="50"/>
        <v>1.5840656336130836E-3</v>
      </c>
      <c r="U123" s="28">
        <v>0.98960000000000004</v>
      </c>
      <c r="V123" s="59">
        <f t="shared" si="41"/>
        <v>0.66666666666666663</v>
      </c>
      <c r="W123" s="59">
        <f t="shared" si="42"/>
        <v>1.4740740740740741</v>
      </c>
      <c r="X123" s="62">
        <f t="shared" si="43"/>
        <v>3.7692934567530152</v>
      </c>
      <c r="Y123" s="28">
        <v>0.153789253681931</v>
      </c>
      <c r="Z123" s="28">
        <v>0.89439724645184204</v>
      </c>
      <c r="AA123" s="62">
        <f t="shared" si="58"/>
        <v>0.56472359917173875</v>
      </c>
      <c r="AB123" s="59">
        <f t="shared" si="44"/>
        <v>0.71763820041413062</v>
      </c>
      <c r="AC123" s="62">
        <f t="shared" si="45"/>
        <v>-2.1567589055892928</v>
      </c>
      <c r="AD123" s="28">
        <v>7.6642910197268099E-2</v>
      </c>
      <c r="AE123" s="28">
        <v>0.88293847953236904</v>
      </c>
      <c r="AF123">
        <v>36.933100000000003</v>
      </c>
      <c r="AG123" s="59">
        <f t="shared" si="46"/>
        <v>0.88946576504109587</v>
      </c>
      <c r="AH123" s="62">
        <f t="shared" si="47"/>
        <v>2.0207385814757619</v>
      </c>
      <c r="AI123">
        <v>6.5787674558349635E-2</v>
      </c>
      <c r="AJ123" s="28">
        <v>0.75652607287546736</v>
      </c>
      <c r="AK123" s="62">
        <f t="shared" si="54"/>
        <v>1.2110910442131615</v>
      </c>
    </row>
    <row r="124" spans="1:37" x14ac:dyDescent="0.25">
      <c r="A124" s="4" t="s">
        <v>252</v>
      </c>
      <c r="B124" s="18">
        <v>21616</v>
      </c>
      <c r="C124" s="4">
        <v>17968</v>
      </c>
      <c r="D124" s="9">
        <v>0.92359569043506862</v>
      </c>
      <c r="E124" s="28">
        <f t="shared" si="55"/>
        <v>0.85694445504284722</v>
      </c>
      <c r="F124" s="28">
        <f t="shared" si="56"/>
        <v>0.87498539093848604</v>
      </c>
      <c r="G124" s="28">
        <f t="shared" si="57"/>
        <v>0.92359569043506862</v>
      </c>
      <c r="H124" s="16">
        <v>21</v>
      </c>
      <c r="I124" s="16">
        <v>27</v>
      </c>
      <c r="J124" s="5">
        <v>800.59</v>
      </c>
      <c r="K124" s="30">
        <f t="shared" si="52"/>
        <v>24.999919041450777</v>
      </c>
      <c r="L124" s="5">
        <v>864.64</v>
      </c>
      <c r="M124">
        <f t="shared" si="53"/>
        <v>21615.93</v>
      </c>
      <c r="N124" s="28"/>
      <c r="O124" s="28">
        <f t="shared" si="48"/>
        <v>0.86201193560325695</v>
      </c>
      <c r="P124">
        <f t="shared" si="39"/>
        <v>831.38451183399707</v>
      </c>
      <c r="Q124" s="28">
        <f t="shared" si="49"/>
        <v>0.89649252468732599</v>
      </c>
      <c r="R124" s="28">
        <f t="shared" si="40"/>
        <v>3.4480589084069035E-2</v>
      </c>
      <c r="S124" s="46">
        <v>136655</v>
      </c>
      <c r="T124" s="59">
        <f t="shared" si="50"/>
        <v>6.7914440974272423E-3</v>
      </c>
      <c r="U124" s="28">
        <v>0.98960000000000004</v>
      </c>
      <c r="V124" s="59">
        <f t="shared" si="41"/>
        <v>0.92592292746113991</v>
      </c>
      <c r="W124" s="59">
        <f t="shared" si="42"/>
        <v>0.99748657587251621</v>
      </c>
      <c r="X124" s="62">
        <f t="shared" si="43"/>
        <v>0.67032856296893739</v>
      </c>
      <c r="Y124" s="28">
        <v>0.153789253681931</v>
      </c>
      <c r="Z124" s="28">
        <v>0.89439724645184204</v>
      </c>
      <c r="AA124" s="62">
        <f t="shared" si="58"/>
        <v>1.5817935677435879</v>
      </c>
      <c r="AB124" s="59">
        <f t="shared" si="44"/>
        <v>0.9367280523940531</v>
      </c>
      <c r="AC124" s="62">
        <f t="shared" si="45"/>
        <v>0.70182059531973995</v>
      </c>
      <c r="AD124" s="28">
        <v>7.6642910197268099E-2</v>
      </c>
      <c r="AE124" s="28">
        <v>0.88293847953236904</v>
      </c>
      <c r="AF124">
        <v>60.640599999999999</v>
      </c>
      <c r="AG124" s="59">
        <f t="shared" si="46"/>
        <v>0.82518921161643843</v>
      </c>
      <c r="AH124" s="62">
        <f t="shared" si="47"/>
        <v>1.0437082508528415</v>
      </c>
      <c r="AI124">
        <v>6.5787674558349635E-2</v>
      </c>
      <c r="AJ124" s="28">
        <v>0.75652607287546736</v>
      </c>
      <c r="AK124" s="62">
        <f t="shared" si="54"/>
        <v>0.8052858030471729</v>
      </c>
    </row>
    <row r="125" spans="1:37" x14ac:dyDescent="0.25">
      <c r="A125" s="4" t="s">
        <v>254</v>
      </c>
      <c r="B125" s="18">
        <v>7666</v>
      </c>
      <c r="C125" s="4">
        <v>5682</v>
      </c>
      <c r="D125" s="9">
        <v>0.82354987390207834</v>
      </c>
      <c r="E125" s="28">
        <f t="shared" si="55"/>
        <v>0.76411843970295945</v>
      </c>
      <c r="F125" s="28">
        <f t="shared" si="56"/>
        <v>0.78020514369670591</v>
      </c>
      <c r="G125" s="28">
        <f t="shared" si="57"/>
        <v>0.82354987390207834</v>
      </c>
      <c r="H125" s="16">
        <v>9</v>
      </c>
      <c r="I125" s="16">
        <v>9</v>
      </c>
      <c r="J125" s="5">
        <v>851.78</v>
      </c>
      <c r="K125" s="30">
        <f t="shared" si="52"/>
        <v>9</v>
      </c>
      <c r="L125" s="5">
        <v>851.78</v>
      </c>
      <c r="M125">
        <f t="shared" si="53"/>
        <v>7666.0199999999995</v>
      </c>
      <c r="N125" s="28"/>
      <c r="O125" s="28">
        <f t="shared" si="48"/>
        <v>0.87502641527154912</v>
      </c>
      <c r="P125">
        <f t="shared" si="39"/>
        <v>766.60199999999998</v>
      </c>
      <c r="Q125" s="28">
        <f t="shared" si="49"/>
        <v>0.97225157252394345</v>
      </c>
      <c r="R125" s="28">
        <f t="shared" si="40"/>
        <v>9.7225157252394334E-2</v>
      </c>
      <c r="S125" s="46">
        <v>72406</v>
      </c>
      <c r="T125" s="59">
        <f t="shared" si="50"/>
        <v>3.5984142645224611E-3</v>
      </c>
      <c r="U125" s="28">
        <v>0.98960000000000004</v>
      </c>
      <c r="V125" s="59">
        <f t="shared" si="41"/>
        <v>1</v>
      </c>
      <c r="W125" s="59">
        <f t="shared" si="42"/>
        <v>0.82354987390207834</v>
      </c>
      <c r="X125" s="62">
        <f t="shared" si="43"/>
        <v>-0.46067830393592513</v>
      </c>
      <c r="Y125" s="28">
        <v>0.153789253681931</v>
      </c>
      <c r="Z125" s="28">
        <v>0.89439724645184204</v>
      </c>
      <c r="AA125" s="62">
        <f t="shared" si="58"/>
        <v>1.0587520371239953</v>
      </c>
      <c r="AB125" s="59">
        <f t="shared" si="44"/>
        <v>0.88236088476400054</v>
      </c>
      <c r="AC125" s="62">
        <f t="shared" si="45"/>
        <v>-7.5361800182410432E-3</v>
      </c>
      <c r="AD125" s="28">
        <v>7.6642910197268099E-2</v>
      </c>
      <c r="AE125" s="28">
        <v>0.88293847953236904</v>
      </c>
      <c r="AF125">
        <v>78.210899999999995</v>
      </c>
      <c r="AG125" s="59">
        <f t="shared" si="46"/>
        <v>0.77755203660273975</v>
      </c>
      <c r="AH125" s="62">
        <f t="shared" si="47"/>
        <v>0.31960338875671385</v>
      </c>
      <c r="AI125">
        <v>6.5787674558349635E-2</v>
      </c>
      <c r="AJ125" s="28">
        <v>0.75652607287546736</v>
      </c>
      <c r="AK125" s="62">
        <f t="shared" si="54"/>
        <v>-4.9537031732484103E-2</v>
      </c>
    </row>
    <row r="126" spans="1:37" x14ac:dyDescent="0.25">
      <c r="A126" s="4" t="s">
        <v>256</v>
      </c>
      <c r="B126" s="18">
        <v>1323</v>
      </c>
      <c r="C126" s="4">
        <v>1080</v>
      </c>
      <c r="D126" s="9">
        <v>0.90702947845804982</v>
      </c>
      <c r="E126" s="28">
        <f t="shared" si="55"/>
        <v>0.8415737428992216</v>
      </c>
      <c r="F126" s="28">
        <f t="shared" si="56"/>
        <v>0.85929108485499472</v>
      </c>
      <c r="G126" s="28">
        <f t="shared" si="57"/>
        <v>0.90702947845804982</v>
      </c>
      <c r="H126" s="16">
        <v>5</v>
      </c>
      <c r="I126" s="16">
        <v>5</v>
      </c>
      <c r="J126" s="5">
        <v>264.60000000000002</v>
      </c>
      <c r="K126" s="30">
        <f t="shared" si="52"/>
        <v>5</v>
      </c>
      <c r="L126" s="5">
        <v>264.60000000000002</v>
      </c>
      <c r="M126">
        <f t="shared" si="53"/>
        <v>1323</v>
      </c>
      <c r="N126" s="28"/>
      <c r="O126" s="28">
        <f t="shared" si="48"/>
        <v>2.8168178382464095</v>
      </c>
      <c r="P126">
        <f t="shared" si="39"/>
        <v>220.5</v>
      </c>
      <c r="Q126" s="28">
        <f t="shared" si="49"/>
        <v>3.3801814058956916</v>
      </c>
      <c r="R126" s="28">
        <f t="shared" si="40"/>
        <v>0.56336356764928208</v>
      </c>
      <c r="S126" s="46">
        <v>25620</v>
      </c>
      <c r="T126" s="59">
        <f t="shared" si="50"/>
        <v>1.2732559933854302E-3</v>
      </c>
      <c r="U126" s="28">
        <v>0.98960000000000004</v>
      </c>
      <c r="V126" s="59">
        <f t="shared" si="41"/>
        <v>1</v>
      </c>
      <c r="W126" s="59">
        <f t="shared" si="42"/>
        <v>0.90702947845804982</v>
      </c>
      <c r="X126" s="62">
        <f t="shared" si="43"/>
        <v>8.213988756544674E-2</v>
      </c>
      <c r="Y126" s="28">
        <v>0.153789253681931</v>
      </c>
      <c r="Z126" s="28">
        <v>0.89439724645184204</v>
      </c>
      <c r="AA126" s="62">
        <f t="shared" si="58"/>
        <v>0.51639344262295084</v>
      </c>
      <c r="AB126" s="59">
        <f t="shared" si="44"/>
        <v>0.89672131147540979</v>
      </c>
      <c r="AC126" s="62">
        <f t="shared" si="45"/>
        <v>0.17983179275898678</v>
      </c>
      <c r="AD126" s="28">
        <v>7.6642910197268099E-2</v>
      </c>
      <c r="AE126" s="28">
        <v>0.88293847953236904</v>
      </c>
      <c r="AF126">
        <v>89.341300000000004</v>
      </c>
      <c r="AG126" s="59">
        <f t="shared" si="46"/>
        <v>0.74737493019178081</v>
      </c>
      <c r="AH126" s="62">
        <f t="shared" si="47"/>
        <v>-0.13910117275189671</v>
      </c>
      <c r="AI126">
        <v>6.5787674558349635E-2</v>
      </c>
      <c r="AJ126" s="28">
        <v>0.75652607287546736</v>
      </c>
      <c r="AK126" s="62">
        <f t="shared" si="54"/>
        <v>4.0956835857512273E-2</v>
      </c>
    </row>
    <row r="127" spans="1:37" x14ac:dyDescent="0.25">
      <c r="A127" s="4" t="s">
        <v>258</v>
      </c>
      <c r="B127" s="18">
        <v>5797</v>
      </c>
      <c r="C127" s="4">
        <v>4683</v>
      </c>
      <c r="D127" s="9">
        <v>0.89759070783738715</v>
      </c>
      <c r="E127" s="28">
        <f t="shared" si="55"/>
        <v>0.83281612067386435</v>
      </c>
      <c r="F127" s="28">
        <f t="shared" si="56"/>
        <v>0.8503490916354195</v>
      </c>
      <c r="G127" s="28">
        <f t="shared" si="57"/>
        <v>0.89759070783738715</v>
      </c>
      <c r="H127" s="16">
        <v>8</v>
      </c>
      <c r="I127" s="16">
        <v>8</v>
      </c>
      <c r="J127" s="5">
        <v>724.63</v>
      </c>
      <c r="K127" s="30">
        <f t="shared" si="52"/>
        <v>7.000072451517859</v>
      </c>
      <c r="L127" s="5">
        <v>828.14</v>
      </c>
      <c r="M127">
        <f t="shared" si="53"/>
        <v>5797.04</v>
      </c>
      <c r="N127" s="28"/>
      <c r="O127" s="28">
        <f t="shared" si="48"/>
        <v>0.9000048301011907</v>
      </c>
      <c r="P127">
        <f t="shared" si="39"/>
        <v>724.62343749150966</v>
      </c>
      <c r="Q127" s="28">
        <f t="shared" si="49"/>
        <v>1.028575617951542</v>
      </c>
      <c r="R127" s="28">
        <f t="shared" si="40"/>
        <v>0.12857078785035125</v>
      </c>
      <c r="S127" s="46">
        <v>111917</v>
      </c>
      <c r="T127" s="59">
        <f t="shared" si="50"/>
        <v>5.5620215070927865E-3</v>
      </c>
      <c r="U127" s="28">
        <v>0.98960000000000004</v>
      </c>
      <c r="V127" s="59">
        <f t="shared" si="41"/>
        <v>0.87500905643973237</v>
      </c>
      <c r="W127" s="59">
        <f t="shared" si="42"/>
        <v>1.0258073344858119</v>
      </c>
      <c r="X127" s="62">
        <f t="shared" si="43"/>
        <v>0.85448160315384536</v>
      </c>
      <c r="Y127" s="28">
        <v>0.153789253681931</v>
      </c>
      <c r="Z127" s="28">
        <v>0.89439724645184204</v>
      </c>
      <c r="AA127" s="62">
        <f t="shared" si="58"/>
        <v>0.51797314080970724</v>
      </c>
      <c r="AB127" s="59">
        <f t="shared" si="44"/>
        <v>0.92600460289558961</v>
      </c>
      <c r="AC127" s="62">
        <f t="shared" si="45"/>
        <v>0.56190616003977945</v>
      </c>
      <c r="AD127" s="28">
        <v>7.6642910197268099E-2</v>
      </c>
      <c r="AE127" s="28">
        <v>0.88293847953236904</v>
      </c>
      <c r="AF127">
        <v>70.4285</v>
      </c>
      <c r="AG127" s="59">
        <f t="shared" si="46"/>
        <v>0.7986519353424657</v>
      </c>
      <c r="AH127" s="62">
        <f t="shared" si="47"/>
        <v>0.64033062043613176</v>
      </c>
      <c r="AI127">
        <v>6.5787674558349635E-2</v>
      </c>
      <c r="AJ127" s="28">
        <v>0.75652607287546736</v>
      </c>
      <c r="AK127" s="62">
        <f t="shared" si="54"/>
        <v>0.68557279454325215</v>
      </c>
    </row>
    <row r="128" spans="1:37" x14ac:dyDescent="0.25">
      <c r="A128" s="4" t="s">
        <v>260</v>
      </c>
      <c r="B128" s="18">
        <v>2426</v>
      </c>
      <c r="C128" s="4">
        <v>2049</v>
      </c>
      <c r="D128" s="9">
        <v>0.9384446276449574</v>
      </c>
      <c r="E128" s="28">
        <f t="shared" si="55"/>
        <v>0.87072181946439353</v>
      </c>
      <c r="F128" s="28">
        <f t="shared" si="56"/>
        <v>0.88905280513732809</v>
      </c>
      <c r="G128" s="28">
        <f t="shared" si="57"/>
        <v>0.9384446276449574</v>
      </c>
      <c r="H128" s="16">
        <v>2</v>
      </c>
      <c r="I128" s="16">
        <v>3</v>
      </c>
      <c r="J128" s="5">
        <v>808.67</v>
      </c>
      <c r="K128" s="30">
        <f t="shared" si="52"/>
        <v>2.0000082440230829</v>
      </c>
      <c r="L128" s="5">
        <v>1213</v>
      </c>
      <c r="M128">
        <f t="shared" si="53"/>
        <v>2426.0099999999998</v>
      </c>
      <c r="N128" s="28"/>
      <c r="O128" s="28">
        <f t="shared" si="48"/>
        <v>0.61445177246496296</v>
      </c>
      <c r="P128">
        <f t="shared" si="39"/>
        <v>808.66777777472453</v>
      </c>
      <c r="Q128" s="28">
        <f t="shared" si="49"/>
        <v>0.92167639231401544</v>
      </c>
      <c r="R128" s="28">
        <f t="shared" si="40"/>
        <v>0.30722461984905247</v>
      </c>
      <c r="S128" s="46">
        <v>50965</v>
      </c>
      <c r="T128" s="59">
        <f t="shared" si="50"/>
        <v>2.5328451094023593E-3</v>
      </c>
      <c r="U128" s="28">
        <v>0.98960000000000004</v>
      </c>
      <c r="V128" s="59">
        <f t="shared" si="41"/>
        <v>0.66666941467436092</v>
      </c>
      <c r="W128" s="59">
        <f t="shared" si="42"/>
        <v>1.4076611390719744</v>
      </c>
      <c r="X128" s="62">
        <f t="shared" si="43"/>
        <v>3.3374496613506666</v>
      </c>
      <c r="Y128" s="28">
        <v>0.153789253681931</v>
      </c>
      <c r="Z128" s="28">
        <v>0.89439724645184204</v>
      </c>
      <c r="AA128" s="62">
        <f t="shared" si="58"/>
        <v>0.47601295006376926</v>
      </c>
      <c r="AB128" s="59">
        <f t="shared" si="44"/>
        <v>0.76199450602950847</v>
      </c>
      <c r="AC128" s="62">
        <f t="shared" si="45"/>
        <v>-1.5780190651890402</v>
      </c>
      <c r="AD128" s="28">
        <v>7.6642910197268099E-2</v>
      </c>
      <c r="AE128" s="28">
        <v>0.88293847953236904</v>
      </c>
      <c r="AF128">
        <v>83.119799999999998</v>
      </c>
      <c r="AG128" s="59">
        <f t="shared" si="46"/>
        <v>0.76424286553424658</v>
      </c>
      <c r="AH128" s="62">
        <f t="shared" si="47"/>
        <v>0.11729845614066969</v>
      </c>
      <c r="AI128">
        <v>6.5787674558349635E-2</v>
      </c>
      <c r="AJ128" s="28">
        <v>0.75652607287546736</v>
      </c>
      <c r="AK128" s="62">
        <f t="shared" si="54"/>
        <v>0.62557635076743201</v>
      </c>
    </row>
    <row r="129" spans="1:37" x14ac:dyDescent="0.25">
      <c r="A129" s="4" t="s">
        <v>262</v>
      </c>
      <c r="B129" s="18">
        <v>8655</v>
      </c>
      <c r="C129" s="4">
        <v>6752</v>
      </c>
      <c r="D129" s="9">
        <v>0.86680788240580264</v>
      </c>
      <c r="E129" s="28">
        <f t="shared" si="55"/>
        <v>0.80425473625280652</v>
      </c>
      <c r="F129" s="28">
        <f t="shared" si="56"/>
        <v>0.82118641491076039</v>
      </c>
      <c r="G129" s="28">
        <f t="shared" si="57"/>
        <v>0.86680788240580264</v>
      </c>
      <c r="H129" s="16">
        <v>6</v>
      </c>
      <c r="I129" s="16">
        <v>8</v>
      </c>
      <c r="J129" s="5">
        <v>1081.8800000000001</v>
      </c>
      <c r="K129" s="30">
        <f t="shared" si="52"/>
        <v>6.0000277296360487</v>
      </c>
      <c r="L129" s="5">
        <v>1442.5</v>
      </c>
      <c r="M129">
        <f t="shared" si="53"/>
        <v>8655.0400000000009</v>
      </c>
      <c r="N129" s="28"/>
      <c r="O129" s="28">
        <f t="shared" si="48"/>
        <v>0.51669324090121316</v>
      </c>
      <c r="P129">
        <f t="shared" si="39"/>
        <v>1236.4293877518683</v>
      </c>
      <c r="Q129" s="28">
        <f t="shared" si="49"/>
        <v>0.60280838306115703</v>
      </c>
      <c r="R129" s="28">
        <f t="shared" si="40"/>
        <v>8.6115142159943869E-2</v>
      </c>
      <c r="S129" s="46">
        <v>75554</v>
      </c>
      <c r="T129" s="59">
        <f t="shared" si="50"/>
        <v>3.7548627370898825E-3</v>
      </c>
      <c r="U129" s="28">
        <v>0.98960000000000004</v>
      </c>
      <c r="V129" s="59">
        <f t="shared" si="41"/>
        <v>0.75000346620450609</v>
      </c>
      <c r="W129" s="59">
        <f t="shared" si="42"/>
        <v>1.155738501839733</v>
      </c>
      <c r="X129" s="62">
        <f t="shared" si="43"/>
        <v>1.6993466651993805</v>
      </c>
      <c r="Y129" s="28">
        <v>0.153789253681931</v>
      </c>
      <c r="Z129" s="28">
        <v>0.89439724645184204</v>
      </c>
      <c r="AA129" s="62">
        <f t="shared" si="58"/>
        <v>1.145538290494216</v>
      </c>
      <c r="AB129" s="59">
        <f t="shared" si="44"/>
        <v>0.80907783395132704</v>
      </c>
      <c r="AC129" s="62">
        <f t="shared" si="45"/>
        <v>-0.96369834327708925</v>
      </c>
      <c r="AD129" s="28">
        <v>7.6642910197268099E-2</v>
      </c>
      <c r="AE129" s="28">
        <v>0.88293847953236904</v>
      </c>
      <c r="AF129">
        <v>124.79470000000001</v>
      </c>
      <c r="AG129" s="59">
        <f t="shared" si="46"/>
        <v>0.65125250652054789</v>
      </c>
      <c r="AH129" s="62">
        <f t="shared" si="47"/>
        <v>-1.6002019688588973</v>
      </c>
      <c r="AI129">
        <v>6.5787674558349635E-2</v>
      </c>
      <c r="AJ129" s="28">
        <v>0.75652607287546736</v>
      </c>
      <c r="AK129" s="62">
        <f t="shared" si="54"/>
        <v>-0.28818454897886869</v>
      </c>
    </row>
    <row r="130" spans="1:37" x14ac:dyDescent="0.25">
      <c r="A130" s="4" t="s">
        <v>264</v>
      </c>
      <c r="B130" s="18">
        <v>2537</v>
      </c>
      <c r="C130" s="4">
        <v>2068</v>
      </c>
      <c r="D130" s="9">
        <v>0.90570665265186345</v>
      </c>
      <c r="E130" s="28">
        <f t="shared" si="55"/>
        <v>0.84034637874915175</v>
      </c>
      <c r="F130" s="28">
        <f t="shared" si="56"/>
        <v>0.8580378814596602</v>
      </c>
      <c r="G130" s="28">
        <f t="shared" si="57"/>
        <v>0.90570665265186345</v>
      </c>
      <c r="H130" s="16">
        <v>3</v>
      </c>
      <c r="I130" s="16">
        <v>3</v>
      </c>
      <c r="J130" s="5">
        <v>845.67</v>
      </c>
      <c r="K130" s="30">
        <f t="shared" si="52"/>
        <v>3</v>
      </c>
      <c r="L130" s="5">
        <v>845.67</v>
      </c>
      <c r="M130">
        <f t="shared" si="53"/>
        <v>2537.0099999999998</v>
      </c>
      <c r="N130" s="28"/>
      <c r="O130" s="28">
        <f t="shared" si="48"/>
        <v>0.88134851656083346</v>
      </c>
      <c r="P130">
        <f t="shared" si="39"/>
        <v>634.25249999999994</v>
      </c>
      <c r="Q130" s="28">
        <f t="shared" si="49"/>
        <v>1.1751313554144447</v>
      </c>
      <c r="R130" s="28">
        <f t="shared" si="40"/>
        <v>0.29378283885361123</v>
      </c>
      <c r="S130" s="46">
        <v>38648</v>
      </c>
      <c r="T130" s="59">
        <f t="shared" si="50"/>
        <v>1.920718096501175E-3</v>
      </c>
      <c r="U130" s="28">
        <v>0.98960000000000004</v>
      </c>
      <c r="V130" s="59">
        <f t="shared" si="41"/>
        <v>1</v>
      </c>
      <c r="W130" s="59">
        <f t="shared" si="42"/>
        <v>0.90570665265186345</v>
      </c>
      <c r="X130" s="62">
        <f t="shared" si="43"/>
        <v>7.3538338533144038E-2</v>
      </c>
      <c r="Y130" s="28">
        <v>0.153789253681931</v>
      </c>
      <c r="Z130" s="28">
        <v>0.89439724645184204</v>
      </c>
      <c r="AA130" s="62">
        <f t="shared" si="58"/>
        <v>0.65643759056096052</v>
      </c>
      <c r="AB130" s="59">
        <f t="shared" si="44"/>
        <v>0.78118746981301312</v>
      </c>
      <c r="AC130" s="62">
        <f t="shared" si="45"/>
        <v>-1.3275984622382304</v>
      </c>
      <c r="AD130" s="28">
        <v>7.6642910197268099E-2</v>
      </c>
      <c r="AE130" s="28">
        <v>0.88293847953236904</v>
      </c>
      <c r="AF130">
        <v>86.727999999999994</v>
      </c>
      <c r="AG130" s="59">
        <f t="shared" si="46"/>
        <v>0.75446019506849327</v>
      </c>
      <c r="AH130" s="62">
        <f t="shared" si="47"/>
        <v>-3.1402201412998501E-2</v>
      </c>
      <c r="AI130">
        <v>6.5787674558349635E-2</v>
      </c>
      <c r="AJ130" s="28">
        <v>0.75652607287546736</v>
      </c>
      <c r="AK130" s="62">
        <f t="shared" si="54"/>
        <v>-0.42848744170602826</v>
      </c>
    </row>
    <row r="131" spans="1:37" x14ac:dyDescent="0.25">
      <c r="A131" s="4" t="s">
        <v>266</v>
      </c>
      <c r="B131" s="18">
        <v>21466</v>
      </c>
      <c r="C131" s="4">
        <v>15194</v>
      </c>
      <c r="D131" s="9">
        <v>0.78646334772301407</v>
      </c>
      <c r="E131" s="28">
        <f t="shared" si="55"/>
        <v>0.72970826077393069</v>
      </c>
      <c r="F131" s="28">
        <f t="shared" si="56"/>
        <v>0.74507053994811867</v>
      </c>
      <c r="G131" s="28">
        <f t="shared" si="57"/>
        <v>0.78646334772301407</v>
      </c>
      <c r="H131" s="16">
        <v>24</v>
      </c>
      <c r="I131" s="16">
        <v>27</v>
      </c>
      <c r="J131" s="5">
        <v>795.04</v>
      </c>
      <c r="K131" s="30">
        <f t="shared" si="52"/>
        <v>19.000061958417049</v>
      </c>
      <c r="L131" s="5">
        <v>1129.79</v>
      </c>
      <c r="M131">
        <f t="shared" si="53"/>
        <v>21466.079999999998</v>
      </c>
      <c r="N131" s="28"/>
      <c r="O131" s="28">
        <f t="shared" si="48"/>
        <v>0.6597066711512759</v>
      </c>
      <c r="P131">
        <f t="shared" si="39"/>
        <v>1073.3006749994579</v>
      </c>
      <c r="Q131" s="28">
        <f t="shared" si="49"/>
        <v>0.69442796167101684</v>
      </c>
      <c r="R131" s="28">
        <f t="shared" si="40"/>
        <v>3.4721290519740933E-2</v>
      </c>
      <c r="S131" s="46">
        <v>251215</v>
      </c>
      <c r="T131" s="59">
        <f t="shared" si="50"/>
        <v>1.2484816720465294E-2</v>
      </c>
      <c r="U131" s="28">
        <v>0.98960000000000004</v>
      </c>
      <c r="V131" s="59">
        <f t="shared" si="41"/>
        <v>0.70370599845989068</v>
      </c>
      <c r="W131" s="59">
        <f t="shared" si="42"/>
        <v>1.1176021654558062</v>
      </c>
      <c r="X131" s="62">
        <f t="shared" si="43"/>
        <v>1.451368763812324</v>
      </c>
      <c r="Y131" s="28">
        <v>0.153789253681931</v>
      </c>
      <c r="Z131" s="28">
        <v>0.89439724645184204</v>
      </c>
      <c r="AA131" s="62">
        <f t="shared" si="58"/>
        <v>0.85448719224568592</v>
      </c>
      <c r="AB131" s="59">
        <f t="shared" si="44"/>
        <v>0.95502713653693394</v>
      </c>
      <c r="AC131" s="62">
        <f t="shared" si="45"/>
        <v>0.94057828465827842</v>
      </c>
      <c r="AD131" s="28">
        <v>7.6642910197268099E-2</v>
      </c>
      <c r="AE131" s="28">
        <v>0.88293847953236904</v>
      </c>
      <c r="AF131">
        <v>109.592</v>
      </c>
      <c r="AG131" s="59">
        <f t="shared" si="46"/>
        <v>0.69247056657534245</v>
      </c>
      <c r="AH131" s="62">
        <f t="shared" si="47"/>
        <v>-0.97367032244484641</v>
      </c>
      <c r="AI131">
        <v>6.5787674558349635E-2</v>
      </c>
      <c r="AJ131" s="28">
        <v>0.75652607287546736</v>
      </c>
      <c r="AK131" s="62">
        <f t="shared" si="54"/>
        <v>0.47275890867525211</v>
      </c>
    </row>
    <row r="132" spans="1:37" x14ac:dyDescent="0.25">
      <c r="A132" s="4" t="s">
        <v>268</v>
      </c>
      <c r="B132" s="18">
        <v>6876</v>
      </c>
      <c r="C132" s="4">
        <v>5442</v>
      </c>
      <c r="D132" s="9">
        <v>0.87938724064378504</v>
      </c>
      <c r="E132" s="28">
        <f t="shared" si="55"/>
        <v>0.81592630575196556</v>
      </c>
      <c r="F132" s="28">
        <f t="shared" si="56"/>
        <v>0.83310370166253334</v>
      </c>
      <c r="G132" s="28">
        <f t="shared" si="57"/>
        <v>0.87938724064378504</v>
      </c>
      <c r="H132" s="16">
        <v>8</v>
      </c>
      <c r="I132" s="16">
        <v>8</v>
      </c>
      <c r="J132" s="5">
        <v>859.5</v>
      </c>
      <c r="K132" s="30">
        <f t="shared" si="52"/>
        <v>8</v>
      </c>
      <c r="L132" s="5">
        <v>859.5</v>
      </c>
      <c r="M132">
        <f t="shared" si="53"/>
        <v>6876</v>
      </c>
      <c r="N132" s="28"/>
      <c r="O132" s="28">
        <f t="shared" si="48"/>
        <v>0.86716695753344974</v>
      </c>
      <c r="P132">
        <f t="shared" si="39"/>
        <v>764</v>
      </c>
      <c r="Q132" s="28">
        <f t="shared" si="49"/>
        <v>0.97556282722513099</v>
      </c>
      <c r="R132" s="28">
        <f t="shared" si="40"/>
        <v>0.10839586969168125</v>
      </c>
      <c r="S132" s="46">
        <v>93118</v>
      </c>
      <c r="T132" s="59">
        <f t="shared" si="50"/>
        <v>4.627753770182064E-3</v>
      </c>
      <c r="U132" s="28">
        <v>0.98960000000000004</v>
      </c>
      <c r="V132" s="59">
        <f t="shared" si="41"/>
        <v>1</v>
      </c>
      <c r="W132" s="59">
        <f t="shared" si="42"/>
        <v>0.87938724064378504</v>
      </c>
      <c r="X132" s="62">
        <f t="shared" si="43"/>
        <v>-9.7601135636569886E-2</v>
      </c>
      <c r="Y132" s="28">
        <v>0.153789253681931</v>
      </c>
      <c r="Z132" s="28">
        <v>0.89439724645184204</v>
      </c>
      <c r="AA132" s="62">
        <f t="shared" si="58"/>
        <v>0.73841792134710793</v>
      </c>
      <c r="AB132" s="59">
        <f t="shared" si="44"/>
        <v>0.90769775983161149</v>
      </c>
      <c r="AC132" s="62">
        <f t="shared" si="45"/>
        <v>0.3230472360132926</v>
      </c>
      <c r="AD132" s="28">
        <v>7.6642910197268099E-2</v>
      </c>
      <c r="AE132" s="28">
        <v>0.88293847953236904</v>
      </c>
      <c r="AF132">
        <v>107.01479999999999</v>
      </c>
      <c r="AG132" s="59">
        <f t="shared" si="46"/>
        <v>0.69945795594520555</v>
      </c>
      <c r="AH132" s="62">
        <f t="shared" si="47"/>
        <v>-0.86745909949508693</v>
      </c>
      <c r="AI132">
        <v>6.5787674558349635E-2</v>
      </c>
      <c r="AJ132" s="28">
        <v>0.75652607287546736</v>
      </c>
      <c r="AK132" s="62">
        <f t="shared" si="54"/>
        <v>-0.21400433303945474</v>
      </c>
    </row>
    <row r="133" spans="1:37" x14ac:dyDescent="0.25">
      <c r="A133" s="4" t="s">
        <v>270</v>
      </c>
      <c r="B133" s="18">
        <v>38303</v>
      </c>
      <c r="C133" s="4">
        <v>25060</v>
      </c>
      <c r="D133" s="9">
        <v>0.72695205191354306</v>
      </c>
      <c r="E133" s="28">
        <f t="shared" si="55"/>
        <v>0.67449159455895769</v>
      </c>
      <c r="F133" s="28">
        <f t="shared" si="56"/>
        <v>0.68869141760230412</v>
      </c>
      <c r="G133" s="28">
        <f t="shared" si="57"/>
        <v>0.72695205191354306</v>
      </c>
      <c r="H133" s="16">
        <v>33</v>
      </c>
      <c r="I133" s="16">
        <v>36</v>
      </c>
      <c r="J133" s="5">
        <v>1063.97</v>
      </c>
      <c r="K133" s="30">
        <f t="shared" si="52"/>
        <v>25.999986424018623</v>
      </c>
      <c r="L133" s="5">
        <v>1473.19</v>
      </c>
      <c r="M133">
        <f t="shared" si="53"/>
        <v>38302.92</v>
      </c>
      <c r="N133" s="28"/>
      <c r="O133" s="28">
        <f t="shared" si="48"/>
        <v>0.50592930986498685</v>
      </c>
      <c r="P133">
        <f t="shared" si="39"/>
        <v>1418.6273799725516</v>
      </c>
      <c r="Q133" s="28">
        <f t="shared" si="49"/>
        <v>0.52538813963566744</v>
      </c>
      <c r="R133" s="28">
        <f t="shared" si="40"/>
        <v>1.9458829770680586E-2</v>
      </c>
      <c r="S133" s="46">
        <v>304837</v>
      </c>
      <c r="T133" s="59">
        <f t="shared" si="50"/>
        <v>1.5149708714115315E-2</v>
      </c>
      <c r="U133" s="28">
        <v>0.98960000000000004</v>
      </c>
      <c r="V133" s="59">
        <f t="shared" si="41"/>
        <v>0.72222184511162846</v>
      </c>
      <c r="W133" s="59">
        <f t="shared" si="42"/>
        <v>1.006549520530196</v>
      </c>
      <c r="X133" s="62">
        <f t="shared" si="43"/>
        <v>0.72925949891342068</v>
      </c>
      <c r="Y133" s="28">
        <v>0.153789253681931</v>
      </c>
      <c r="Z133" s="28">
        <v>0.89439724645184204</v>
      </c>
      <c r="AA133" s="62">
        <f t="shared" si="58"/>
        <v>1.2565075761800568</v>
      </c>
      <c r="AB133" s="59">
        <f t="shared" si="44"/>
        <v>0.95167276029731684</v>
      </c>
      <c r="AC133" s="62">
        <f t="shared" si="45"/>
        <v>0.89681198936777595</v>
      </c>
      <c r="AD133" s="28">
        <v>7.6642910197268099E-2</v>
      </c>
      <c r="AE133" s="28">
        <v>0.88293847953236904</v>
      </c>
      <c r="AF133">
        <v>114.0813</v>
      </c>
      <c r="AG133" s="59">
        <f t="shared" si="46"/>
        <v>0.68029902882191795</v>
      </c>
      <c r="AH133" s="62">
        <f t="shared" si="47"/>
        <v>-1.1586827557788304</v>
      </c>
      <c r="AI133">
        <v>6.5787674558349635E-2</v>
      </c>
      <c r="AJ133" s="28">
        <v>0.75652607287546736</v>
      </c>
      <c r="AK133" s="62">
        <f t="shared" si="54"/>
        <v>0.15579624416745541</v>
      </c>
    </row>
    <row r="134" spans="1:37" x14ac:dyDescent="0.25">
      <c r="A134" s="4" t="s">
        <v>272</v>
      </c>
      <c r="B134" s="18">
        <v>2755</v>
      </c>
      <c r="C134" s="4">
        <v>2172</v>
      </c>
      <c r="D134" s="9">
        <v>0.87598306110102842</v>
      </c>
      <c r="E134" s="28">
        <f t="shared" si="55"/>
        <v>0.81276778865043875</v>
      </c>
      <c r="F134" s="28">
        <f t="shared" si="56"/>
        <v>0.82987868946413224</v>
      </c>
      <c r="G134" s="28">
        <f t="shared" si="57"/>
        <v>0.87598306110102842</v>
      </c>
      <c r="H134" s="16">
        <v>3</v>
      </c>
      <c r="I134" s="16">
        <v>5</v>
      </c>
      <c r="J134" s="5">
        <v>551</v>
      </c>
      <c r="K134" s="30">
        <f t="shared" si="52"/>
        <v>4</v>
      </c>
      <c r="L134" s="5">
        <v>688.75</v>
      </c>
      <c r="M134">
        <f t="shared" si="53"/>
        <v>2755</v>
      </c>
      <c r="N134" s="28"/>
      <c r="O134" s="28">
        <f t="shared" si="48"/>
        <v>1.0821488203266789</v>
      </c>
      <c r="P134">
        <f t="shared" ref="P134:P197" si="59">M134/(K134+1)</f>
        <v>551</v>
      </c>
      <c r="Q134" s="28">
        <f t="shared" si="49"/>
        <v>1.3526860254083486</v>
      </c>
      <c r="R134" s="28">
        <f t="shared" ref="R134:R197" si="60">Q134-O134</f>
        <v>0.27053720508166967</v>
      </c>
      <c r="S134" s="46">
        <v>50356</v>
      </c>
      <c r="T134" s="59">
        <f t="shared" si="50"/>
        <v>2.5025791882481154E-3</v>
      </c>
      <c r="U134" s="28">
        <v>0.98960000000000004</v>
      </c>
      <c r="V134" s="59">
        <f t="shared" ref="V134:V197" si="61">K134/I134</f>
        <v>0.8</v>
      </c>
      <c r="W134" s="59">
        <f t="shared" ref="W134:W197" si="62">D134/V134</f>
        <v>1.0949788263762854</v>
      </c>
      <c r="X134" s="62">
        <f t="shared" ref="X134:X197" si="63">(W134-Z134)/Y134</f>
        <v>1.3042626524431211</v>
      </c>
      <c r="Y134" s="28">
        <v>0.153789253681931</v>
      </c>
      <c r="Z134" s="28">
        <v>0.89439724645184204</v>
      </c>
      <c r="AA134" s="62">
        <f t="shared" si="58"/>
        <v>0.54710461514020181</v>
      </c>
      <c r="AB134" s="59">
        <f t="shared" ref="AB134:AB197" si="64">(1-AA134/K134)</f>
        <v>0.86322384621494952</v>
      </c>
      <c r="AC134" s="62">
        <f t="shared" ref="AC134:AC197" si="65">(AB134-AE134)/AD134</f>
        <v>-0.2572270972837124</v>
      </c>
      <c r="AD134" s="28">
        <v>7.6642910197268099E-2</v>
      </c>
      <c r="AE134" s="28">
        <v>0.88293847953236904</v>
      </c>
      <c r="AF134">
        <v>71.713300000000004</v>
      </c>
      <c r="AG134" s="59">
        <f t="shared" ref="AG134:AG197" si="66">(1-AF134/365)*U134</f>
        <v>0.79516854334246578</v>
      </c>
      <c r="AH134" s="62">
        <f t="shared" ref="AH134:AH197" si="67">(AG134-AJ134)/AI134</f>
        <v>0.58738161405484735</v>
      </c>
      <c r="AI134">
        <v>6.5787674558349635E-2</v>
      </c>
      <c r="AJ134" s="28">
        <v>0.75652607287546736</v>
      </c>
      <c r="AK134" s="62">
        <f t="shared" si="54"/>
        <v>0.54480572307141872</v>
      </c>
    </row>
    <row r="135" spans="1:37" x14ac:dyDescent="0.25">
      <c r="A135" s="4" t="s">
        <v>274</v>
      </c>
      <c r="B135" s="18">
        <v>5114</v>
      </c>
      <c r="C135" s="4">
        <v>3940</v>
      </c>
      <c r="D135" s="9">
        <v>0.85603789162647193</v>
      </c>
      <c r="E135" s="28">
        <f t="shared" si="55"/>
        <v>0.79426196130291216</v>
      </c>
      <c r="F135" s="28">
        <f t="shared" si="56"/>
        <v>0.81098326575139446</v>
      </c>
      <c r="G135" s="28">
        <f t="shared" si="57"/>
        <v>0.85603789162647193</v>
      </c>
      <c r="H135" s="16">
        <v>10</v>
      </c>
      <c r="I135" s="16">
        <v>10</v>
      </c>
      <c r="J135" s="5">
        <v>511.4</v>
      </c>
      <c r="K135" s="30">
        <f t="shared" si="52"/>
        <v>10</v>
      </c>
      <c r="L135" s="5">
        <v>511.4</v>
      </c>
      <c r="M135">
        <f t="shared" si="53"/>
        <v>5114</v>
      </c>
      <c r="N135" s="28"/>
      <c r="O135" s="28">
        <f t="shared" ref="O135:O198" si="68">$J$245/L135</f>
        <v>1.4574305827141183</v>
      </c>
      <c r="P135">
        <f t="shared" si="59"/>
        <v>464.90909090909093</v>
      </c>
      <c r="Q135" s="28">
        <f t="shared" ref="Q135:Q198" si="69">$J$245/P135</f>
        <v>1.6031736409855299</v>
      </c>
      <c r="R135" s="28">
        <f t="shared" si="60"/>
        <v>0.14574305827141165</v>
      </c>
      <c r="S135" s="46">
        <v>62677</v>
      </c>
      <c r="T135" s="59">
        <f t="shared" ref="T135:T198" si="70">S135/20121641</f>
        <v>3.1149049920928418E-3</v>
      </c>
      <c r="U135" s="28">
        <v>0.98960000000000004</v>
      </c>
      <c r="V135" s="59">
        <f t="shared" si="61"/>
        <v>1</v>
      </c>
      <c r="W135" s="59">
        <f t="shared" si="62"/>
        <v>0.85603789162647193</v>
      </c>
      <c r="X135" s="62">
        <f t="shared" si="63"/>
        <v>-0.24942805759826009</v>
      </c>
      <c r="Y135" s="28">
        <v>0.153789253681931</v>
      </c>
      <c r="Z135" s="28">
        <v>0.89439724645184204</v>
      </c>
      <c r="AA135" s="62">
        <f t="shared" si="58"/>
        <v>0.81592928825566002</v>
      </c>
      <c r="AB135" s="59">
        <f t="shared" si="64"/>
        <v>0.91840707117443399</v>
      </c>
      <c r="AC135" s="62">
        <f t="shared" si="65"/>
        <v>0.46277720340699185</v>
      </c>
      <c r="AD135" s="28">
        <v>7.6642910197268099E-2</v>
      </c>
      <c r="AE135" s="28">
        <v>0.88293847953236904</v>
      </c>
      <c r="AF135">
        <v>66.581400000000002</v>
      </c>
      <c r="AG135" s="59">
        <f t="shared" si="66"/>
        <v>0.80908231934246577</v>
      </c>
      <c r="AH135" s="62">
        <f t="shared" si="67"/>
        <v>0.79887679295282343</v>
      </c>
      <c r="AI135">
        <v>6.5787674558349635E-2</v>
      </c>
      <c r="AJ135" s="28">
        <v>0.75652607287546736</v>
      </c>
      <c r="AK135" s="62">
        <f t="shared" si="54"/>
        <v>0.3374086462538517</v>
      </c>
    </row>
    <row r="136" spans="1:37" x14ac:dyDescent="0.25">
      <c r="A136" s="4" t="s">
        <v>276</v>
      </c>
      <c r="B136" s="18">
        <v>25098</v>
      </c>
      <c r="C136" s="4">
        <v>20611</v>
      </c>
      <c r="D136" s="9">
        <v>0.91246757156391389</v>
      </c>
      <c r="E136" s="28">
        <f t="shared" si="55"/>
        <v>0.84661939629641503</v>
      </c>
      <c r="F136" s="28">
        <f t="shared" si="56"/>
        <v>0.86444296253423425</v>
      </c>
      <c r="G136" s="28">
        <f t="shared" si="57"/>
        <v>0.91246757156391389</v>
      </c>
      <c r="H136" s="16">
        <v>20</v>
      </c>
      <c r="I136" s="16">
        <v>20</v>
      </c>
      <c r="J136" s="5">
        <v>1254.9000000000001</v>
      </c>
      <c r="K136" s="30">
        <f t="shared" si="52"/>
        <v>15.999949000082873</v>
      </c>
      <c r="L136" s="5">
        <v>1568.63</v>
      </c>
      <c r="M136">
        <f t="shared" si="53"/>
        <v>25098</v>
      </c>
      <c r="N136" s="28"/>
      <c r="O136" s="28">
        <f t="shared" si="68"/>
        <v>0.47514710288595779</v>
      </c>
      <c r="P136">
        <f t="shared" si="59"/>
        <v>1476.3573702413844</v>
      </c>
      <c r="Q136" s="28">
        <f t="shared" si="69"/>
        <v>0.50484389147468989</v>
      </c>
      <c r="R136" s="28">
        <f t="shared" si="60"/>
        <v>2.9696788588732093E-2</v>
      </c>
      <c r="S136" s="46">
        <v>175927</v>
      </c>
      <c r="T136" s="59">
        <f t="shared" si="70"/>
        <v>8.7431735811209429E-3</v>
      </c>
      <c r="U136" s="28">
        <v>0.98960000000000004</v>
      </c>
      <c r="V136" s="59">
        <f t="shared" si="61"/>
        <v>0.79999745000414368</v>
      </c>
      <c r="W136" s="59">
        <f t="shared" si="62"/>
        <v>1.1405881000735536</v>
      </c>
      <c r="X136" s="62">
        <f t="shared" si="63"/>
        <v>1.6008326181937704</v>
      </c>
      <c r="Y136" s="28">
        <v>0.153789253681931</v>
      </c>
      <c r="Z136" s="28">
        <v>0.89439724645184204</v>
      </c>
      <c r="AA136" s="62">
        <f t="shared" si="58"/>
        <v>1.4266144480381067</v>
      </c>
      <c r="AB136" s="59">
        <f t="shared" si="64"/>
        <v>0.91083631278882715</v>
      </c>
      <c r="AC136" s="62">
        <f t="shared" si="65"/>
        <v>0.36399757243889885</v>
      </c>
      <c r="AD136" s="28">
        <v>7.6642910197268099E-2</v>
      </c>
      <c r="AE136" s="28">
        <v>0.88293847953236904</v>
      </c>
      <c r="AF136">
        <v>78.928700000000006</v>
      </c>
      <c r="AG136" s="59">
        <f t="shared" si="66"/>
        <v>0.77560591364383558</v>
      </c>
      <c r="AH136" s="62">
        <f t="shared" si="67"/>
        <v>0.29002151081424177</v>
      </c>
      <c r="AI136">
        <v>6.5787674558349635E-2</v>
      </c>
      <c r="AJ136" s="28">
        <v>0.75652607287546736</v>
      </c>
      <c r="AK136" s="62">
        <f t="shared" si="54"/>
        <v>0.75161723381563705</v>
      </c>
    </row>
    <row r="137" spans="1:37" x14ac:dyDescent="0.25">
      <c r="A137" s="4" t="s">
        <v>278</v>
      </c>
      <c r="B137" s="18">
        <v>1443</v>
      </c>
      <c r="C137" s="4">
        <v>1281</v>
      </c>
      <c r="D137" s="9">
        <v>0.9863709863709863</v>
      </c>
      <c r="E137" s="28">
        <f t="shared" si="55"/>
        <v>0.91518957498338938</v>
      </c>
      <c r="F137" s="28">
        <f t="shared" si="56"/>
        <v>0.93445672393040824</v>
      </c>
      <c r="G137" s="28">
        <f t="shared" si="57"/>
        <v>0.9863709863709863</v>
      </c>
      <c r="H137" s="16">
        <v>2</v>
      </c>
      <c r="I137" s="16">
        <v>3</v>
      </c>
      <c r="J137" s="5">
        <v>481</v>
      </c>
      <c r="K137" s="30">
        <f t="shared" ref="K137:K200" si="71">M137/L137</f>
        <v>2</v>
      </c>
      <c r="L137" s="5">
        <v>721.5</v>
      </c>
      <c r="M137">
        <f t="shared" ref="M137:M200" si="72">J137*I137</f>
        <v>1443</v>
      </c>
      <c r="N137" s="28"/>
      <c r="O137" s="28">
        <f t="shared" si="68"/>
        <v>1.0330284130284131</v>
      </c>
      <c r="P137">
        <f t="shared" si="59"/>
        <v>481</v>
      </c>
      <c r="Q137" s="28">
        <f t="shared" si="69"/>
        <v>1.5495426195426196</v>
      </c>
      <c r="R137" s="28">
        <f t="shared" si="60"/>
        <v>0.51651420651420654</v>
      </c>
      <c r="S137" s="46">
        <v>34139</v>
      </c>
      <c r="T137" s="59">
        <f t="shared" si="70"/>
        <v>1.6966310053936455E-3</v>
      </c>
      <c r="U137" s="28">
        <v>0.98960000000000004</v>
      </c>
      <c r="V137" s="59">
        <f t="shared" si="61"/>
        <v>0.66666666666666663</v>
      </c>
      <c r="W137" s="59">
        <f t="shared" si="62"/>
        <v>1.4795564795564795</v>
      </c>
      <c r="X137" s="62">
        <f t="shared" si="63"/>
        <v>3.8049422771429247</v>
      </c>
      <c r="Y137" s="28">
        <v>0.153789253681931</v>
      </c>
      <c r="Z137" s="28">
        <v>0.89439724645184204</v>
      </c>
      <c r="AA137" s="62">
        <f t="shared" si="58"/>
        <v>0.42268373414569849</v>
      </c>
      <c r="AB137" s="59">
        <f t="shared" si="64"/>
        <v>0.7886581329271507</v>
      </c>
      <c r="AC137" s="62">
        <f t="shared" si="65"/>
        <v>-1.2301248264523614</v>
      </c>
      <c r="AD137" s="28">
        <v>7.6642910197268099E-2</v>
      </c>
      <c r="AE137" s="28">
        <v>0.88293847953236904</v>
      </c>
      <c r="AF137">
        <v>59.023200000000003</v>
      </c>
      <c r="AG137" s="59">
        <f t="shared" si="66"/>
        <v>0.82957435967123294</v>
      </c>
      <c r="AH137" s="62">
        <f t="shared" si="67"/>
        <v>1.1103643241102288</v>
      </c>
      <c r="AI137">
        <v>6.5787674558349635E-2</v>
      </c>
      <c r="AJ137" s="28">
        <v>0.75652607287546736</v>
      </c>
      <c r="AK137" s="62">
        <f t="shared" si="54"/>
        <v>1.2283939249335976</v>
      </c>
    </row>
    <row r="138" spans="1:37" x14ac:dyDescent="0.25">
      <c r="A138" s="4" t="s">
        <v>280</v>
      </c>
      <c r="B138" s="18">
        <v>3308</v>
      </c>
      <c r="C138" s="4">
        <v>2661</v>
      </c>
      <c r="D138" s="9">
        <v>0.89379282547359928</v>
      </c>
      <c r="E138" s="28">
        <f t="shared" si="55"/>
        <v>0.82929231229509226</v>
      </c>
      <c r="F138" s="28">
        <f t="shared" si="56"/>
        <v>0.84675109781709412</v>
      </c>
      <c r="G138" s="28">
        <f t="shared" si="57"/>
        <v>0.89379282547359928</v>
      </c>
      <c r="H138" s="16">
        <v>6</v>
      </c>
      <c r="I138" s="16">
        <v>6</v>
      </c>
      <c r="J138" s="5">
        <v>551.33000000000004</v>
      </c>
      <c r="K138" s="30">
        <f t="shared" si="71"/>
        <v>6</v>
      </c>
      <c r="L138" s="5">
        <v>551.33000000000004</v>
      </c>
      <c r="M138">
        <f t="shared" si="72"/>
        <v>3307.9800000000005</v>
      </c>
      <c r="N138" s="28"/>
      <c r="O138" s="28">
        <f t="shared" si="68"/>
        <v>1.3518763716830211</v>
      </c>
      <c r="P138">
        <f t="shared" si="59"/>
        <v>472.56857142857149</v>
      </c>
      <c r="Q138" s="28">
        <f t="shared" si="69"/>
        <v>1.5771891002968579</v>
      </c>
      <c r="R138" s="28">
        <f t="shared" si="60"/>
        <v>0.22531272861383678</v>
      </c>
      <c r="S138" s="46">
        <v>54338</v>
      </c>
      <c r="T138" s="59">
        <f t="shared" si="70"/>
        <v>2.7004755725440087E-3</v>
      </c>
      <c r="U138" s="28">
        <v>0.98960000000000004</v>
      </c>
      <c r="V138" s="59">
        <f t="shared" si="61"/>
        <v>1</v>
      </c>
      <c r="W138" s="59">
        <f t="shared" si="62"/>
        <v>0.89379282547359928</v>
      </c>
      <c r="X138" s="62">
        <f t="shared" si="63"/>
        <v>-3.9301899435238213E-3</v>
      </c>
      <c r="Y138" s="28">
        <v>0.153789253681931</v>
      </c>
      <c r="Z138" s="28">
        <v>0.89439724645184204</v>
      </c>
      <c r="AA138" s="62">
        <f t="shared" si="58"/>
        <v>0.60878206779785782</v>
      </c>
      <c r="AB138" s="59">
        <f t="shared" si="64"/>
        <v>0.89853632203369038</v>
      </c>
      <c r="AC138" s="62">
        <f t="shared" si="65"/>
        <v>0.20351318159989865</v>
      </c>
      <c r="AD138" s="28">
        <v>7.6642910197268099E-2</v>
      </c>
      <c r="AE138" s="28">
        <v>0.88293847953236904</v>
      </c>
      <c r="AF138">
        <v>84.222300000000004</v>
      </c>
      <c r="AG138" s="59">
        <f t="shared" si="66"/>
        <v>0.76125373128767126</v>
      </c>
      <c r="AH138" s="62">
        <f t="shared" si="67"/>
        <v>7.186237306519723E-2</v>
      </c>
      <c r="AI138">
        <v>6.5787674558349635E-2</v>
      </c>
      <c r="AJ138" s="28">
        <v>0.75652607287546736</v>
      </c>
      <c r="AK138" s="62">
        <f t="shared" si="54"/>
        <v>9.0481788240524011E-2</v>
      </c>
    </row>
    <row r="139" spans="1:37" x14ac:dyDescent="0.25">
      <c r="A139" s="4" t="s">
        <v>282</v>
      </c>
      <c r="B139" s="18">
        <v>3020</v>
      </c>
      <c r="C139" s="4">
        <v>2153</v>
      </c>
      <c r="D139" s="9">
        <v>0.79212656364974243</v>
      </c>
      <c r="E139" s="28">
        <f t="shared" si="55"/>
        <v>0.73496279101522499</v>
      </c>
      <c r="F139" s="28">
        <f t="shared" si="56"/>
        <v>0.7504356918787034</v>
      </c>
      <c r="G139" s="28">
        <f t="shared" si="57"/>
        <v>0.79212656364974243</v>
      </c>
      <c r="H139" s="16">
        <v>5</v>
      </c>
      <c r="I139" s="16">
        <v>5</v>
      </c>
      <c r="J139" s="5">
        <v>604</v>
      </c>
      <c r="K139" s="30">
        <f t="shared" si="71"/>
        <v>5</v>
      </c>
      <c r="L139" s="5">
        <v>604</v>
      </c>
      <c r="M139">
        <f t="shared" si="72"/>
        <v>3020</v>
      </c>
      <c r="N139" s="28"/>
      <c r="O139" s="28">
        <f t="shared" si="68"/>
        <v>1.2339900662251657</v>
      </c>
      <c r="P139">
        <f t="shared" si="59"/>
        <v>503.33333333333331</v>
      </c>
      <c r="Q139" s="28">
        <f t="shared" si="69"/>
        <v>1.4807880794701989</v>
      </c>
      <c r="R139" s="28">
        <f t="shared" si="60"/>
        <v>0.24679801324503314</v>
      </c>
      <c r="S139" s="46">
        <v>78036</v>
      </c>
      <c r="T139" s="59">
        <f t="shared" si="70"/>
        <v>3.878212517557589E-3</v>
      </c>
      <c r="U139" s="28">
        <v>0.98960000000000004</v>
      </c>
      <c r="V139" s="59">
        <f t="shared" si="61"/>
        <v>1</v>
      </c>
      <c r="W139" s="59">
        <f t="shared" si="62"/>
        <v>0.79212656364974243</v>
      </c>
      <c r="X139" s="62">
        <f t="shared" si="63"/>
        <v>-0.66500539116742974</v>
      </c>
      <c r="Y139" s="28">
        <v>0.153789253681931</v>
      </c>
      <c r="Z139" s="28">
        <v>0.89439724645184204</v>
      </c>
      <c r="AA139" s="62">
        <f t="shared" si="58"/>
        <v>0.38700087139269057</v>
      </c>
      <c r="AB139" s="59">
        <f t="shared" si="64"/>
        <v>0.92259982572146193</v>
      </c>
      <c r="AC139" s="62">
        <f t="shared" si="65"/>
        <v>0.51748225748487564</v>
      </c>
      <c r="AD139" s="28">
        <v>7.6642910197268099E-2</v>
      </c>
      <c r="AE139" s="28">
        <v>0.88293847953236904</v>
      </c>
      <c r="AF139">
        <v>110.2573</v>
      </c>
      <c r="AG139" s="59">
        <f t="shared" si="66"/>
        <v>0.69066678334246578</v>
      </c>
      <c r="AH139" s="62">
        <f t="shared" si="67"/>
        <v>-1.0010885773837228</v>
      </c>
      <c r="AI139">
        <v>6.5787674558349635E-2</v>
      </c>
      <c r="AJ139" s="28">
        <v>0.75652607287546736</v>
      </c>
      <c r="AK139" s="62">
        <f t="shared" si="54"/>
        <v>-0.3828705703554256</v>
      </c>
    </row>
    <row r="140" spans="1:37" x14ac:dyDescent="0.25">
      <c r="A140" s="4" t="s">
        <v>284</v>
      </c>
      <c r="B140" s="18">
        <v>1225</v>
      </c>
      <c r="C140" s="4">
        <v>986</v>
      </c>
      <c r="D140" s="9">
        <v>0.89433106575963717</v>
      </c>
      <c r="E140" s="28">
        <f t="shared" si="55"/>
        <v>0.82979171049863243</v>
      </c>
      <c r="F140" s="28">
        <f t="shared" si="56"/>
        <v>0.84726100966702467</v>
      </c>
      <c r="G140" s="28">
        <f t="shared" si="57"/>
        <v>0.89433106575963717</v>
      </c>
      <c r="H140" s="16">
        <v>2</v>
      </c>
      <c r="I140" s="16">
        <v>2</v>
      </c>
      <c r="J140" s="5">
        <v>612.5</v>
      </c>
      <c r="K140" s="30">
        <f t="shared" si="71"/>
        <v>2</v>
      </c>
      <c r="L140" s="5">
        <v>612.5</v>
      </c>
      <c r="M140">
        <f t="shared" si="72"/>
        <v>1225</v>
      </c>
      <c r="N140" s="28"/>
      <c r="O140" s="28">
        <f t="shared" si="68"/>
        <v>1.216865306122449</v>
      </c>
      <c r="P140">
        <f t="shared" si="59"/>
        <v>408.33333333333331</v>
      </c>
      <c r="Q140" s="28">
        <f t="shared" si="69"/>
        <v>1.8252979591836735</v>
      </c>
      <c r="R140" s="28">
        <f t="shared" si="60"/>
        <v>0.60843265306122452</v>
      </c>
      <c r="S140" s="46">
        <v>25817</v>
      </c>
      <c r="T140" s="59">
        <f t="shared" si="70"/>
        <v>1.2830464473548653E-3</v>
      </c>
      <c r="U140" s="28">
        <v>0.98960000000000004</v>
      </c>
      <c r="V140" s="59">
        <f t="shared" si="61"/>
        <v>1</v>
      </c>
      <c r="W140" s="59">
        <f t="shared" si="62"/>
        <v>0.89433106575963717</v>
      </c>
      <c r="X140" s="62">
        <f t="shared" si="63"/>
        <v>-4.3033365869471978E-4</v>
      </c>
      <c r="Y140" s="28">
        <v>0.153789253681931</v>
      </c>
      <c r="Z140" s="28">
        <v>0.89439724645184204</v>
      </c>
      <c r="AA140" s="62">
        <f t="shared" si="58"/>
        <v>0.47449355076112637</v>
      </c>
      <c r="AB140" s="59">
        <f t="shared" si="64"/>
        <v>0.76275322461943684</v>
      </c>
      <c r="AC140" s="62">
        <f t="shared" si="65"/>
        <v>-1.568119668258841</v>
      </c>
      <c r="AD140" s="28">
        <v>7.6642910197268099E-2</v>
      </c>
      <c r="AE140" s="28">
        <v>0.88293847953236904</v>
      </c>
      <c r="AF140">
        <v>83.8172</v>
      </c>
      <c r="AG140" s="59">
        <f t="shared" si="66"/>
        <v>0.76235205172602749</v>
      </c>
      <c r="AH140" s="62">
        <f t="shared" si="67"/>
        <v>8.8557300279596379E-2</v>
      </c>
      <c r="AI140">
        <v>6.5787674558349635E-2</v>
      </c>
      <c r="AJ140" s="28">
        <v>0.75652607287546736</v>
      </c>
      <c r="AK140" s="62">
        <f t="shared" si="54"/>
        <v>-0.49333090054597983</v>
      </c>
    </row>
    <row r="141" spans="1:37" x14ac:dyDescent="0.25">
      <c r="A141" s="4" t="s">
        <v>286</v>
      </c>
      <c r="B141" s="18">
        <v>1783</v>
      </c>
      <c r="C141" s="4">
        <v>1186</v>
      </c>
      <c r="D141" s="9">
        <v>0.73907895556801895</v>
      </c>
      <c r="E141" s="28">
        <f t="shared" si="55"/>
        <v>0.68574336083630627</v>
      </c>
      <c r="F141" s="28">
        <f t="shared" si="56"/>
        <v>0.70018006316970216</v>
      </c>
      <c r="G141" s="28">
        <f t="shared" si="57"/>
        <v>0.73907895556801895</v>
      </c>
      <c r="H141" s="16">
        <v>3</v>
      </c>
      <c r="I141" s="16">
        <v>3</v>
      </c>
      <c r="J141" s="5">
        <v>594.33000000000004</v>
      </c>
      <c r="K141" s="30">
        <f t="shared" si="71"/>
        <v>3</v>
      </c>
      <c r="L141" s="5">
        <v>594.33000000000004</v>
      </c>
      <c r="M141">
        <f t="shared" si="72"/>
        <v>1782.9900000000002</v>
      </c>
      <c r="N141" s="28"/>
      <c r="O141" s="28">
        <f t="shared" si="68"/>
        <v>1.2540676055390103</v>
      </c>
      <c r="P141">
        <f t="shared" si="59"/>
        <v>445.74750000000006</v>
      </c>
      <c r="Q141" s="28">
        <f t="shared" si="69"/>
        <v>1.6720901407186803</v>
      </c>
      <c r="R141" s="28">
        <f t="shared" si="60"/>
        <v>0.41802253517967003</v>
      </c>
      <c r="S141" s="46">
        <v>33417</v>
      </c>
      <c r="T141" s="59">
        <f t="shared" si="70"/>
        <v>1.660749240084345E-3</v>
      </c>
      <c r="U141" s="28">
        <v>0.98960000000000004</v>
      </c>
      <c r="V141" s="59">
        <f t="shared" si="61"/>
        <v>1</v>
      </c>
      <c r="W141" s="59">
        <f t="shared" si="62"/>
        <v>0.73907895556801895</v>
      </c>
      <c r="X141" s="62">
        <f t="shared" si="63"/>
        <v>-1.0099424190265887</v>
      </c>
      <c r="Y141" s="28">
        <v>0.153789253681931</v>
      </c>
      <c r="Z141" s="28">
        <v>0.89439724645184204</v>
      </c>
      <c r="AA141" s="62">
        <f t="shared" si="58"/>
        <v>0.53356076248615969</v>
      </c>
      <c r="AB141" s="59">
        <f t="shared" si="64"/>
        <v>0.8221464125046134</v>
      </c>
      <c r="AC141" s="62">
        <f t="shared" si="65"/>
        <v>-0.79318578680383334</v>
      </c>
      <c r="AD141" s="28">
        <v>7.6642910197268099E-2</v>
      </c>
      <c r="AE141" s="28">
        <v>0.88293847953236904</v>
      </c>
      <c r="AF141">
        <v>128.1002</v>
      </c>
      <c r="AG141" s="59">
        <f t="shared" si="66"/>
        <v>0.64229052624657534</v>
      </c>
      <c r="AH141" s="62">
        <f t="shared" si="67"/>
        <v>-1.7364277943518445</v>
      </c>
      <c r="AI141">
        <v>6.5787674558349635E-2</v>
      </c>
      <c r="AJ141" s="28">
        <v>0.75652607287546736</v>
      </c>
      <c r="AK141" s="62">
        <f t="shared" si="54"/>
        <v>-1.1798520000607555</v>
      </c>
    </row>
    <row r="142" spans="1:37" x14ac:dyDescent="0.25">
      <c r="A142" s="4" t="s">
        <v>288</v>
      </c>
      <c r="B142" s="18">
        <v>3889</v>
      </c>
      <c r="C142" s="4">
        <v>2441</v>
      </c>
      <c r="D142" s="9">
        <v>0.69740864546727244</v>
      </c>
      <c r="E142" s="28">
        <f t="shared" si="55"/>
        <v>0.64708018651602595</v>
      </c>
      <c r="F142" s="28">
        <f t="shared" si="56"/>
        <v>0.66070292728478441</v>
      </c>
      <c r="G142" s="28">
        <f t="shared" si="57"/>
        <v>0.69740864546727244</v>
      </c>
      <c r="H142" s="16">
        <v>6</v>
      </c>
      <c r="I142" s="16">
        <v>7</v>
      </c>
      <c r="J142" s="5">
        <v>555.57000000000005</v>
      </c>
      <c r="K142" s="30">
        <f t="shared" si="71"/>
        <v>4.9999871432244802</v>
      </c>
      <c r="L142" s="5">
        <v>777.8</v>
      </c>
      <c r="M142">
        <f t="shared" si="72"/>
        <v>3888.9900000000002</v>
      </c>
      <c r="N142" s="28"/>
      <c r="O142" s="28">
        <f t="shared" si="68"/>
        <v>0.95825404988428908</v>
      </c>
      <c r="P142">
        <f t="shared" si="59"/>
        <v>648.16638888829357</v>
      </c>
      <c r="Q142" s="28">
        <f t="shared" si="69"/>
        <v>1.1499053526647027</v>
      </c>
      <c r="R142" s="28">
        <f t="shared" si="60"/>
        <v>0.19165130278041365</v>
      </c>
      <c r="S142" s="46">
        <v>70049</v>
      </c>
      <c r="T142" s="59">
        <f t="shared" si="70"/>
        <v>3.4812767010404368E-3</v>
      </c>
      <c r="U142" s="28">
        <v>0.98960000000000004</v>
      </c>
      <c r="V142" s="59">
        <f t="shared" si="61"/>
        <v>0.71428387760349721</v>
      </c>
      <c r="W142" s="59">
        <f t="shared" si="62"/>
        <v>0.97637461426002914</v>
      </c>
      <c r="X142" s="62">
        <f t="shared" si="63"/>
        <v>0.53305003987946897</v>
      </c>
      <c r="Y142" s="28">
        <v>0.153789253681931</v>
      </c>
      <c r="Z142" s="28">
        <v>0.89439724645184204</v>
      </c>
      <c r="AA142" s="62">
        <f t="shared" si="58"/>
        <v>0.55518280061100089</v>
      </c>
      <c r="AB142" s="59">
        <f t="shared" si="64"/>
        <v>0.88896315436264006</v>
      </c>
      <c r="AC142" s="62">
        <f t="shared" si="65"/>
        <v>7.8607072914694376E-2</v>
      </c>
      <c r="AD142" s="28">
        <v>7.6642910197268099E-2</v>
      </c>
      <c r="AE142" s="28">
        <v>0.88293847953236904</v>
      </c>
      <c r="AF142">
        <v>125.00490000000001</v>
      </c>
      <c r="AG142" s="59">
        <f t="shared" si="66"/>
        <v>0.650682605369863</v>
      </c>
      <c r="AH142" s="62">
        <f t="shared" si="67"/>
        <v>-1.6088647032466195</v>
      </c>
      <c r="AI142">
        <v>6.5787674558349635E-2</v>
      </c>
      <c r="AJ142" s="28">
        <v>0.75652607287546736</v>
      </c>
      <c r="AK142" s="62">
        <f t="shared" si="54"/>
        <v>-0.33240253015081872</v>
      </c>
    </row>
    <row r="143" spans="1:37" x14ac:dyDescent="0.25">
      <c r="A143" s="4" t="s">
        <v>290</v>
      </c>
      <c r="B143" s="18">
        <v>1769</v>
      </c>
      <c r="C143" s="4">
        <v>1339</v>
      </c>
      <c r="D143" s="9">
        <v>0.84102757364487146</v>
      </c>
      <c r="E143" s="28">
        <f t="shared" si="55"/>
        <v>0.78033486214472614</v>
      </c>
      <c r="F143" s="28">
        <f t="shared" si="56"/>
        <v>0.79676296450566786</v>
      </c>
      <c r="G143" s="28">
        <f t="shared" si="57"/>
        <v>0.84102757364487146</v>
      </c>
      <c r="H143" s="16">
        <v>4</v>
      </c>
      <c r="I143" s="16">
        <v>4</v>
      </c>
      <c r="J143" s="5">
        <v>442.25</v>
      </c>
      <c r="K143" s="30">
        <f t="shared" si="71"/>
        <v>4</v>
      </c>
      <c r="L143" s="5">
        <v>442.25</v>
      </c>
      <c r="M143">
        <f t="shared" si="72"/>
        <v>1769</v>
      </c>
      <c r="N143" s="28"/>
      <c r="O143" s="28">
        <f t="shared" si="68"/>
        <v>1.6853137365743358</v>
      </c>
      <c r="P143">
        <f t="shared" si="59"/>
        <v>353.8</v>
      </c>
      <c r="Q143" s="28">
        <f t="shared" si="69"/>
        <v>2.1066421707179197</v>
      </c>
      <c r="R143" s="28">
        <f t="shared" si="60"/>
        <v>0.4213284341435839</v>
      </c>
      <c r="S143" s="46">
        <v>45817</v>
      </c>
      <c r="T143" s="59">
        <f t="shared" si="70"/>
        <v>2.2770011650640222E-3</v>
      </c>
      <c r="U143" s="28">
        <v>0.98960000000000004</v>
      </c>
      <c r="V143" s="59">
        <f t="shared" si="61"/>
        <v>1</v>
      </c>
      <c r="W143" s="59">
        <f t="shared" si="62"/>
        <v>0.84102757364487146</v>
      </c>
      <c r="X143" s="62">
        <f t="shared" si="63"/>
        <v>-0.34703122311361528</v>
      </c>
      <c r="Y143" s="28">
        <v>0.153789253681931</v>
      </c>
      <c r="Z143" s="28">
        <v>0.89439724645184204</v>
      </c>
      <c r="AA143" s="62">
        <f t="shared" si="58"/>
        <v>0.38610122880153652</v>
      </c>
      <c r="AB143" s="59">
        <f t="shared" si="64"/>
        <v>0.9034746927996159</v>
      </c>
      <c r="AC143" s="62">
        <f t="shared" si="65"/>
        <v>0.26794667914343973</v>
      </c>
      <c r="AD143" s="28">
        <v>7.6642910197268099E-2</v>
      </c>
      <c r="AE143" s="28">
        <v>0.88293847953236904</v>
      </c>
      <c r="AF143">
        <v>90.505200000000002</v>
      </c>
      <c r="AG143" s="59">
        <f t="shared" si="66"/>
        <v>0.74421932624657539</v>
      </c>
      <c r="AH143" s="62">
        <f t="shared" si="67"/>
        <v>-0.18706766444490516</v>
      </c>
      <c r="AI143">
        <v>6.5787674558349635E-2</v>
      </c>
      <c r="AJ143" s="28">
        <v>0.75652607287546736</v>
      </c>
      <c r="AK143" s="62">
        <f t="shared" si="54"/>
        <v>-8.8717402805026893E-2</v>
      </c>
    </row>
    <row r="144" spans="1:37" x14ac:dyDescent="0.25">
      <c r="A144" s="4" t="s">
        <v>292</v>
      </c>
      <c r="B144" s="18">
        <v>6700</v>
      </c>
      <c r="C144" s="4">
        <v>5646</v>
      </c>
      <c r="D144" s="9">
        <v>0.93631840796019905</v>
      </c>
      <c r="E144" s="28">
        <f t="shared" si="55"/>
        <v>0.86874903831358674</v>
      </c>
      <c r="F144" s="28">
        <f t="shared" si="56"/>
        <v>0.88703849175176752</v>
      </c>
      <c r="G144" s="28">
        <f t="shared" si="57"/>
        <v>0.93631840796019905</v>
      </c>
      <c r="H144" s="16">
        <v>8</v>
      </c>
      <c r="I144" s="16">
        <v>9</v>
      </c>
      <c r="J144" s="5">
        <v>744.44</v>
      </c>
      <c r="K144" s="30">
        <f t="shared" si="71"/>
        <v>7.9999522388059709</v>
      </c>
      <c r="L144" s="5">
        <v>837.5</v>
      </c>
      <c r="M144">
        <f t="shared" si="72"/>
        <v>6699.9600000000009</v>
      </c>
      <c r="N144" s="28"/>
      <c r="O144" s="28">
        <f t="shared" si="68"/>
        <v>0.88994626865671644</v>
      </c>
      <c r="P144">
        <f t="shared" si="59"/>
        <v>744.44395061466332</v>
      </c>
      <c r="Q144" s="28">
        <f t="shared" si="69"/>
        <v>1.0011902163817774</v>
      </c>
      <c r="R144" s="28">
        <f t="shared" si="60"/>
        <v>0.11124394772506097</v>
      </c>
      <c r="S144" s="46">
        <v>82206</v>
      </c>
      <c r="T144" s="59">
        <f t="shared" si="70"/>
        <v>4.0854520761999481E-3</v>
      </c>
      <c r="U144" s="28">
        <v>0.98960000000000004</v>
      </c>
      <c r="V144" s="59">
        <f t="shared" si="61"/>
        <v>0.88888358208955232</v>
      </c>
      <c r="W144" s="59">
        <f t="shared" si="62"/>
        <v>1.0533644976984937</v>
      </c>
      <c r="X144" s="62">
        <f t="shared" si="63"/>
        <v>1.033669436847843</v>
      </c>
      <c r="Y144" s="28">
        <v>0.153789253681931</v>
      </c>
      <c r="Z144" s="28">
        <v>0.89439724645184204</v>
      </c>
      <c r="AA144" s="62">
        <f t="shared" si="58"/>
        <v>0.81502566722623648</v>
      </c>
      <c r="AB144" s="59">
        <f t="shared" si="64"/>
        <v>0.89812118336497937</v>
      </c>
      <c r="AC144" s="62">
        <f t="shared" si="65"/>
        <v>0.19809665099527385</v>
      </c>
      <c r="AD144" s="28">
        <v>7.6642910197268099E-2</v>
      </c>
      <c r="AE144" s="28">
        <v>0.88293847953236904</v>
      </c>
      <c r="AF144">
        <v>53.622999999999998</v>
      </c>
      <c r="AG144" s="59">
        <f t="shared" si="66"/>
        <v>0.84421555945205484</v>
      </c>
      <c r="AH144" s="62">
        <f t="shared" si="67"/>
        <v>1.3329166468532383</v>
      </c>
      <c r="AI144">
        <v>6.5787674558349635E-2</v>
      </c>
      <c r="AJ144" s="28">
        <v>0.75652607287546736</v>
      </c>
      <c r="AK144" s="62">
        <f t="shared" si="54"/>
        <v>0.85489424489878496</v>
      </c>
    </row>
    <row r="145" spans="1:37" x14ac:dyDescent="0.25">
      <c r="A145" s="4" t="s">
        <v>294</v>
      </c>
      <c r="B145" s="18">
        <v>2861</v>
      </c>
      <c r="C145" s="4">
        <v>2309</v>
      </c>
      <c r="D145" s="9">
        <v>0.89673385374189285</v>
      </c>
      <c r="E145" s="28">
        <f t="shared" si="55"/>
        <v>0.83202110141000374</v>
      </c>
      <c r="F145" s="28">
        <f t="shared" si="56"/>
        <v>0.84953733512389862</v>
      </c>
      <c r="G145" s="28">
        <f t="shared" si="57"/>
        <v>0.89673385374189285</v>
      </c>
      <c r="H145" s="16">
        <v>6</v>
      </c>
      <c r="I145" s="16">
        <v>6</v>
      </c>
      <c r="J145" s="5">
        <v>476.83</v>
      </c>
      <c r="K145" s="30">
        <f t="shared" si="71"/>
        <v>4.999965047186298</v>
      </c>
      <c r="L145" s="5">
        <v>572.20000000000005</v>
      </c>
      <c r="M145">
        <f t="shared" si="72"/>
        <v>2860.98</v>
      </c>
      <c r="N145" s="28"/>
      <c r="O145" s="28">
        <f t="shared" si="68"/>
        <v>1.3025690318070604</v>
      </c>
      <c r="P145">
        <f t="shared" si="59"/>
        <v>476.83277777454146</v>
      </c>
      <c r="Q145" s="28">
        <f t="shared" si="69"/>
        <v>1.5630846593193113</v>
      </c>
      <c r="R145" s="28">
        <f t="shared" si="60"/>
        <v>0.26051562751225088</v>
      </c>
      <c r="S145" s="46">
        <v>75220</v>
      </c>
      <c r="T145" s="59">
        <f t="shared" si="70"/>
        <v>3.7382636933041397E-3</v>
      </c>
      <c r="U145" s="28">
        <v>0.98960000000000004</v>
      </c>
      <c r="V145" s="59">
        <f t="shared" si="61"/>
        <v>0.83332750786438303</v>
      </c>
      <c r="W145" s="59">
        <f t="shared" si="62"/>
        <v>1.0760881469519767</v>
      </c>
      <c r="X145" s="62">
        <f t="shared" si="63"/>
        <v>1.1814278055858849</v>
      </c>
      <c r="Y145" s="28">
        <v>0.153789253681931</v>
      </c>
      <c r="Z145" s="28">
        <v>0.89439724645184204</v>
      </c>
      <c r="AA145" s="62">
        <f t="shared" si="58"/>
        <v>0.38035097048657274</v>
      </c>
      <c r="AB145" s="59">
        <f t="shared" si="64"/>
        <v>0.92392927412550352</v>
      </c>
      <c r="AC145" s="62">
        <f t="shared" si="65"/>
        <v>0.53482826379674164</v>
      </c>
      <c r="AD145" s="28">
        <v>7.6642910197268099E-2</v>
      </c>
      <c r="AE145" s="28">
        <v>0.88293847953236904</v>
      </c>
      <c r="AF145">
        <v>74.425299999999993</v>
      </c>
      <c r="AG145" s="59">
        <f t="shared" si="66"/>
        <v>0.78781567978082201</v>
      </c>
      <c r="AH145" s="62">
        <f t="shared" si="67"/>
        <v>0.47561503146919543</v>
      </c>
      <c r="AI145">
        <v>6.5787674558349635E-2</v>
      </c>
      <c r="AJ145" s="28">
        <v>0.75652607287546736</v>
      </c>
      <c r="AK145" s="62">
        <f t="shared" si="54"/>
        <v>0.73062370028394064</v>
      </c>
    </row>
    <row r="146" spans="1:37" x14ac:dyDescent="0.25">
      <c r="A146" s="4" t="s">
        <v>296</v>
      </c>
      <c r="B146" s="18">
        <v>50303</v>
      </c>
      <c r="C146" s="4">
        <v>43244</v>
      </c>
      <c r="D146" s="9">
        <v>0.95518933043533949</v>
      </c>
      <c r="E146" s="28">
        <f t="shared" si="55"/>
        <v>0.88625814164103678</v>
      </c>
      <c r="F146" s="28">
        <f t="shared" si="56"/>
        <v>0.90491620778084814</v>
      </c>
      <c r="G146" s="28">
        <f t="shared" si="57"/>
        <v>0.95518933043533949</v>
      </c>
      <c r="H146" s="16">
        <v>55</v>
      </c>
      <c r="I146" s="16">
        <v>55</v>
      </c>
      <c r="J146" s="5">
        <v>914.6</v>
      </c>
      <c r="K146" s="30">
        <f t="shared" si="71"/>
        <v>45.000178916481786</v>
      </c>
      <c r="L146" s="5">
        <v>1117.8399999999999</v>
      </c>
      <c r="M146">
        <f t="shared" si="72"/>
        <v>50303</v>
      </c>
      <c r="N146" s="28"/>
      <c r="O146" s="28">
        <f t="shared" si="68"/>
        <v>0.66675910684892303</v>
      </c>
      <c r="P146">
        <f t="shared" si="59"/>
        <v>1093.5392249523734</v>
      </c>
      <c r="Q146" s="28">
        <f t="shared" si="69"/>
        <v>0.68157591697953146</v>
      </c>
      <c r="R146" s="28">
        <f t="shared" si="60"/>
        <v>1.4816810130608427E-2</v>
      </c>
      <c r="S146" s="46">
        <v>500387</v>
      </c>
      <c r="T146" s="59">
        <f t="shared" si="70"/>
        <v>2.4868100966516597E-2</v>
      </c>
      <c r="U146" s="28">
        <v>0.98960000000000004</v>
      </c>
      <c r="V146" s="59">
        <f t="shared" si="61"/>
        <v>0.81818507120875972</v>
      </c>
      <c r="W146" s="59">
        <f t="shared" si="62"/>
        <v>1.1674489844017493</v>
      </c>
      <c r="X146" s="62">
        <f t="shared" si="63"/>
        <v>1.7754929646426174</v>
      </c>
      <c r="Y146" s="28">
        <v>0.153789253681931</v>
      </c>
      <c r="Z146" s="28">
        <v>0.89439724645184204</v>
      </c>
      <c r="AA146" s="62">
        <f t="shared" si="58"/>
        <v>1.0052819118002665</v>
      </c>
      <c r="AB146" s="59">
        <f t="shared" si="64"/>
        <v>0.97766049078013617</v>
      </c>
      <c r="AC146" s="62">
        <f t="shared" si="65"/>
        <v>1.2358874552644983</v>
      </c>
      <c r="AD146" s="28">
        <v>7.6642910197268099E-2</v>
      </c>
      <c r="AE146" s="28">
        <v>0.88293847953236904</v>
      </c>
      <c r="AF146">
        <v>70.147000000000006</v>
      </c>
      <c r="AG146" s="59">
        <f t="shared" si="66"/>
        <v>0.79941514739726027</v>
      </c>
      <c r="AH146" s="62">
        <f t="shared" si="67"/>
        <v>0.65193176092206961</v>
      </c>
      <c r="AI146">
        <v>6.5787674558349635E-2</v>
      </c>
      <c r="AJ146" s="28">
        <v>0.75652607287546736</v>
      </c>
      <c r="AK146" s="62">
        <f t="shared" si="54"/>
        <v>1.2211040602763952</v>
      </c>
    </row>
    <row r="147" spans="1:37" x14ac:dyDescent="0.25">
      <c r="A147" s="4" t="s">
        <v>298</v>
      </c>
      <c r="B147" s="18">
        <v>3672</v>
      </c>
      <c r="C147" s="4">
        <v>3393</v>
      </c>
      <c r="D147" s="9">
        <v>1.0266884531590414</v>
      </c>
      <c r="E147" s="28">
        <f t="shared" si="55"/>
        <v>0.95259753385890444</v>
      </c>
      <c r="F147" s="28">
        <f t="shared" si="56"/>
        <v>0.97265221878224983</v>
      </c>
      <c r="G147" s="28">
        <f t="shared" si="57"/>
        <v>1.0266884531590414</v>
      </c>
      <c r="H147" s="16">
        <v>5</v>
      </c>
      <c r="I147" s="16">
        <v>5</v>
      </c>
      <c r="J147" s="5">
        <v>734.4</v>
      </c>
      <c r="K147" s="30">
        <f t="shared" si="71"/>
        <v>5</v>
      </c>
      <c r="L147" s="5">
        <v>734.4</v>
      </c>
      <c r="M147">
        <f t="shared" si="72"/>
        <v>3672</v>
      </c>
      <c r="N147" s="28"/>
      <c r="O147" s="28">
        <f t="shared" si="68"/>
        <v>1.0148828976034858</v>
      </c>
      <c r="P147">
        <f t="shared" si="59"/>
        <v>612</v>
      </c>
      <c r="Q147" s="28">
        <f t="shared" si="69"/>
        <v>1.2178594771241831</v>
      </c>
      <c r="R147" s="28">
        <f t="shared" si="60"/>
        <v>0.20297657952069725</v>
      </c>
      <c r="S147" s="46">
        <v>49701</v>
      </c>
      <c r="T147" s="59">
        <f t="shared" si="70"/>
        <v>2.4700271712431408E-3</v>
      </c>
      <c r="U147" s="28">
        <v>0.98960000000000004</v>
      </c>
      <c r="V147" s="59">
        <f t="shared" si="61"/>
        <v>1</v>
      </c>
      <c r="W147" s="59">
        <f t="shared" si="62"/>
        <v>1.0266884531590414</v>
      </c>
      <c r="X147" s="62">
        <f t="shared" si="63"/>
        <v>0.86021099355099195</v>
      </c>
      <c r="Y147" s="28">
        <v>0.153789253681931</v>
      </c>
      <c r="Z147" s="28">
        <v>0.89439724645184204</v>
      </c>
      <c r="AA147" s="62">
        <f t="shared" si="58"/>
        <v>0.73881813243194305</v>
      </c>
      <c r="AB147" s="59">
        <f t="shared" si="64"/>
        <v>0.85223637351361137</v>
      </c>
      <c r="AC147" s="62">
        <f t="shared" si="65"/>
        <v>-0.40058638091553095</v>
      </c>
      <c r="AD147" s="28">
        <v>7.6642910197268099E-2</v>
      </c>
      <c r="AE147" s="28">
        <v>0.88293847953236904</v>
      </c>
      <c r="AF147">
        <v>37.304299999999998</v>
      </c>
      <c r="AG147" s="59">
        <f t="shared" si="66"/>
        <v>0.88845935539726029</v>
      </c>
      <c r="AH147" s="62">
        <f t="shared" si="67"/>
        <v>2.0054407365436848</v>
      </c>
      <c r="AI147">
        <v>6.5787674558349635E-2</v>
      </c>
      <c r="AJ147" s="28">
        <v>0.75652607287546736</v>
      </c>
      <c r="AK147" s="62">
        <f t="shared" si="54"/>
        <v>0.82168844972638189</v>
      </c>
    </row>
    <row r="148" spans="1:37" x14ac:dyDescent="0.25">
      <c r="A148" s="4" t="s">
        <v>300</v>
      </c>
      <c r="B148" s="18">
        <v>2043</v>
      </c>
      <c r="C148" s="4">
        <v>1557</v>
      </c>
      <c r="D148" s="9">
        <v>0.84679393049437102</v>
      </c>
      <c r="E148" s="28">
        <f t="shared" si="55"/>
        <v>0.78568509014941645</v>
      </c>
      <c r="F148" s="28">
        <f t="shared" si="56"/>
        <v>0.80222582888940419</v>
      </c>
      <c r="G148" s="28">
        <f t="shared" si="57"/>
        <v>0.84679393049437102</v>
      </c>
      <c r="H148" s="16">
        <v>1</v>
      </c>
      <c r="I148" s="16">
        <v>3</v>
      </c>
      <c r="J148" s="5">
        <v>681</v>
      </c>
      <c r="K148" s="30">
        <f t="shared" si="71"/>
        <v>2</v>
      </c>
      <c r="L148" s="5">
        <v>1021.5</v>
      </c>
      <c r="M148">
        <f t="shared" si="72"/>
        <v>2043</v>
      </c>
      <c r="N148" s="28"/>
      <c r="O148" s="28">
        <f t="shared" si="68"/>
        <v>0.72964268232990703</v>
      </c>
      <c r="P148">
        <f t="shared" si="59"/>
        <v>681</v>
      </c>
      <c r="Q148" s="28">
        <f t="shared" si="69"/>
        <v>1.0944640234948606</v>
      </c>
      <c r="R148" s="28">
        <f t="shared" si="60"/>
        <v>0.36482134116495357</v>
      </c>
      <c r="S148" s="46">
        <v>39779</v>
      </c>
      <c r="T148" s="59">
        <f t="shared" si="70"/>
        <v>1.9769262357876276E-3</v>
      </c>
      <c r="U148" s="28">
        <v>0.98960000000000004</v>
      </c>
      <c r="V148" s="59">
        <f t="shared" si="61"/>
        <v>0.66666666666666663</v>
      </c>
      <c r="W148" s="59">
        <f t="shared" si="62"/>
        <v>1.2701908957415566</v>
      </c>
      <c r="X148" s="62">
        <f t="shared" si="63"/>
        <v>2.4435624745727429</v>
      </c>
      <c r="Y148" s="28">
        <v>0.153789253681931</v>
      </c>
      <c r="Z148" s="28">
        <v>0.89439724645184204</v>
      </c>
      <c r="AA148" s="62">
        <f t="shared" si="58"/>
        <v>0.51358757133160715</v>
      </c>
      <c r="AB148" s="59">
        <f t="shared" si="64"/>
        <v>0.74320621433419642</v>
      </c>
      <c r="AC148" s="62">
        <f t="shared" si="65"/>
        <v>-1.8231597004670277</v>
      </c>
      <c r="AD148" s="28">
        <v>7.6642910197268099E-2</v>
      </c>
      <c r="AE148" s="28">
        <v>0.88293847953236904</v>
      </c>
      <c r="AF148">
        <v>75.696600000000004</v>
      </c>
      <c r="AG148" s="59">
        <f t="shared" si="66"/>
        <v>0.78436888942465754</v>
      </c>
      <c r="AH148" s="62">
        <f t="shared" si="67"/>
        <v>0.42322238528883271</v>
      </c>
      <c r="AI148">
        <v>6.5787674558349635E-2</v>
      </c>
      <c r="AJ148" s="28">
        <v>0.75652607287546736</v>
      </c>
      <c r="AK148" s="62">
        <f t="shared" si="54"/>
        <v>0.34787505313151595</v>
      </c>
    </row>
    <row r="149" spans="1:37" x14ac:dyDescent="0.25">
      <c r="A149" s="4" t="s">
        <v>302</v>
      </c>
      <c r="B149" s="18">
        <v>939</v>
      </c>
      <c r="C149" s="4">
        <v>702</v>
      </c>
      <c r="D149" s="9">
        <v>0.83067092651757191</v>
      </c>
      <c r="E149" s="28">
        <f t="shared" si="55"/>
        <v>0.77072560192352035</v>
      </c>
      <c r="F149" s="28">
        <f t="shared" si="56"/>
        <v>0.78695140406927866</v>
      </c>
      <c r="G149" s="28">
        <f t="shared" si="57"/>
        <v>0.83067092651757191</v>
      </c>
      <c r="H149" s="16">
        <v>3</v>
      </c>
      <c r="I149" s="16">
        <v>3</v>
      </c>
      <c r="J149" s="5">
        <v>313</v>
      </c>
      <c r="K149" s="30">
        <f t="shared" si="71"/>
        <v>3</v>
      </c>
      <c r="L149" s="5">
        <v>313</v>
      </c>
      <c r="M149">
        <f t="shared" si="72"/>
        <v>939</v>
      </c>
      <c r="N149" s="28"/>
      <c r="O149" s="28">
        <f t="shared" si="68"/>
        <v>2.3812460063897767</v>
      </c>
      <c r="P149">
        <f t="shared" si="59"/>
        <v>234.75</v>
      </c>
      <c r="Q149" s="28">
        <f t="shared" si="69"/>
        <v>3.1749946751863685</v>
      </c>
      <c r="R149" s="28">
        <f t="shared" si="60"/>
        <v>0.79374866879659178</v>
      </c>
      <c r="S149" s="46">
        <v>18986</v>
      </c>
      <c r="T149" s="59">
        <f t="shared" si="70"/>
        <v>9.4356121352130273E-4</v>
      </c>
      <c r="U149" s="28">
        <v>0.98960000000000004</v>
      </c>
      <c r="V149" s="59">
        <f t="shared" si="61"/>
        <v>1</v>
      </c>
      <c r="W149" s="59">
        <f t="shared" si="62"/>
        <v>0.83067092651757191</v>
      </c>
      <c r="X149" s="62">
        <f t="shared" si="63"/>
        <v>-0.41437433636338317</v>
      </c>
      <c r="Y149" s="28">
        <v>0.153789253681931</v>
      </c>
      <c r="Z149" s="28">
        <v>0.89439724645184204</v>
      </c>
      <c r="AA149" s="62">
        <f t="shared" si="58"/>
        <v>0.49457494996313073</v>
      </c>
      <c r="AB149" s="59">
        <f t="shared" si="64"/>
        <v>0.83514168334562311</v>
      </c>
      <c r="AC149" s="62">
        <f t="shared" si="65"/>
        <v>-0.62362971426481173</v>
      </c>
      <c r="AD149" s="28">
        <v>7.6642910197268099E-2</v>
      </c>
      <c r="AE149" s="28">
        <v>0.88293847953236904</v>
      </c>
      <c r="AF149">
        <v>96.612200000000001</v>
      </c>
      <c r="AG149" s="59">
        <f t="shared" si="66"/>
        <v>0.72766182706849325</v>
      </c>
      <c r="AH149" s="62">
        <f t="shared" si="67"/>
        <v>-0.43874853459629876</v>
      </c>
      <c r="AI149">
        <v>6.5787674558349635E-2</v>
      </c>
      <c r="AJ149" s="28">
        <v>0.75652607287546736</v>
      </c>
      <c r="AK149" s="62">
        <f t="shared" ref="AK149:AK212" si="73">(X149+AC149+AH149)/3</f>
        <v>-0.49225086174149785</v>
      </c>
    </row>
    <row r="150" spans="1:37" x14ac:dyDescent="0.25">
      <c r="A150" s="4" t="s">
        <v>304</v>
      </c>
      <c r="B150" s="18">
        <v>1706</v>
      </c>
      <c r="C150" s="4">
        <v>1425</v>
      </c>
      <c r="D150" s="9">
        <v>0.92809691285658458</v>
      </c>
      <c r="E150" s="28">
        <f t="shared" si="55"/>
        <v>0.86112084698033631</v>
      </c>
      <c r="F150" s="28">
        <f t="shared" si="56"/>
        <v>0.87924970691676441</v>
      </c>
      <c r="G150" s="28">
        <f t="shared" si="57"/>
        <v>0.92809691285658458</v>
      </c>
      <c r="H150" s="16">
        <v>4</v>
      </c>
      <c r="I150" s="16">
        <v>4</v>
      </c>
      <c r="J150" s="5">
        <v>426.5</v>
      </c>
      <c r="K150" s="30">
        <f t="shared" si="71"/>
        <v>4</v>
      </c>
      <c r="L150" s="5">
        <v>426.5</v>
      </c>
      <c r="M150">
        <f t="shared" si="72"/>
        <v>1706</v>
      </c>
      <c r="N150" s="28"/>
      <c r="O150" s="28">
        <f t="shared" si="68"/>
        <v>1.7475498241500587</v>
      </c>
      <c r="P150">
        <f t="shared" si="59"/>
        <v>341.2</v>
      </c>
      <c r="Q150" s="28">
        <f t="shared" si="69"/>
        <v>2.1844372801875735</v>
      </c>
      <c r="R150" s="28">
        <f t="shared" si="60"/>
        <v>0.43688745603751489</v>
      </c>
      <c r="S150" s="46">
        <v>48376</v>
      </c>
      <c r="T150" s="59">
        <f t="shared" si="70"/>
        <v>2.4041776711949091E-3</v>
      </c>
      <c r="U150" s="28">
        <v>0.98960000000000004</v>
      </c>
      <c r="V150" s="59">
        <f t="shared" si="61"/>
        <v>1</v>
      </c>
      <c r="W150" s="59">
        <f t="shared" si="62"/>
        <v>0.92809691285658458</v>
      </c>
      <c r="X150" s="62">
        <f t="shared" si="63"/>
        <v>0.21912887667977529</v>
      </c>
      <c r="Y150" s="28">
        <v>0.153789253681931</v>
      </c>
      <c r="Z150" s="28">
        <v>0.89439724645184204</v>
      </c>
      <c r="AA150" s="62">
        <f t="shared" si="58"/>
        <v>0.3526542086985282</v>
      </c>
      <c r="AB150" s="59">
        <f t="shared" si="64"/>
        <v>0.91183644782536799</v>
      </c>
      <c r="AC150" s="62">
        <f t="shared" si="65"/>
        <v>0.37704685558807249</v>
      </c>
      <c r="AD150" s="28">
        <v>7.6642910197268099E-2</v>
      </c>
      <c r="AE150" s="28">
        <v>0.88293847953236904</v>
      </c>
      <c r="AF150">
        <v>85.641900000000007</v>
      </c>
      <c r="AG150" s="59">
        <f t="shared" si="66"/>
        <v>0.75740486509589044</v>
      </c>
      <c r="AH150" s="62">
        <f t="shared" si="67"/>
        <v>1.3358007048017042E-2</v>
      </c>
      <c r="AI150">
        <v>6.5787674558349635E-2</v>
      </c>
      <c r="AJ150" s="28">
        <v>0.75652607287546736</v>
      </c>
      <c r="AK150" s="62">
        <f t="shared" si="73"/>
        <v>0.20317791310528829</v>
      </c>
    </row>
    <row r="151" spans="1:37" x14ac:dyDescent="0.25">
      <c r="A151" s="4" t="s">
        <v>306</v>
      </c>
      <c r="B151" s="18">
        <v>2181</v>
      </c>
      <c r="C151" s="4">
        <v>1718</v>
      </c>
      <c r="D151" s="9">
        <v>0.87523562076519434</v>
      </c>
      <c r="E151" s="28">
        <f t="shared" si="55"/>
        <v>0.8120742873079122</v>
      </c>
      <c r="F151" s="28">
        <f t="shared" si="56"/>
        <v>0.8291705880933421</v>
      </c>
      <c r="G151" s="28">
        <f t="shared" si="57"/>
        <v>0.87523562076519434</v>
      </c>
      <c r="H151" s="16">
        <v>5</v>
      </c>
      <c r="I151" s="16">
        <v>5</v>
      </c>
      <c r="J151" s="5">
        <v>436.2</v>
      </c>
      <c r="K151" s="30">
        <f t="shared" si="71"/>
        <v>4</v>
      </c>
      <c r="L151" s="5">
        <v>545.25</v>
      </c>
      <c r="M151">
        <f t="shared" si="72"/>
        <v>2181</v>
      </c>
      <c r="N151" s="28"/>
      <c r="O151" s="28">
        <f t="shared" si="68"/>
        <v>1.3669509399358093</v>
      </c>
      <c r="P151">
        <f t="shared" si="59"/>
        <v>436.2</v>
      </c>
      <c r="Q151" s="28">
        <f t="shared" si="69"/>
        <v>1.7086886749197616</v>
      </c>
      <c r="R151" s="28">
        <f t="shared" si="60"/>
        <v>0.34173773498395232</v>
      </c>
      <c r="S151" s="46">
        <v>48979</v>
      </c>
      <c r="T151" s="59">
        <f t="shared" si="70"/>
        <v>2.4341454059338399E-3</v>
      </c>
      <c r="U151" s="28">
        <v>0.98960000000000004</v>
      </c>
      <c r="V151" s="59">
        <f t="shared" si="61"/>
        <v>0.8</v>
      </c>
      <c r="W151" s="59">
        <f t="shared" si="62"/>
        <v>1.0940445259564928</v>
      </c>
      <c r="X151" s="62">
        <f t="shared" si="63"/>
        <v>1.2981874527953947</v>
      </c>
      <c r="Y151" s="28">
        <v>0.153789253681931</v>
      </c>
      <c r="Z151" s="28">
        <v>0.89439724645184204</v>
      </c>
      <c r="AA151" s="62">
        <f t="shared" si="58"/>
        <v>0.44529288062230754</v>
      </c>
      <c r="AB151" s="59">
        <f t="shared" si="64"/>
        <v>0.88867677984442306</v>
      </c>
      <c r="AC151" s="62">
        <f t="shared" si="65"/>
        <v>7.4870595300784423E-2</v>
      </c>
      <c r="AD151" s="28">
        <v>7.6642910197268099E-2</v>
      </c>
      <c r="AE151" s="28">
        <v>0.88293847953236904</v>
      </c>
      <c r="AF151">
        <v>65.900000000000006</v>
      </c>
      <c r="AG151" s="59">
        <f t="shared" si="66"/>
        <v>0.81092975342465756</v>
      </c>
      <c r="AH151" s="62">
        <f t="shared" si="67"/>
        <v>0.82695855894613624</v>
      </c>
      <c r="AI151">
        <v>6.5787674558349635E-2</v>
      </c>
      <c r="AJ151" s="28">
        <v>0.75652607287546736</v>
      </c>
      <c r="AK151" s="62">
        <f t="shared" si="73"/>
        <v>0.73333886901410505</v>
      </c>
    </row>
    <row r="152" spans="1:37" x14ac:dyDescent="0.25">
      <c r="A152" s="4" t="s">
        <v>308</v>
      </c>
      <c r="B152" s="18">
        <v>2285</v>
      </c>
      <c r="C152" s="4">
        <v>1780</v>
      </c>
      <c r="D152" s="9">
        <v>0.8655482616095308</v>
      </c>
      <c r="E152" s="28">
        <f t="shared" ref="E152:E215" si="74">C152/(B152*0.97)</f>
        <v>0.80308601592636886</v>
      </c>
      <c r="F152" s="28">
        <f t="shared" ref="F152:F215" si="75">C152/(B152*0.95)</f>
        <v>0.81999308994587128</v>
      </c>
      <c r="G152" s="28">
        <f t="shared" ref="G152:G215" si="76">C152/(B152*0.9)</f>
        <v>0.8655482616095308</v>
      </c>
      <c r="H152" s="16">
        <v>3</v>
      </c>
      <c r="I152" s="16">
        <v>3</v>
      </c>
      <c r="J152" s="5">
        <v>761.67</v>
      </c>
      <c r="K152" s="30">
        <f t="shared" si="71"/>
        <v>3</v>
      </c>
      <c r="L152" s="5">
        <v>761.67</v>
      </c>
      <c r="M152">
        <f t="shared" si="72"/>
        <v>2285.0099999999998</v>
      </c>
      <c r="N152" s="28"/>
      <c r="O152" s="28">
        <f t="shared" si="68"/>
        <v>0.97854713983746255</v>
      </c>
      <c r="P152">
        <f t="shared" si="59"/>
        <v>571.25249999999994</v>
      </c>
      <c r="Q152" s="28">
        <f t="shared" si="69"/>
        <v>1.3047295197832833</v>
      </c>
      <c r="R152" s="28">
        <f t="shared" si="60"/>
        <v>0.32618237994582078</v>
      </c>
      <c r="S152" s="46">
        <v>54034</v>
      </c>
      <c r="T152" s="59">
        <f t="shared" si="70"/>
        <v>2.6853674608348296E-3</v>
      </c>
      <c r="U152" s="28">
        <v>0.98960000000000004</v>
      </c>
      <c r="V152" s="59">
        <f t="shared" si="61"/>
        <v>1</v>
      </c>
      <c r="W152" s="59">
        <f t="shared" si="62"/>
        <v>0.8655482616095308</v>
      </c>
      <c r="X152" s="62">
        <f t="shared" si="63"/>
        <v>-0.18758778101607218</v>
      </c>
      <c r="Y152" s="28">
        <v>0.153789253681931</v>
      </c>
      <c r="Z152" s="28">
        <v>0.89439724645184204</v>
      </c>
      <c r="AA152" s="62">
        <f t="shared" si="58"/>
        <v>0.42288188918088609</v>
      </c>
      <c r="AB152" s="59">
        <f t="shared" si="64"/>
        <v>0.85903937027303801</v>
      </c>
      <c r="AC152" s="62">
        <f t="shared" si="65"/>
        <v>-0.31182413608536103</v>
      </c>
      <c r="AD152" s="28">
        <v>7.6642910197268099E-2</v>
      </c>
      <c r="AE152" s="28">
        <v>0.88293847953236904</v>
      </c>
      <c r="AF152">
        <v>103.38030000000001</v>
      </c>
      <c r="AG152" s="59">
        <f t="shared" si="66"/>
        <v>0.70931193183561658</v>
      </c>
      <c r="AH152" s="62">
        <f t="shared" si="67"/>
        <v>-0.7176745698462822</v>
      </c>
      <c r="AI152">
        <v>6.5787674558349635E-2</v>
      </c>
      <c r="AJ152" s="28">
        <v>0.75652607287546736</v>
      </c>
      <c r="AK152" s="62">
        <f t="shared" si="73"/>
        <v>-0.40569549564923846</v>
      </c>
    </row>
    <row r="153" spans="1:37" x14ac:dyDescent="0.25">
      <c r="A153" s="4" t="s">
        <v>310</v>
      </c>
      <c r="B153" s="18">
        <v>2236</v>
      </c>
      <c r="C153" s="4">
        <v>1740</v>
      </c>
      <c r="D153" s="9">
        <v>0.86463923673225995</v>
      </c>
      <c r="E153" s="28">
        <f t="shared" si="74"/>
        <v>0.80224259078250926</v>
      </c>
      <c r="F153" s="28">
        <f t="shared" si="75"/>
        <v>0.81913190848319373</v>
      </c>
      <c r="G153" s="28">
        <f t="shared" si="76"/>
        <v>0.86463923673225995</v>
      </c>
      <c r="H153" s="16">
        <v>4</v>
      </c>
      <c r="I153" s="16">
        <v>4</v>
      </c>
      <c r="J153" s="5">
        <v>559</v>
      </c>
      <c r="K153" s="30">
        <f t="shared" si="71"/>
        <v>4</v>
      </c>
      <c r="L153" s="5">
        <v>559</v>
      </c>
      <c r="M153">
        <f t="shared" si="72"/>
        <v>2236</v>
      </c>
      <c r="N153" s="28"/>
      <c r="O153" s="28">
        <f t="shared" si="68"/>
        <v>1.3333273703041146</v>
      </c>
      <c r="P153">
        <f t="shared" si="59"/>
        <v>447.2</v>
      </c>
      <c r="Q153" s="28">
        <f t="shared" si="69"/>
        <v>1.6666592128801432</v>
      </c>
      <c r="R153" s="28">
        <f t="shared" si="60"/>
        <v>0.33333184257602855</v>
      </c>
      <c r="S153" s="46">
        <v>40874</v>
      </c>
      <c r="T153" s="59">
        <f t="shared" si="70"/>
        <v>2.0313452565822042E-3</v>
      </c>
      <c r="U153" s="28">
        <v>0.98960000000000004</v>
      </c>
      <c r="V153" s="59">
        <f t="shared" si="61"/>
        <v>1</v>
      </c>
      <c r="W153" s="59">
        <f t="shared" si="62"/>
        <v>0.86463923673225995</v>
      </c>
      <c r="X153" s="62">
        <f t="shared" si="63"/>
        <v>-0.19349862885171421</v>
      </c>
      <c r="Y153" s="28">
        <v>0.153789253681931</v>
      </c>
      <c r="Z153" s="28">
        <v>0.89439724645184204</v>
      </c>
      <c r="AA153" s="62">
        <f t="shared" si="58"/>
        <v>0.54704702255712678</v>
      </c>
      <c r="AB153" s="59">
        <f t="shared" si="64"/>
        <v>0.86323824436071828</v>
      </c>
      <c r="AC153" s="62">
        <f t="shared" si="65"/>
        <v>-0.25703923717073268</v>
      </c>
      <c r="AD153" s="28">
        <v>7.6642910197268099E-2</v>
      </c>
      <c r="AE153" s="28">
        <v>0.88293847953236904</v>
      </c>
      <c r="AF153">
        <v>72.070400000000006</v>
      </c>
      <c r="AG153" s="59">
        <f t="shared" si="66"/>
        <v>0.7942003620821918</v>
      </c>
      <c r="AH153" s="62">
        <f t="shared" si="67"/>
        <v>0.57266485644373488</v>
      </c>
      <c r="AI153">
        <v>6.5787674558349635E-2</v>
      </c>
      <c r="AJ153" s="28">
        <v>0.75652607287546736</v>
      </c>
      <c r="AK153" s="62">
        <f t="shared" si="73"/>
        <v>4.0708996807095998E-2</v>
      </c>
    </row>
    <row r="154" spans="1:37" x14ac:dyDescent="0.25">
      <c r="A154" s="4" t="s">
        <v>312</v>
      </c>
      <c r="B154" s="18">
        <v>3614</v>
      </c>
      <c r="C154" s="4">
        <v>3079</v>
      </c>
      <c r="D154" s="9">
        <v>0.94662731353378837</v>
      </c>
      <c r="E154" s="28">
        <f t="shared" si="74"/>
        <v>0.87831400224784484</v>
      </c>
      <c r="F154" s="28">
        <f t="shared" si="75"/>
        <v>0.89680482334779954</v>
      </c>
      <c r="G154" s="28">
        <f t="shared" si="76"/>
        <v>0.94662731353378837</v>
      </c>
      <c r="H154" s="16">
        <v>4</v>
      </c>
      <c r="I154" s="16">
        <v>4</v>
      </c>
      <c r="J154" s="5">
        <v>903.5</v>
      </c>
      <c r="K154" s="30">
        <f t="shared" si="71"/>
        <v>4</v>
      </c>
      <c r="L154" s="5">
        <v>903.5</v>
      </c>
      <c r="M154">
        <f t="shared" si="72"/>
        <v>3614</v>
      </c>
      <c r="N154" s="28"/>
      <c r="O154" s="28">
        <f t="shared" si="68"/>
        <v>0.82493635860542336</v>
      </c>
      <c r="P154">
        <f t="shared" si="59"/>
        <v>722.8</v>
      </c>
      <c r="Q154" s="28">
        <f t="shared" si="69"/>
        <v>1.0311704482567794</v>
      </c>
      <c r="R154" s="28">
        <f t="shared" si="60"/>
        <v>0.20623408965135603</v>
      </c>
      <c r="S154" s="46">
        <v>55119</v>
      </c>
      <c r="T154" s="59">
        <f t="shared" si="70"/>
        <v>2.7392895042705513E-3</v>
      </c>
      <c r="U154" s="28">
        <v>0.98960000000000004</v>
      </c>
      <c r="V154" s="59">
        <f t="shared" si="61"/>
        <v>1</v>
      </c>
      <c r="W154" s="59">
        <f t="shared" si="62"/>
        <v>0.94662731353378837</v>
      </c>
      <c r="X154" s="62">
        <f t="shared" si="63"/>
        <v>0.33962104523876069</v>
      </c>
      <c r="Y154" s="28">
        <v>0.153789253681931</v>
      </c>
      <c r="Z154" s="28">
        <v>0.89439724645184204</v>
      </c>
      <c r="AA154" s="62">
        <f t="shared" si="58"/>
        <v>0.65567227271902606</v>
      </c>
      <c r="AB154" s="59">
        <f t="shared" si="64"/>
        <v>0.83608193182024348</v>
      </c>
      <c r="AC154" s="62">
        <f t="shared" si="65"/>
        <v>-0.61136180230530612</v>
      </c>
      <c r="AD154" s="28">
        <v>7.6642910197268099E-2</v>
      </c>
      <c r="AE154" s="28">
        <v>0.88293847953236904</v>
      </c>
      <c r="AF154">
        <v>43.41</v>
      </c>
      <c r="AG154" s="59">
        <f t="shared" si="66"/>
        <v>0.87190538082191782</v>
      </c>
      <c r="AH154" s="62">
        <f t="shared" si="67"/>
        <v>1.7538134418190461</v>
      </c>
      <c r="AI154">
        <v>6.5787674558349635E-2</v>
      </c>
      <c r="AJ154" s="28">
        <v>0.75652607287546736</v>
      </c>
      <c r="AK154" s="62">
        <f t="shared" si="73"/>
        <v>0.49402422825083353</v>
      </c>
    </row>
    <row r="155" spans="1:37" x14ac:dyDescent="0.25">
      <c r="A155" s="4" t="s">
        <v>314</v>
      </c>
      <c r="B155" s="18">
        <v>4099</v>
      </c>
      <c r="C155" s="4">
        <v>3170</v>
      </c>
      <c r="D155" s="9">
        <v>0.85928817326719253</v>
      </c>
      <c r="E155" s="28">
        <f t="shared" si="74"/>
        <v>0.7972776865365705</v>
      </c>
      <c r="F155" s="28">
        <f t="shared" si="75"/>
        <v>0.81406247993734038</v>
      </c>
      <c r="G155" s="28">
        <f t="shared" si="76"/>
        <v>0.85928817326719253</v>
      </c>
      <c r="H155" s="16">
        <v>9</v>
      </c>
      <c r="I155" s="16">
        <v>9</v>
      </c>
      <c r="J155" s="5">
        <v>455.44</v>
      </c>
      <c r="K155" s="30">
        <f t="shared" si="71"/>
        <v>7.9998438658807913</v>
      </c>
      <c r="L155" s="5">
        <v>512.38</v>
      </c>
      <c r="M155">
        <f t="shared" si="72"/>
        <v>4098.96</v>
      </c>
      <c r="N155" s="28"/>
      <c r="O155" s="28">
        <f t="shared" si="68"/>
        <v>1.4546430383699598</v>
      </c>
      <c r="P155">
        <f t="shared" si="59"/>
        <v>455.44790121743358</v>
      </c>
      <c r="Q155" s="28">
        <f t="shared" si="69"/>
        <v>1.6364769669762405</v>
      </c>
      <c r="R155" s="28">
        <f t="shared" si="60"/>
        <v>0.18183392860628067</v>
      </c>
      <c r="S155" s="46">
        <v>84187</v>
      </c>
      <c r="T155" s="59">
        <f t="shared" si="70"/>
        <v>4.1839032909890403E-3</v>
      </c>
      <c r="U155" s="28">
        <v>0.98960000000000004</v>
      </c>
      <c r="V155" s="59">
        <f t="shared" si="61"/>
        <v>0.88887154065342122</v>
      </c>
      <c r="W155" s="59">
        <f t="shared" si="62"/>
        <v>0.96671806213473599</v>
      </c>
      <c r="X155" s="62">
        <f t="shared" si="63"/>
        <v>0.470259227816196</v>
      </c>
      <c r="Y155" s="28">
        <v>0.153789253681931</v>
      </c>
      <c r="Z155" s="28">
        <v>0.89439724645184204</v>
      </c>
      <c r="AA155" s="62">
        <f t="shared" si="58"/>
        <v>0.48689227552947606</v>
      </c>
      <c r="AB155" s="59">
        <f t="shared" si="64"/>
        <v>0.93913727771537348</v>
      </c>
      <c r="AC155" s="62">
        <f t="shared" si="65"/>
        <v>0.73325501391265824</v>
      </c>
      <c r="AD155" s="28">
        <v>7.6642910197268099E-2</v>
      </c>
      <c r="AE155" s="28">
        <v>0.88293847953236904</v>
      </c>
      <c r="AF155">
        <v>77.675700000000006</v>
      </c>
      <c r="AG155" s="59">
        <f t="shared" si="66"/>
        <v>0.77900308843835619</v>
      </c>
      <c r="AH155" s="62">
        <f t="shared" si="67"/>
        <v>0.34165997983335161</v>
      </c>
      <c r="AI155">
        <v>6.5787674558349635E-2</v>
      </c>
      <c r="AJ155" s="28">
        <v>0.75652607287546736</v>
      </c>
      <c r="AK155" s="62">
        <f t="shared" si="73"/>
        <v>0.51505807385406854</v>
      </c>
    </row>
    <row r="156" spans="1:37" x14ac:dyDescent="0.25">
      <c r="A156" s="4" t="s">
        <v>316</v>
      </c>
      <c r="B156" s="18">
        <v>1788</v>
      </c>
      <c r="C156" s="4">
        <v>1398</v>
      </c>
      <c r="D156" s="9">
        <v>0.86875466070096941</v>
      </c>
      <c r="E156" s="28">
        <f t="shared" si="74"/>
        <v>0.80606102539265212</v>
      </c>
      <c r="F156" s="28">
        <f t="shared" si="75"/>
        <v>0.82303073119039216</v>
      </c>
      <c r="G156" s="28">
        <f t="shared" si="76"/>
        <v>0.86875466070096941</v>
      </c>
      <c r="H156" s="16">
        <v>3</v>
      </c>
      <c r="I156" s="16">
        <v>3</v>
      </c>
      <c r="J156" s="5">
        <v>596</v>
      </c>
      <c r="K156" s="30">
        <f t="shared" si="71"/>
        <v>3</v>
      </c>
      <c r="L156" s="5">
        <v>596</v>
      </c>
      <c r="M156">
        <f t="shared" si="72"/>
        <v>1788</v>
      </c>
      <c r="N156" s="28"/>
      <c r="O156" s="28">
        <f t="shared" si="68"/>
        <v>1.2505536912751678</v>
      </c>
      <c r="P156">
        <f t="shared" si="59"/>
        <v>447</v>
      </c>
      <c r="Q156" s="28">
        <f t="shared" si="69"/>
        <v>1.6674049217002238</v>
      </c>
      <c r="R156" s="28">
        <f t="shared" si="60"/>
        <v>0.41685123042505601</v>
      </c>
      <c r="S156" s="46">
        <v>44851</v>
      </c>
      <c r="T156" s="59">
        <f t="shared" si="70"/>
        <v>2.2289931521986702E-3</v>
      </c>
      <c r="U156" s="28">
        <v>0.98960000000000004</v>
      </c>
      <c r="V156" s="59">
        <f t="shared" si="61"/>
        <v>1</v>
      </c>
      <c r="W156" s="59">
        <f t="shared" si="62"/>
        <v>0.86875466070096941</v>
      </c>
      <c r="X156" s="62">
        <f t="shared" si="63"/>
        <v>-0.16673847578392556</v>
      </c>
      <c r="Y156" s="28">
        <v>0.153789253681931</v>
      </c>
      <c r="Z156" s="28">
        <v>0.89439724645184204</v>
      </c>
      <c r="AA156" s="62">
        <f t="shared" si="58"/>
        <v>0.39865331876658266</v>
      </c>
      <c r="AB156" s="59">
        <f t="shared" si="64"/>
        <v>0.86711556041113913</v>
      </c>
      <c r="AC156" s="62">
        <f t="shared" si="65"/>
        <v>-0.20644987358261752</v>
      </c>
      <c r="AD156" s="28">
        <v>7.6642910197268099E-2</v>
      </c>
      <c r="AE156" s="28">
        <v>0.88293847953236904</v>
      </c>
      <c r="AF156">
        <v>97.481300000000005</v>
      </c>
      <c r="AG156" s="59">
        <f t="shared" si="66"/>
        <v>0.72530549457534244</v>
      </c>
      <c r="AH156" s="62">
        <f t="shared" si="67"/>
        <v>-0.47456576797579592</v>
      </c>
      <c r="AI156">
        <v>6.5787674558349635E-2</v>
      </c>
      <c r="AJ156" s="28">
        <v>0.75652607287546736</v>
      </c>
      <c r="AK156" s="62">
        <f t="shared" si="73"/>
        <v>-0.28258470578077971</v>
      </c>
    </row>
    <row r="157" spans="1:37" x14ac:dyDescent="0.25">
      <c r="A157" s="4" t="s">
        <v>318</v>
      </c>
      <c r="B157" s="18">
        <v>6695</v>
      </c>
      <c r="C157" s="4">
        <v>5217</v>
      </c>
      <c r="D157" s="9">
        <v>0.86582026387851629</v>
      </c>
      <c r="E157" s="28">
        <f t="shared" si="74"/>
        <v>0.80333838916563372</v>
      </c>
      <c r="F157" s="28">
        <f t="shared" si="75"/>
        <v>0.82025077630596277</v>
      </c>
      <c r="G157" s="28">
        <f t="shared" si="76"/>
        <v>0.86582026387851629</v>
      </c>
      <c r="H157" s="16">
        <v>9</v>
      </c>
      <c r="I157" s="16">
        <v>9</v>
      </c>
      <c r="J157" s="5">
        <v>743.89</v>
      </c>
      <c r="K157" s="30">
        <f t="shared" si="71"/>
        <v>9</v>
      </c>
      <c r="L157" s="5">
        <v>743.89</v>
      </c>
      <c r="M157">
        <f t="shared" si="72"/>
        <v>6695.01</v>
      </c>
      <c r="N157" s="28"/>
      <c r="O157" s="28">
        <f t="shared" si="68"/>
        <v>1.0019357700735325</v>
      </c>
      <c r="P157">
        <f t="shared" si="59"/>
        <v>669.50099999999998</v>
      </c>
      <c r="Q157" s="28">
        <f t="shared" si="69"/>
        <v>1.1132619667483694</v>
      </c>
      <c r="R157" s="28">
        <f t="shared" si="60"/>
        <v>0.1113261966748369</v>
      </c>
      <c r="S157" s="46">
        <v>93038</v>
      </c>
      <c r="T157" s="59">
        <f t="shared" si="70"/>
        <v>4.6237779513112276E-3</v>
      </c>
      <c r="U157" s="28">
        <v>0.98960000000000004</v>
      </c>
      <c r="V157" s="59">
        <f t="shared" si="61"/>
        <v>1</v>
      </c>
      <c r="W157" s="59">
        <f t="shared" si="62"/>
        <v>0.86582026387851629</v>
      </c>
      <c r="X157" s="62">
        <f t="shared" si="63"/>
        <v>-0.18581911212358862</v>
      </c>
      <c r="Y157" s="28">
        <v>0.153789253681931</v>
      </c>
      <c r="Z157" s="28">
        <v>0.89439724645184204</v>
      </c>
      <c r="AA157" s="62">
        <f t="shared" ref="AA157:AA220" si="77">B157*10/S157</f>
        <v>0.71959844364668202</v>
      </c>
      <c r="AB157" s="59">
        <f t="shared" si="64"/>
        <v>0.92004461737259091</v>
      </c>
      <c r="AC157" s="62">
        <f t="shared" si="65"/>
        <v>0.48414312223682376</v>
      </c>
      <c r="AD157" s="28">
        <v>7.6642910197268099E-2</v>
      </c>
      <c r="AE157" s="28">
        <v>0.88293847953236904</v>
      </c>
      <c r="AF157">
        <v>75.614999999999995</v>
      </c>
      <c r="AG157" s="59">
        <f t="shared" si="66"/>
        <v>0.78459012602739731</v>
      </c>
      <c r="AH157" s="62">
        <f t="shared" si="67"/>
        <v>0.42658527361441922</v>
      </c>
      <c r="AI157">
        <v>6.5787674558349635E-2</v>
      </c>
      <c r="AJ157" s="28">
        <v>0.75652607287546736</v>
      </c>
      <c r="AK157" s="62">
        <f t="shared" si="73"/>
        <v>0.24163642790921813</v>
      </c>
    </row>
    <row r="158" spans="1:37" x14ac:dyDescent="0.25">
      <c r="A158" s="4" t="s">
        <v>320</v>
      </c>
      <c r="B158" s="18">
        <v>4179</v>
      </c>
      <c r="C158" s="4">
        <v>3514</v>
      </c>
      <c r="D158" s="9">
        <v>0.93430113530616044</v>
      </c>
      <c r="E158" s="28">
        <f t="shared" si="74"/>
        <v>0.86687734203664368</v>
      </c>
      <c r="F158" s="28">
        <f t="shared" si="75"/>
        <v>0.88512739134267837</v>
      </c>
      <c r="G158" s="28">
        <f t="shared" si="76"/>
        <v>0.93430113530616044</v>
      </c>
      <c r="H158" s="16">
        <v>6</v>
      </c>
      <c r="I158" s="16">
        <v>6</v>
      </c>
      <c r="J158" s="5">
        <v>696.5</v>
      </c>
      <c r="K158" s="30">
        <f t="shared" si="71"/>
        <v>5</v>
      </c>
      <c r="L158" s="5">
        <v>835.8</v>
      </c>
      <c r="M158">
        <f t="shared" si="72"/>
        <v>4179</v>
      </c>
      <c r="N158" s="28"/>
      <c r="O158" s="28">
        <f t="shared" si="68"/>
        <v>0.89175640105288356</v>
      </c>
      <c r="P158">
        <f t="shared" si="59"/>
        <v>696.5</v>
      </c>
      <c r="Q158" s="28">
        <f t="shared" si="69"/>
        <v>1.0701076812634602</v>
      </c>
      <c r="R158" s="28">
        <f t="shared" si="60"/>
        <v>0.17835128021057667</v>
      </c>
      <c r="S158" s="46">
        <v>89559</v>
      </c>
      <c r="T158" s="59">
        <f t="shared" si="70"/>
        <v>4.45087952816572E-3</v>
      </c>
      <c r="U158" s="28">
        <v>0.98960000000000004</v>
      </c>
      <c r="V158" s="59">
        <f t="shared" si="61"/>
        <v>0.83333333333333337</v>
      </c>
      <c r="W158" s="59">
        <f t="shared" si="62"/>
        <v>1.1211613623673924</v>
      </c>
      <c r="X158" s="62">
        <f t="shared" si="63"/>
        <v>1.4745121033264583</v>
      </c>
      <c r="Y158" s="28">
        <v>0.153789253681931</v>
      </c>
      <c r="Z158" s="28">
        <v>0.89439724645184204</v>
      </c>
      <c r="AA158" s="62">
        <f t="shared" si="77"/>
        <v>0.46661977020734935</v>
      </c>
      <c r="AB158" s="59">
        <f t="shared" si="64"/>
        <v>0.90667604595853013</v>
      </c>
      <c r="AC158" s="62">
        <f t="shared" si="65"/>
        <v>0.30971640253565436</v>
      </c>
      <c r="AD158" s="28">
        <v>7.6642910197268099E-2</v>
      </c>
      <c r="AE158" s="28">
        <v>0.88293847953236904</v>
      </c>
      <c r="AF158">
        <v>107.5064</v>
      </c>
      <c r="AG158" s="59">
        <f t="shared" si="66"/>
        <v>0.69812511386301379</v>
      </c>
      <c r="AH158" s="62">
        <f t="shared" si="67"/>
        <v>-0.88771885318207289</v>
      </c>
      <c r="AI158">
        <v>6.5787674558349635E-2</v>
      </c>
      <c r="AJ158" s="28">
        <v>0.75652607287546736</v>
      </c>
      <c r="AK158" s="62">
        <f t="shared" si="73"/>
        <v>0.29883655089334665</v>
      </c>
    </row>
    <row r="159" spans="1:37" x14ac:dyDescent="0.25">
      <c r="A159" s="4" t="s">
        <v>322</v>
      </c>
      <c r="B159" s="18">
        <v>12525</v>
      </c>
      <c r="C159" s="4">
        <v>10728</v>
      </c>
      <c r="D159" s="9">
        <v>0.95169660678642709</v>
      </c>
      <c r="E159" s="28">
        <f t="shared" si="74"/>
        <v>0.88301747021421073</v>
      </c>
      <c r="F159" s="28">
        <f t="shared" si="75"/>
        <v>0.90160731169240471</v>
      </c>
      <c r="G159" s="28">
        <f t="shared" si="76"/>
        <v>0.95169660678642709</v>
      </c>
      <c r="H159" s="16">
        <v>13</v>
      </c>
      <c r="I159" s="16">
        <v>13</v>
      </c>
      <c r="J159" s="5">
        <v>963.46</v>
      </c>
      <c r="K159" s="30">
        <f t="shared" si="71"/>
        <v>11.999980838323353</v>
      </c>
      <c r="L159" s="5">
        <v>1043.75</v>
      </c>
      <c r="M159">
        <f t="shared" si="72"/>
        <v>12524.98</v>
      </c>
      <c r="N159" s="28"/>
      <c r="O159" s="28">
        <f t="shared" si="68"/>
        <v>0.71408862275449103</v>
      </c>
      <c r="P159">
        <f t="shared" si="59"/>
        <v>963.4614201181688</v>
      </c>
      <c r="Q159" s="28">
        <f t="shared" si="69"/>
        <v>0.77359610300595649</v>
      </c>
      <c r="R159" s="28">
        <f t="shared" si="60"/>
        <v>5.9507480251465461E-2</v>
      </c>
      <c r="S159" s="46">
        <v>130412</v>
      </c>
      <c r="T159" s="59">
        <f t="shared" si="70"/>
        <v>6.4811811322943291E-3</v>
      </c>
      <c r="U159" s="28">
        <v>0.98960000000000004</v>
      </c>
      <c r="V159" s="59">
        <f t="shared" si="61"/>
        <v>0.9230754491017964</v>
      </c>
      <c r="W159" s="59">
        <f t="shared" si="62"/>
        <v>1.0310063036694137</v>
      </c>
      <c r="X159" s="62">
        <f t="shared" si="63"/>
        <v>0.88828740595951095</v>
      </c>
      <c r="Y159" s="28">
        <v>0.153789253681931</v>
      </c>
      <c r="Z159" s="28">
        <v>0.89439724645184204</v>
      </c>
      <c r="AA159" s="62">
        <f t="shared" si="77"/>
        <v>0.9604177529675183</v>
      </c>
      <c r="AB159" s="59">
        <f t="shared" si="64"/>
        <v>0.91996505945240248</v>
      </c>
      <c r="AC159" s="62">
        <f t="shared" si="65"/>
        <v>0.48310508858199958</v>
      </c>
      <c r="AD159" s="28">
        <v>7.6642910197268099E-2</v>
      </c>
      <c r="AE159" s="28">
        <v>0.88293847953236904</v>
      </c>
      <c r="AF159">
        <v>63.078499999999998</v>
      </c>
      <c r="AG159" s="59">
        <f t="shared" si="66"/>
        <v>0.8185794969863015</v>
      </c>
      <c r="AH159" s="62">
        <f t="shared" si="67"/>
        <v>0.94323784093928653</v>
      </c>
      <c r="AI159">
        <v>6.5787674558349635E-2</v>
      </c>
      <c r="AJ159" s="28">
        <v>0.75652607287546736</v>
      </c>
      <c r="AK159" s="62">
        <f t="shared" si="73"/>
        <v>0.77154344516026574</v>
      </c>
    </row>
    <row r="160" spans="1:37" x14ac:dyDescent="0.25">
      <c r="A160" s="4" t="s">
        <v>324</v>
      </c>
      <c r="B160" s="18">
        <v>5691</v>
      </c>
      <c r="C160" s="4">
        <v>4935</v>
      </c>
      <c r="D160" s="9">
        <v>0.9635096350963509</v>
      </c>
      <c r="E160" s="28">
        <f t="shared" si="74"/>
        <v>0.89397801194506799</v>
      </c>
      <c r="F160" s="28">
        <f t="shared" si="75"/>
        <v>0.91279860167022731</v>
      </c>
      <c r="G160" s="28">
        <f t="shared" si="76"/>
        <v>0.9635096350963509</v>
      </c>
      <c r="H160" s="16">
        <v>11</v>
      </c>
      <c r="I160" s="16">
        <v>12</v>
      </c>
      <c r="J160" s="5">
        <v>474.25</v>
      </c>
      <c r="K160" s="30">
        <f t="shared" si="71"/>
        <v>11.000077315602288</v>
      </c>
      <c r="L160" s="5">
        <v>517.36</v>
      </c>
      <c r="M160">
        <f t="shared" si="72"/>
        <v>5691</v>
      </c>
      <c r="N160" s="28"/>
      <c r="O160" s="28">
        <f t="shared" si="68"/>
        <v>1.4406409463429721</v>
      </c>
      <c r="P160">
        <f t="shared" si="59"/>
        <v>474.24694444265475</v>
      </c>
      <c r="Q160" s="28">
        <f t="shared" si="69"/>
        <v>1.571607384578783</v>
      </c>
      <c r="R160" s="28">
        <f t="shared" si="60"/>
        <v>0.13096643823581089</v>
      </c>
      <c r="S160" s="46">
        <v>103584</v>
      </c>
      <c r="T160" s="59">
        <f t="shared" si="70"/>
        <v>5.1478902739592663E-3</v>
      </c>
      <c r="U160" s="28">
        <v>0.98960000000000004</v>
      </c>
      <c r="V160" s="59">
        <f t="shared" si="61"/>
        <v>0.916673109633524</v>
      </c>
      <c r="W160" s="59">
        <f t="shared" si="62"/>
        <v>1.0510940322898221</v>
      </c>
      <c r="X160" s="62">
        <f t="shared" si="63"/>
        <v>1.0189059514006258</v>
      </c>
      <c r="Y160" s="28">
        <v>0.153789253681931</v>
      </c>
      <c r="Z160" s="28">
        <v>0.89439724645184204</v>
      </c>
      <c r="AA160" s="62">
        <f t="shared" si="77"/>
        <v>0.54940917516218724</v>
      </c>
      <c r="AB160" s="59">
        <f t="shared" si="64"/>
        <v>0.95005406240346002</v>
      </c>
      <c r="AC160" s="62">
        <f t="shared" si="65"/>
        <v>0.87569199418895871</v>
      </c>
      <c r="AD160" s="28">
        <v>7.6642910197268099E-2</v>
      </c>
      <c r="AE160" s="28">
        <v>0.88293847953236904</v>
      </c>
      <c r="AF160">
        <v>49.588500000000003</v>
      </c>
      <c r="AG160" s="59">
        <f t="shared" si="66"/>
        <v>0.8551540284931507</v>
      </c>
      <c r="AH160" s="62">
        <f t="shared" si="67"/>
        <v>1.4991859231960902</v>
      </c>
      <c r="AI160">
        <v>6.5787674558349635E-2</v>
      </c>
      <c r="AJ160" s="28">
        <v>0.75652607287546736</v>
      </c>
      <c r="AK160" s="62">
        <f t="shared" si="73"/>
        <v>1.1312612895952248</v>
      </c>
    </row>
    <row r="161" spans="1:37" x14ac:dyDescent="0.25">
      <c r="A161" s="4" t="s">
        <v>326</v>
      </c>
      <c r="B161" s="18">
        <v>9968</v>
      </c>
      <c r="C161" s="4">
        <v>8210</v>
      </c>
      <c r="D161" s="9">
        <v>0.91515070447654712</v>
      </c>
      <c r="E161" s="28">
        <f t="shared" si="74"/>
        <v>0.84910890106071391</v>
      </c>
      <c r="F161" s="28">
        <f t="shared" si="75"/>
        <v>0.86698487792514989</v>
      </c>
      <c r="G161" s="28">
        <f t="shared" si="76"/>
        <v>0.91515070447654712</v>
      </c>
      <c r="H161" s="16">
        <v>11</v>
      </c>
      <c r="I161" s="16">
        <v>11</v>
      </c>
      <c r="J161" s="5">
        <v>906.18</v>
      </c>
      <c r="K161" s="30">
        <f t="shared" si="71"/>
        <v>11</v>
      </c>
      <c r="L161" s="5">
        <v>906.18</v>
      </c>
      <c r="M161">
        <f t="shared" si="72"/>
        <v>9967.98</v>
      </c>
      <c r="N161" s="28"/>
      <c r="O161" s="28">
        <f t="shared" si="68"/>
        <v>0.82249663422278141</v>
      </c>
      <c r="P161">
        <f t="shared" si="59"/>
        <v>830.66499999999996</v>
      </c>
      <c r="Q161" s="28">
        <f t="shared" si="69"/>
        <v>0.89726905551576153</v>
      </c>
      <c r="R161" s="28">
        <f t="shared" si="60"/>
        <v>7.4772421292980118E-2</v>
      </c>
      <c r="S161" s="46">
        <v>110871</v>
      </c>
      <c r="T161" s="59">
        <f t="shared" si="70"/>
        <v>5.5100376753565977E-3</v>
      </c>
      <c r="U161" s="28">
        <v>0.98960000000000004</v>
      </c>
      <c r="V161" s="59">
        <f t="shared" si="61"/>
        <v>1</v>
      </c>
      <c r="W161" s="59">
        <f t="shared" si="62"/>
        <v>0.91515070447654712</v>
      </c>
      <c r="X161" s="62">
        <f t="shared" si="63"/>
        <v>0.13494738759593472</v>
      </c>
      <c r="Y161" s="28">
        <v>0.153789253681931</v>
      </c>
      <c r="Z161" s="28">
        <v>0.89439724645184204</v>
      </c>
      <c r="AA161" s="62">
        <f t="shared" si="77"/>
        <v>0.89906287487259973</v>
      </c>
      <c r="AB161" s="59">
        <f t="shared" si="64"/>
        <v>0.91826701137521827</v>
      </c>
      <c r="AC161" s="62">
        <f t="shared" si="65"/>
        <v>0.46094977019946848</v>
      </c>
      <c r="AD161" s="28">
        <v>7.6642910197268099E-2</v>
      </c>
      <c r="AE161" s="28">
        <v>0.88293847953236904</v>
      </c>
      <c r="AF161">
        <v>74.838999999999999</v>
      </c>
      <c r="AG161" s="59">
        <f t="shared" si="66"/>
        <v>0.78669404273972598</v>
      </c>
      <c r="AH161" s="62">
        <f t="shared" si="67"/>
        <v>0.45856568220087313</v>
      </c>
      <c r="AI161">
        <v>6.5787674558349635E-2</v>
      </c>
      <c r="AJ161" s="28">
        <v>0.75652607287546736</v>
      </c>
      <c r="AK161" s="62">
        <f t="shared" si="73"/>
        <v>0.35148761333209211</v>
      </c>
    </row>
    <row r="162" spans="1:37" x14ac:dyDescent="0.25">
      <c r="A162" s="4" t="s">
        <v>328</v>
      </c>
      <c r="B162" s="18">
        <v>2752</v>
      </c>
      <c r="C162" s="4">
        <v>2081</v>
      </c>
      <c r="D162" s="9">
        <v>0.84019702842377253</v>
      </c>
      <c r="E162" s="28">
        <f t="shared" si="74"/>
        <v>0.7795642531766962</v>
      </c>
      <c r="F162" s="28">
        <f t="shared" si="75"/>
        <v>0.79597613219094243</v>
      </c>
      <c r="G162" s="28">
        <f t="shared" si="76"/>
        <v>0.84019702842377253</v>
      </c>
      <c r="H162" s="16">
        <v>7</v>
      </c>
      <c r="I162" s="16">
        <v>7</v>
      </c>
      <c r="J162" s="5">
        <v>393.14</v>
      </c>
      <c r="K162" s="30">
        <f t="shared" si="71"/>
        <v>7</v>
      </c>
      <c r="L162" s="5">
        <v>393.14</v>
      </c>
      <c r="M162">
        <f t="shared" si="72"/>
        <v>2751.98</v>
      </c>
      <c r="N162" s="28"/>
      <c r="O162" s="28">
        <f t="shared" si="68"/>
        <v>1.8958386325482017</v>
      </c>
      <c r="P162">
        <f t="shared" si="59"/>
        <v>343.9975</v>
      </c>
      <c r="Q162" s="28">
        <f t="shared" si="69"/>
        <v>2.1666727229122307</v>
      </c>
      <c r="R162" s="28">
        <f t="shared" si="60"/>
        <v>0.27083409036402895</v>
      </c>
      <c r="S162" s="46">
        <v>54259</v>
      </c>
      <c r="T162" s="59">
        <f t="shared" si="70"/>
        <v>2.6965494514090576E-3</v>
      </c>
      <c r="U162" s="28">
        <v>0.98960000000000004</v>
      </c>
      <c r="V162" s="59">
        <f t="shared" si="61"/>
        <v>1</v>
      </c>
      <c r="W162" s="59">
        <f t="shared" si="62"/>
        <v>0.84019702842377253</v>
      </c>
      <c r="X162" s="62">
        <f t="shared" si="63"/>
        <v>-0.35243176444673524</v>
      </c>
      <c r="Y162" s="28">
        <v>0.153789253681931</v>
      </c>
      <c r="Z162" s="28">
        <v>0.89439724645184204</v>
      </c>
      <c r="AA162" s="62">
        <f t="shared" si="77"/>
        <v>0.50719696271586279</v>
      </c>
      <c r="AB162" s="59">
        <f t="shared" si="64"/>
        <v>0.92754329104059108</v>
      </c>
      <c r="AC162" s="62">
        <f t="shared" si="65"/>
        <v>0.58198222631963625</v>
      </c>
      <c r="AD162" s="28">
        <v>7.6642910197268099E-2</v>
      </c>
      <c r="AE162" s="28">
        <v>0.88293847953236904</v>
      </c>
      <c r="AF162">
        <v>102.75060000000001</v>
      </c>
      <c r="AG162" s="59">
        <f t="shared" si="66"/>
        <v>0.71101919517808221</v>
      </c>
      <c r="AH162" s="62">
        <f t="shared" si="67"/>
        <v>-0.69172345736317731</v>
      </c>
      <c r="AI162">
        <v>6.5787674558349635E-2</v>
      </c>
      <c r="AJ162" s="28">
        <v>0.75652607287546736</v>
      </c>
      <c r="AK162" s="62">
        <f t="shared" si="73"/>
        <v>-0.15405766516342542</v>
      </c>
    </row>
    <row r="163" spans="1:37" x14ac:dyDescent="0.25">
      <c r="A163" s="4" t="s">
        <v>330</v>
      </c>
      <c r="B163" s="18">
        <v>9997</v>
      </c>
      <c r="C163" s="4">
        <v>7761</v>
      </c>
      <c r="D163" s="9">
        <v>0.86259211096662325</v>
      </c>
      <c r="E163" s="28">
        <f t="shared" si="74"/>
        <v>0.80034319574222779</v>
      </c>
      <c r="F163" s="28">
        <f t="shared" si="75"/>
        <v>0.81719252617890636</v>
      </c>
      <c r="G163" s="28">
        <f t="shared" si="76"/>
        <v>0.86259211096662325</v>
      </c>
      <c r="H163" s="16">
        <v>11</v>
      </c>
      <c r="I163" s="16">
        <v>12</v>
      </c>
      <c r="J163" s="5">
        <v>833.08</v>
      </c>
      <c r="K163" s="30">
        <f t="shared" si="71"/>
        <v>12</v>
      </c>
      <c r="L163" s="5">
        <v>833.08</v>
      </c>
      <c r="M163">
        <f t="shared" si="72"/>
        <v>9996.9600000000009</v>
      </c>
      <c r="N163" s="28"/>
      <c r="O163" s="28">
        <f t="shared" si="68"/>
        <v>0.894667979065636</v>
      </c>
      <c r="P163">
        <f t="shared" si="59"/>
        <v>768.99692307692317</v>
      </c>
      <c r="Q163" s="28">
        <f t="shared" si="69"/>
        <v>0.96922364398777228</v>
      </c>
      <c r="R163" s="28">
        <f t="shared" si="60"/>
        <v>7.4555664922136278E-2</v>
      </c>
      <c r="S163" s="46">
        <v>121762</v>
      </c>
      <c r="T163" s="59">
        <f t="shared" si="70"/>
        <v>6.0512957168851189E-3</v>
      </c>
      <c r="U163" s="28">
        <v>0.98960000000000004</v>
      </c>
      <c r="V163" s="59">
        <f t="shared" si="61"/>
        <v>1</v>
      </c>
      <c r="W163" s="59">
        <f t="shared" si="62"/>
        <v>0.86259211096662325</v>
      </c>
      <c r="X163" s="62">
        <f t="shared" si="63"/>
        <v>-0.20680986950491745</v>
      </c>
      <c r="Y163" s="28">
        <v>0.153789253681931</v>
      </c>
      <c r="Z163" s="28">
        <v>0.89439724645184204</v>
      </c>
      <c r="AA163" s="62">
        <f t="shared" si="77"/>
        <v>0.82102790690034655</v>
      </c>
      <c r="AB163" s="59">
        <f t="shared" si="64"/>
        <v>0.93158100775830444</v>
      </c>
      <c r="AC163" s="62">
        <f t="shared" si="65"/>
        <v>0.6346644210238932</v>
      </c>
      <c r="AD163" s="28">
        <v>7.6642910197268099E-2</v>
      </c>
      <c r="AE163" s="28">
        <v>0.88293847953236904</v>
      </c>
      <c r="AF163">
        <v>88.193600000000004</v>
      </c>
      <c r="AG163" s="59">
        <f t="shared" si="66"/>
        <v>0.75048661216438362</v>
      </c>
      <c r="AH163" s="62">
        <f t="shared" si="67"/>
        <v>-9.1802313299995317E-2</v>
      </c>
      <c r="AI163">
        <v>6.5787674558349635E-2</v>
      </c>
      <c r="AJ163" s="28">
        <v>0.75652607287546736</v>
      </c>
      <c r="AK163" s="62">
        <f t="shared" si="73"/>
        <v>0.11201741273966015</v>
      </c>
    </row>
    <row r="164" spans="1:37" x14ac:dyDescent="0.25">
      <c r="A164" s="4" t="s">
        <v>332</v>
      </c>
      <c r="B164" s="18">
        <v>1569</v>
      </c>
      <c r="C164" s="4">
        <v>1353</v>
      </c>
      <c r="D164" s="9">
        <v>0.95814743998300389</v>
      </c>
      <c r="E164" s="28">
        <f t="shared" si="74"/>
        <v>0.88900277936567385</v>
      </c>
      <c r="F164" s="28">
        <f t="shared" si="75"/>
        <v>0.90771862735231967</v>
      </c>
      <c r="G164" s="28">
        <f t="shared" si="76"/>
        <v>0.95814743998300389</v>
      </c>
      <c r="H164" s="16">
        <v>1</v>
      </c>
      <c r="I164" s="16">
        <v>3</v>
      </c>
      <c r="J164" s="5">
        <v>523</v>
      </c>
      <c r="K164" s="30">
        <f t="shared" si="71"/>
        <v>2</v>
      </c>
      <c r="L164" s="5">
        <v>784.5</v>
      </c>
      <c r="M164">
        <f t="shared" si="72"/>
        <v>1569</v>
      </c>
      <c r="N164" s="28"/>
      <c r="O164" s="28">
        <f t="shared" si="68"/>
        <v>0.95007010834926708</v>
      </c>
      <c r="P164">
        <f t="shared" si="59"/>
        <v>523</v>
      </c>
      <c r="Q164" s="28">
        <f t="shared" si="69"/>
        <v>1.4251051625239006</v>
      </c>
      <c r="R164" s="28">
        <f t="shared" si="60"/>
        <v>0.47503505417463354</v>
      </c>
      <c r="S164" s="46">
        <v>24521</v>
      </c>
      <c r="T164" s="59">
        <f t="shared" si="70"/>
        <v>1.218638181647312E-3</v>
      </c>
      <c r="U164" s="28">
        <v>0.98960000000000004</v>
      </c>
      <c r="V164" s="59">
        <f t="shared" si="61"/>
        <v>0.66666666666666663</v>
      </c>
      <c r="W164" s="59">
        <f t="shared" si="62"/>
        <v>1.4372211599745059</v>
      </c>
      <c r="X164" s="62">
        <f t="shared" si="63"/>
        <v>3.5296608867440087</v>
      </c>
      <c r="Y164" s="28">
        <v>0.153789253681931</v>
      </c>
      <c r="Z164" s="28">
        <v>0.89439724645184204</v>
      </c>
      <c r="AA164" s="62">
        <f t="shared" si="77"/>
        <v>0.63985971208352022</v>
      </c>
      <c r="AB164" s="59">
        <f t="shared" si="64"/>
        <v>0.68007014395823995</v>
      </c>
      <c r="AC164" s="62">
        <f t="shared" si="65"/>
        <v>-2.6469289207830764</v>
      </c>
      <c r="AD164" s="28">
        <v>7.6642910197268099E-2</v>
      </c>
      <c r="AE164" s="28">
        <v>0.88293847953236904</v>
      </c>
      <c r="AF164">
        <v>52.7607</v>
      </c>
      <c r="AG164" s="59">
        <f t="shared" si="66"/>
        <v>0.84655345556164385</v>
      </c>
      <c r="AH164" s="62">
        <f t="shared" si="67"/>
        <v>1.368453639538934</v>
      </c>
      <c r="AI164">
        <v>6.5787674558349635E-2</v>
      </c>
      <c r="AJ164" s="28">
        <v>0.75652607287546736</v>
      </c>
      <c r="AK164" s="62">
        <f t="shared" si="73"/>
        <v>0.75039520183328878</v>
      </c>
    </row>
    <row r="165" spans="1:37" x14ac:dyDescent="0.25">
      <c r="A165" s="4" t="s">
        <v>334</v>
      </c>
      <c r="B165" s="18">
        <v>3961</v>
      </c>
      <c r="C165" s="4">
        <v>3489</v>
      </c>
      <c r="D165" s="9">
        <v>0.97870908019860303</v>
      </c>
      <c r="E165" s="28">
        <f t="shared" si="74"/>
        <v>0.90808058987499252</v>
      </c>
      <c r="F165" s="28">
        <f t="shared" si="75"/>
        <v>0.92719807597762394</v>
      </c>
      <c r="G165" s="28">
        <f t="shared" si="76"/>
        <v>0.97870908019860303</v>
      </c>
      <c r="H165" s="16">
        <v>6</v>
      </c>
      <c r="I165" s="16">
        <v>6</v>
      </c>
      <c r="J165" s="5">
        <v>660.17</v>
      </c>
      <c r="K165" s="30">
        <f t="shared" si="71"/>
        <v>6</v>
      </c>
      <c r="L165" s="5">
        <v>660.17</v>
      </c>
      <c r="M165">
        <f t="shared" si="72"/>
        <v>3961.0199999999995</v>
      </c>
      <c r="N165" s="28"/>
      <c r="O165" s="28">
        <f t="shared" si="68"/>
        <v>1.1289970765105959</v>
      </c>
      <c r="P165">
        <f t="shared" si="59"/>
        <v>565.8599999999999</v>
      </c>
      <c r="Q165" s="28">
        <f t="shared" si="69"/>
        <v>1.3171632559290287</v>
      </c>
      <c r="R165" s="28">
        <f t="shared" si="60"/>
        <v>0.18816617941843283</v>
      </c>
      <c r="S165" s="46">
        <v>56441</v>
      </c>
      <c r="T165" s="59">
        <f t="shared" si="70"/>
        <v>2.8049899111111266E-3</v>
      </c>
      <c r="U165" s="28">
        <v>0.98960000000000004</v>
      </c>
      <c r="V165" s="59">
        <f t="shared" si="61"/>
        <v>1</v>
      </c>
      <c r="W165" s="59">
        <f t="shared" si="62"/>
        <v>0.97870908019860303</v>
      </c>
      <c r="X165" s="62">
        <f t="shared" si="63"/>
        <v>0.54822968268729533</v>
      </c>
      <c r="Y165" s="28">
        <v>0.153789253681931</v>
      </c>
      <c r="Z165" s="28">
        <v>0.89439724645184204</v>
      </c>
      <c r="AA165" s="62">
        <f t="shared" si="77"/>
        <v>0.70179479456423521</v>
      </c>
      <c r="AB165" s="59">
        <f t="shared" si="64"/>
        <v>0.88303420090596085</v>
      </c>
      <c r="AC165" s="62">
        <f t="shared" si="65"/>
        <v>1.2489266566919734E-3</v>
      </c>
      <c r="AD165" s="28">
        <v>7.6642910197268099E-2</v>
      </c>
      <c r="AE165" s="28">
        <v>0.88293847953236904</v>
      </c>
      <c r="AF165">
        <v>84.520899999999997</v>
      </c>
      <c r="AG165" s="59">
        <f t="shared" si="66"/>
        <v>0.76044415715068503</v>
      </c>
      <c r="AH165" s="62">
        <f t="shared" si="67"/>
        <v>5.9556509658090583E-2</v>
      </c>
      <c r="AI165">
        <v>6.5787674558349635E-2</v>
      </c>
      <c r="AJ165" s="28">
        <v>0.75652607287546736</v>
      </c>
      <c r="AK165" s="62">
        <f t="shared" si="73"/>
        <v>0.20301170633402596</v>
      </c>
    </row>
    <row r="166" spans="1:37" x14ac:dyDescent="0.25">
      <c r="A166" s="4" t="s">
        <v>336</v>
      </c>
      <c r="B166" s="18">
        <v>4831</v>
      </c>
      <c r="C166" s="4">
        <v>3725</v>
      </c>
      <c r="D166" s="9">
        <v>0.85673543549759645</v>
      </c>
      <c r="E166" s="28">
        <f t="shared" si="74"/>
        <v>0.79490916695653291</v>
      </c>
      <c r="F166" s="28">
        <f t="shared" si="75"/>
        <v>0.81164409678719673</v>
      </c>
      <c r="G166" s="28">
        <f t="shared" si="76"/>
        <v>0.85673543549759645</v>
      </c>
      <c r="H166" s="16">
        <v>8</v>
      </c>
      <c r="I166" s="16">
        <v>8</v>
      </c>
      <c r="J166" s="5">
        <v>603.88</v>
      </c>
      <c r="K166" s="30">
        <f t="shared" si="71"/>
        <v>8</v>
      </c>
      <c r="L166" s="5">
        <v>603.88</v>
      </c>
      <c r="M166">
        <f t="shared" si="72"/>
        <v>4831.04</v>
      </c>
      <c r="N166" s="28"/>
      <c r="O166" s="28">
        <f t="shared" si="68"/>
        <v>1.2342352785321589</v>
      </c>
      <c r="P166">
        <f t="shared" si="59"/>
        <v>536.78222222222223</v>
      </c>
      <c r="Q166" s="28">
        <f t="shared" si="69"/>
        <v>1.3885146883486785</v>
      </c>
      <c r="R166" s="28">
        <f t="shared" si="60"/>
        <v>0.15427940981651966</v>
      </c>
      <c r="S166" s="46">
        <v>49700</v>
      </c>
      <c r="T166" s="59">
        <f t="shared" si="70"/>
        <v>2.469977473507255E-3</v>
      </c>
      <c r="U166" s="28">
        <v>0.98960000000000004</v>
      </c>
      <c r="V166" s="59">
        <f t="shared" si="61"/>
        <v>1</v>
      </c>
      <c r="W166" s="59">
        <f t="shared" si="62"/>
        <v>0.85673543549759645</v>
      </c>
      <c r="X166" s="62">
        <f t="shared" si="63"/>
        <v>-0.24489234489776673</v>
      </c>
      <c r="Y166" s="28">
        <v>0.153789253681931</v>
      </c>
      <c r="Z166" s="28">
        <v>0.89439724645184204</v>
      </c>
      <c r="AA166" s="62">
        <f t="shared" si="77"/>
        <v>0.97203219315895373</v>
      </c>
      <c r="AB166" s="59">
        <f t="shared" si="64"/>
        <v>0.87849597585513073</v>
      </c>
      <c r="AC166" s="62">
        <f t="shared" si="65"/>
        <v>-5.7963661163229922E-2</v>
      </c>
      <c r="AD166" s="28">
        <v>7.6642910197268099E-2</v>
      </c>
      <c r="AE166" s="28">
        <v>0.88293847953236904</v>
      </c>
      <c r="AF166">
        <v>90.994</v>
      </c>
      <c r="AG166" s="59">
        <f t="shared" si="66"/>
        <v>0.74289407561643839</v>
      </c>
      <c r="AH166" s="62">
        <f t="shared" si="67"/>
        <v>-0.20721202490503332</v>
      </c>
      <c r="AI166">
        <v>6.5787674558349635E-2</v>
      </c>
      <c r="AJ166" s="28">
        <v>0.75652607287546736</v>
      </c>
      <c r="AK166" s="62">
        <f t="shared" si="73"/>
        <v>-0.17002267698867665</v>
      </c>
    </row>
    <row r="167" spans="1:37" x14ac:dyDescent="0.25">
      <c r="A167" s="4" t="s">
        <v>338</v>
      </c>
      <c r="B167" s="18">
        <v>5632</v>
      </c>
      <c r="C167" s="4">
        <v>3527</v>
      </c>
      <c r="D167" s="9">
        <v>0.69582544191919193</v>
      </c>
      <c r="E167" s="28">
        <f t="shared" si="74"/>
        <v>0.64561123477038429</v>
      </c>
      <c r="F167" s="28">
        <f t="shared" si="75"/>
        <v>0.65920305023923453</v>
      </c>
      <c r="G167" s="28">
        <f t="shared" si="76"/>
        <v>0.69582544191919193</v>
      </c>
      <c r="H167" s="16">
        <v>7</v>
      </c>
      <c r="I167" s="16">
        <v>7</v>
      </c>
      <c r="J167" s="5">
        <v>804.57</v>
      </c>
      <c r="K167" s="30">
        <f t="shared" si="71"/>
        <v>4.9999911221590914</v>
      </c>
      <c r="L167" s="5">
        <v>1126.4000000000001</v>
      </c>
      <c r="M167">
        <f t="shared" si="72"/>
        <v>5631.9900000000007</v>
      </c>
      <c r="N167" s="28"/>
      <c r="O167" s="28">
        <f t="shared" si="68"/>
        <v>0.66169211647727266</v>
      </c>
      <c r="P167">
        <f t="shared" si="59"/>
        <v>938.66638888847797</v>
      </c>
      <c r="Q167" s="28">
        <f t="shared" si="69"/>
        <v>0.79403077474903805</v>
      </c>
      <c r="R167" s="28">
        <f t="shared" si="60"/>
        <v>0.13233865827176539</v>
      </c>
      <c r="S167" s="46">
        <v>93038</v>
      </c>
      <c r="T167" s="59">
        <f t="shared" si="70"/>
        <v>4.6237779513112276E-3</v>
      </c>
      <c r="U167" s="28">
        <v>0.98960000000000004</v>
      </c>
      <c r="V167" s="59">
        <f t="shared" si="61"/>
        <v>0.71428444602272734</v>
      </c>
      <c r="W167" s="59">
        <f t="shared" si="62"/>
        <v>0.9741573483696605</v>
      </c>
      <c r="X167" s="62">
        <f t="shared" si="63"/>
        <v>0.51863247924188105</v>
      </c>
      <c r="Y167" s="28">
        <v>0.153789253681931</v>
      </c>
      <c r="Z167" s="28">
        <v>0.89439724645184204</v>
      </c>
      <c r="AA167" s="62">
        <f t="shared" si="77"/>
        <v>0.60534405296760463</v>
      </c>
      <c r="AB167" s="59">
        <f t="shared" si="64"/>
        <v>0.87893097444016954</v>
      </c>
      <c r="AC167" s="62">
        <f t="shared" si="65"/>
        <v>-5.2288007878155157E-2</v>
      </c>
      <c r="AD167" s="28">
        <v>7.6642910197268099E-2</v>
      </c>
      <c r="AE167" s="28">
        <v>0.88293847953236904</v>
      </c>
      <c r="AF167">
        <v>101.48390000000001</v>
      </c>
      <c r="AG167" s="59">
        <f t="shared" si="66"/>
        <v>0.7144535138630137</v>
      </c>
      <c r="AH167" s="62">
        <f t="shared" si="67"/>
        <v>-0.63952038576979764</v>
      </c>
      <c r="AI167">
        <v>6.5787674558349635E-2</v>
      </c>
      <c r="AJ167" s="28">
        <v>0.75652607287546736</v>
      </c>
      <c r="AK167" s="62">
        <f t="shared" si="73"/>
        <v>-5.7725304802023904E-2</v>
      </c>
    </row>
    <row r="168" spans="1:37" x14ac:dyDescent="0.25">
      <c r="A168" s="4" t="s">
        <v>340</v>
      </c>
      <c r="B168" s="18">
        <v>2733</v>
      </c>
      <c r="C168" s="4">
        <v>1717</v>
      </c>
      <c r="D168" s="9">
        <v>0.69805260804163105</v>
      </c>
      <c r="E168" s="28">
        <f t="shared" si="74"/>
        <v>0.64767767756440009</v>
      </c>
      <c r="F168" s="28">
        <f t="shared" si="75"/>
        <v>0.66131299709207159</v>
      </c>
      <c r="G168" s="28">
        <f t="shared" si="76"/>
        <v>0.69805260804163105</v>
      </c>
      <c r="H168" s="16">
        <v>4</v>
      </c>
      <c r="I168" s="16">
        <v>4</v>
      </c>
      <c r="J168" s="5">
        <v>683.25</v>
      </c>
      <c r="K168" s="30">
        <f t="shared" si="71"/>
        <v>3</v>
      </c>
      <c r="L168" s="5">
        <v>911</v>
      </c>
      <c r="M168">
        <f t="shared" si="72"/>
        <v>2733</v>
      </c>
      <c r="N168" s="28"/>
      <c r="O168" s="28">
        <f t="shared" si="68"/>
        <v>0.81814489571899018</v>
      </c>
      <c r="P168">
        <f t="shared" si="59"/>
        <v>683.25</v>
      </c>
      <c r="Q168" s="28">
        <f t="shared" si="69"/>
        <v>1.0908598609586535</v>
      </c>
      <c r="R168" s="28">
        <f t="shared" si="60"/>
        <v>0.27271496523966332</v>
      </c>
      <c r="S168" s="46">
        <v>61062</v>
      </c>
      <c r="T168" s="59">
        <f t="shared" si="70"/>
        <v>3.0346431486378274E-3</v>
      </c>
      <c r="U168" s="28">
        <v>0.98960000000000004</v>
      </c>
      <c r="V168" s="59">
        <f t="shared" si="61"/>
        <v>0.75</v>
      </c>
      <c r="W168" s="59">
        <f t="shared" si="62"/>
        <v>0.93073681072217473</v>
      </c>
      <c r="X168" s="62">
        <f t="shared" si="63"/>
        <v>0.23629456155298514</v>
      </c>
      <c r="Y168" s="28">
        <v>0.153789253681931</v>
      </c>
      <c r="Z168" s="28">
        <v>0.89439724645184204</v>
      </c>
      <c r="AA168" s="62">
        <f t="shared" si="77"/>
        <v>0.44757787167141594</v>
      </c>
      <c r="AB168" s="59">
        <f t="shared" si="64"/>
        <v>0.85080737610952806</v>
      </c>
      <c r="AC168" s="62">
        <f t="shared" si="65"/>
        <v>-0.41923125492155799</v>
      </c>
      <c r="AD168" s="28">
        <v>7.6642910197268099E-2</v>
      </c>
      <c r="AE168" s="28">
        <v>0.88293847953236904</v>
      </c>
      <c r="AF168">
        <v>112.5057</v>
      </c>
      <c r="AG168" s="59">
        <f t="shared" si="66"/>
        <v>0.68457084734246576</v>
      </c>
      <c r="AH168" s="62">
        <f t="shared" si="67"/>
        <v>-1.0937493385509731</v>
      </c>
      <c r="AI168">
        <v>6.5787674558349635E-2</v>
      </c>
      <c r="AJ168" s="28">
        <v>0.75652607287546736</v>
      </c>
      <c r="AK168" s="62">
        <f t="shared" si="73"/>
        <v>-0.42556201063984861</v>
      </c>
    </row>
    <row r="169" spans="1:37" x14ac:dyDescent="0.25">
      <c r="A169" s="4" t="s">
        <v>342</v>
      </c>
      <c r="B169" s="18">
        <v>2949</v>
      </c>
      <c r="C169" s="4">
        <v>2331</v>
      </c>
      <c r="D169" s="9">
        <v>0.87826381824347244</v>
      </c>
      <c r="E169" s="28">
        <f t="shared" si="74"/>
        <v>0.8148839550712631</v>
      </c>
      <c r="F169" s="28">
        <f t="shared" si="75"/>
        <v>0.83203940675697385</v>
      </c>
      <c r="G169" s="28">
        <f t="shared" si="76"/>
        <v>0.87826381824347244</v>
      </c>
      <c r="H169" s="16">
        <v>3</v>
      </c>
      <c r="I169" s="16">
        <v>5</v>
      </c>
      <c r="J169" s="5">
        <v>589.79999999999995</v>
      </c>
      <c r="K169" s="30">
        <f t="shared" si="71"/>
        <v>3</v>
      </c>
      <c r="L169" s="5">
        <v>983</v>
      </c>
      <c r="M169">
        <f t="shared" si="72"/>
        <v>2949</v>
      </c>
      <c r="N169" s="28"/>
      <c r="O169" s="28">
        <f t="shared" si="68"/>
        <v>0.75821973550356059</v>
      </c>
      <c r="P169">
        <f t="shared" si="59"/>
        <v>737.25</v>
      </c>
      <c r="Q169" s="28">
        <f t="shared" si="69"/>
        <v>1.0109596473380809</v>
      </c>
      <c r="R169" s="28">
        <f t="shared" si="60"/>
        <v>0.25273991183452027</v>
      </c>
      <c r="S169" s="46">
        <v>27675</v>
      </c>
      <c r="T169" s="59">
        <f t="shared" si="70"/>
        <v>1.3753848406300459E-3</v>
      </c>
      <c r="U169" s="28">
        <v>0.98960000000000004</v>
      </c>
      <c r="V169" s="59">
        <f t="shared" si="61"/>
        <v>0.6</v>
      </c>
      <c r="W169" s="59">
        <f t="shared" si="62"/>
        <v>1.4637730304057874</v>
      </c>
      <c r="X169" s="62">
        <f t="shared" si="63"/>
        <v>3.7023118997087798</v>
      </c>
      <c r="Y169" s="28">
        <v>0.153789253681931</v>
      </c>
      <c r="Z169" s="28">
        <v>0.89439724645184204</v>
      </c>
      <c r="AA169" s="62">
        <f t="shared" si="77"/>
        <v>1.0655826558265582</v>
      </c>
      <c r="AB169" s="59">
        <f t="shared" si="64"/>
        <v>0.64480578139114719</v>
      </c>
      <c r="AC169" s="62">
        <f t="shared" si="65"/>
        <v>-3.1070414409930636</v>
      </c>
      <c r="AD169" s="28">
        <v>7.6642910197268099E-2</v>
      </c>
      <c r="AE169" s="28">
        <v>0.88293847953236904</v>
      </c>
      <c r="AF169">
        <v>99.573899999999995</v>
      </c>
      <c r="AG169" s="59">
        <f t="shared" si="66"/>
        <v>0.7196319686575342</v>
      </c>
      <c r="AH169" s="62">
        <f t="shared" si="67"/>
        <v>-0.56080572030571385</v>
      </c>
      <c r="AI169">
        <v>6.5787674558349635E-2</v>
      </c>
      <c r="AJ169" s="28">
        <v>0.75652607287546736</v>
      </c>
      <c r="AK169" s="62">
        <f t="shared" si="73"/>
        <v>1.1488246136667471E-2</v>
      </c>
    </row>
    <row r="170" spans="1:37" x14ac:dyDescent="0.25">
      <c r="A170" s="4" t="s">
        <v>344</v>
      </c>
      <c r="B170" s="18">
        <v>3560</v>
      </c>
      <c r="C170" s="4">
        <v>3082</v>
      </c>
      <c r="D170" s="9">
        <v>0.96192259675405745</v>
      </c>
      <c r="E170" s="28">
        <f t="shared" si="74"/>
        <v>0.89250550214293989</v>
      </c>
      <c r="F170" s="28">
        <f t="shared" si="75"/>
        <v>0.91129509166173861</v>
      </c>
      <c r="G170" s="28">
        <f t="shared" si="76"/>
        <v>0.96192259675405745</v>
      </c>
      <c r="H170" s="16">
        <v>6</v>
      </c>
      <c r="I170" s="16">
        <v>6</v>
      </c>
      <c r="J170" s="5">
        <v>593.33000000000004</v>
      </c>
      <c r="K170" s="30">
        <f t="shared" si="71"/>
        <v>4.9999719101123601</v>
      </c>
      <c r="L170" s="5">
        <v>712</v>
      </c>
      <c r="M170">
        <f t="shared" si="72"/>
        <v>3559.9800000000005</v>
      </c>
      <c r="N170" s="28"/>
      <c r="O170" s="28">
        <f t="shared" si="68"/>
        <v>1.0468117977528091</v>
      </c>
      <c r="P170">
        <f t="shared" si="59"/>
        <v>593.33277777517685</v>
      </c>
      <c r="Q170" s="28">
        <f t="shared" si="69"/>
        <v>1.2561753335030099</v>
      </c>
      <c r="R170" s="28">
        <f t="shared" si="60"/>
        <v>0.20936353575020084</v>
      </c>
      <c r="S170" s="46">
        <v>117555</v>
      </c>
      <c r="T170" s="59">
        <f t="shared" si="70"/>
        <v>5.8422173420149973E-3</v>
      </c>
      <c r="U170" s="28">
        <v>0.98960000000000004</v>
      </c>
      <c r="V170" s="59">
        <f t="shared" si="61"/>
        <v>0.83332865168539338</v>
      </c>
      <c r="W170" s="59">
        <f t="shared" si="62"/>
        <v>1.1543136010127397</v>
      </c>
      <c r="X170" s="62">
        <f t="shared" si="63"/>
        <v>1.6900813830494306</v>
      </c>
      <c r="Y170" s="28">
        <v>0.153789253681931</v>
      </c>
      <c r="Z170" s="28">
        <v>0.89439724645184204</v>
      </c>
      <c r="AA170" s="62">
        <f t="shared" si="77"/>
        <v>0.30283696992896941</v>
      </c>
      <c r="AB170" s="59">
        <f t="shared" si="64"/>
        <v>0.93943226574603611</v>
      </c>
      <c r="AC170" s="62">
        <f t="shared" si="65"/>
        <v>0.73710387651330034</v>
      </c>
      <c r="AD170" s="28">
        <v>7.6642910197268099E-2</v>
      </c>
      <c r="AE170" s="28">
        <v>0.88293847953236904</v>
      </c>
      <c r="AF170">
        <v>51.491</v>
      </c>
      <c r="AG170" s="59">
        <f t="shared" si="66"/>
        <v>0.84999590794520552</v>
      </c>
      <c r="AH170" s="62">
        <f t="shared" si="67"/>
        <v>1.4207803467325197</v>
      </c>
      <c r="AI170">
        <v>6.5787674558349635E-2</v>
      </c>
      <c r="AJ170" s="28">
        <v>0.75652607287546736</v>
      </c>
      <c r="AK170" s="62">
        <f t="shared" si="73"/>
        <v>1.282655202098417</v>
      </c>
    </row>
    <row r="171" spans="1:37" x14ac:dyDescent="0.25">
      <c r="A171" s="4" t="s">
        <v>346</v>
      </c>
      <c r="B171" s="18">
        <v>4776</v>
      </c>
      <c r="C171" s="4">
        <v>3903</v>
      </c>
      <c r="D171" s="9">
        <v>0.90801228364042419</v>
      </c>
      <c r="E171" s="28">
        <f t="shared" si="74"/>
        <v>0.84248562399626992</v>
      </c>
      <c r="F171" s="28">
        <f t="shared" si="75"/>
        <v>0.86022216344882307</v>
      </c>
      <c r="G171" s="28">
        <f t="shared" si="76"/>
        <v>0.90801228364042419</v>
      </c>
      <c r="H171" s="16">
        <v>8</v>
      </c>
      <c r="I171" s="16">
        <v>8</v>
      </c>
      <c r="J171" s="5">
        <v>597</v>
      </c>
      <c r="K171" s="30">
        <f t="shared" si="71"/>
        <v>6.9999560304269446</v>
      </c>
      <c r="L171" s="5">
        <v>682.29</v>
      </c>
      <c r="M171">
        <f t="shared" si="72"/>
        <v>4776</v>
      </c>
      <c r="N171" s="28"/>
      <c r="O171" s="28">
        <f t="shared" si="68"/>
        <v>1.0923947295138432</v>
      </c>
      <c r="P171">
        <f t="shared" si="59"/>
        <v>597.00328124742362</v>
      </c>
      <c r="Q171" s="28">
        <f t="shared" si="69"/>
        <v>1.2484520996980979</v>
      </c>
      <c r="R171" s="28">
        <f t="shared" si="60"/>
        <v>0.1560573701842547</v>
      </c>
      <c r="S171" s="46">
        <v>112618</v>
      </c>
      <c r="T171" s="59">
        <f t="shared" si="70"/>
        <v>5.5968596199484919E-3</v>
      </c>
      <c r="U171" s="28">
        <v>0.98960000000000004</v>
      </c>
      <c r="V171" s="59">
        <f t="shared" si="61"/>
        <v>0.87499450380336807</v>
      </c>
      <c r="W171" s="59">
        <f t="shared" si="62"/>
        <v>1.0377348425544808</v>
      </c>
      <c r="X171" s="62">
        <f t="shared" si="63"/>
        <v>0.9320390903196103</v>
      </c>
      <c r="Y171" s="28">
        <v>0.153789253681931</v>
      </c>
      <c r="Z171" s="28">
        <v>0.89439724645184204</v>
      </c>
      <c r="AA171" s="62">
        <f t="shared" si="77"/>
        <v>0.42408851160560479</v>
      </c>
      <c r="AB171" s="59">
        <f t="shared" si="64"/>
        <v>0.93941554636026214</v>
      </c>
      <c r="AC171" s="62">
        <f t="shared" si="65"/>
        <v>0.73688572997200996</v>
      </c>
      <c r="AD171" s="28">
        <v>7.6642910197268099E-2</v>
      </c>
      <c r="AE171" s="28">
        <v>0.88293847953236904</v>
      </c>
      <c r="AF171">
        <v>81.5685</v>
      </c>
      <c r="AG171" s="59">
        <f t="shared" si="66"/>
        <v>0.76844880109589042</v>
      </c>
      <c r="AH171" s="62">
        <f t="shared" si="67"/>
        <v>0.18123042500686559</v>
      </c>
      <c r="AI171">
        <v>6.5787674558349635E-2</v>
      </c>
      <c r="AJ171" s="28">
        <v>0.75652607287546736</v>
      </c>
      <c r="AK171" s="62">
        <f t="shared" si="73"/>
        <v>0.61671841509949532</v>
      </c>
    </row>
    <row r="172" spans="1:37" x14ac:dyDescent="0.25">
      <c r="A172" s="4" t="s">
        <v>348</v>
      </c>
      <c r="B172" s="18">
        <v>9727</v>
      </c>
      <c r="C172" s="4">
        <v>7105</v>
      </c>
      <c r="D172" s="9">
        <v>0.81160115600333538</v>
      </c>
      <c r="E172" s="28">
        <f t="shared" si="74"/>
        <v>0.75303200041546592</v>
      </c>
      <c r="F172" s="28">
        <f t="shared" si="75"/>
        <v>0.76888530568737046</v>
      </c>
      <c r="G172" s="28">
        <f t="shared" si="76"/>
        <v>0.81160115600333538</v>
      </c>
      <c r="H172" s="16">
        <v>14</v>
      </c>
      <c r="I172" s="16">
        <v>15</v>
      </c>
      <c r="J172" s="5">
        <v>648.47</v>
      </c>
      <c r="K172" s="30">
        <f t="shared" si="71"/>
        <v>13.999985607161879</v>
      </c>
      <c r="L172" s="5">
        <v>694.79</v>
      </c>
      <c r="M172">
        <f t="shared" si="72"/>
        <v>9727.0500000000011</v>
      </c>
      <c r="N172" s="28"/>
      <c r="O172" s="28">
        <f t="shared" si="68"/>
        <v>1.0727414038774308</v>
      </c>
      <c r="P172">
        <f t="shared" si="59"/>
        <v>648.4706222221796</v>
      </c>
      <c r="Q172" s="28">
        <f t="shared" si="69"/>
        <v>1.1493658686432127</v>
      </c>
      <c r="R172" s="28">
        <f t="shared" si="60"/>
        <v>7.6624464765781886E-2</v>
      </c>
      <c r="S172" s="46">
        <v>141101</v>
      </c>
      <c r="T172" s="59">
        <f t="shared" si="70"/>
        <v>7.0124002311739882E-3</v>
      </c>
      <c r="U172" s="28">
        <v>0.98960000000000004</v>
      </c>
      <c r="V172" s="59">
        <f t="shared" si="61"/>
        <v>0.93333237381079193</v>
      </c>
      <c r="W172" s="59">
        <f t="shared" si="62"/>
        <v>0.86957356112010931</v>
      </c>
      <c r="X172" s="62">
        <f t="shared" si="63"/>
        <v>-0.16141365366837279</v>
      </c>
      <c r="Y172" s="28">
        <v>0.153789253681931</v>
      </c>
      <c r="Z172" s="28">
        <v>0.89439724645184204</v>
      </c>
      <c r="AA172" s="62">
        <f t="shared" si="77"/>
        <v>0.68936435602866031</v>
      </c>
      <c r="AB172" s="59">
        <f t="shared" si="64"/>
        <v>0.95075963823305598</v>
      </c>
      <c r="AC172" s="62">
        <f t="shared" si="65"/>
        <v>0.8848980098240633</v>
      </c>
      <c r="AD172" s="28">
        <v>7.6642910197268099E-2</v>
      </c>
      <c r="AE172" s="28">
        <v>0.88293847953236904</v>
      </c>
      <c r="AF172">
        <v>60.128799999999998</v>
      </c>
      <c r="AG172" s="59">
        <f t="shared" si="66"/>
        <v>0.82657682060273974</v>
      </c>
      <c r="AH172" s="62">
        <f t="shared" si="67"/>
        <v>1.0648004842478762</v>
      </c>
      <c r="AI172">
        <v>6.5787674558349635E-2</v>
      </c>
      <c r="AJ172" s="28">
        <v>0.75652607287546736</v>
      </c>
      <c r="AK172" s="62">
        <f t="shared" si="73"/>
        <v>0.59609494680118891</v>
      </c>
    </row>
    <row r="173" spans="1:37" x14ac:dyDescent="0.25">
      <c r="A173" s="4" t="s">
        <v>350</v>
      </c>
      <c r="B173" s="18">
        <v>33138</v>
      </c>
      <c r="C173" s="4">
        <v>25572</v>
      </c>
      <c r="D173" s="9">
        <v>0.85742450761462163</v>
      </c>
      <c r="E173" s="28">
        <f t="shared" si="74"/>
        <v>0.79554851221975209</v>
      </c>
      <c r="F173" s="28">
        <f t="shared" si="75"/>
        <v>0.81229690195069426</v>
      </c>
      <c r="G173" s="28">
        <f t="shared" si="76"/>
        <v>0.85742450761462163</v>
      </c>
      <c r="H173" s="16">
        <v>33</v>
      </c>
      <c r="I173" s="16">
        <v>34</v>
      </c>
      <c r="J173" s="5">
        <v>974.65</v>
      </c>
      <c r="K173" s="30">
        <f t="shared" si="71"/>
        <v>30.000090530508782</v>
      </c>
      <c r="L173" s="5">
        <v>1104.5999999999999</v>
      </c>
      <c r="M173">
        <f t="shared" si="72"/>
        <v>33138.1</v>
      </c>
      <c r="N173" s="28"/>
      <c r="O173" s="28">
        <f t="shared" si="68"/>
        <v>0.67475104110085105</v>
      </c>
      <c r="P173">
        <f t="shared" si="59"/>
        <v>1068.9678459934526</v>
      </c>
      <c r="Q173" s="28">
        <f t="shared" si="69"/>
        <v>0.69724267459824529</v>
      </c>
      <c r="R173" s="28">
        <f t="shared" si="60"/>
        <v>2.2491633497394248E-2</v>
      </c>
      <c r="S173" s="46">
        <v>284697</v>
      </c>
      <c r="T173" s="59">
        <f t="shared" si="70"/>
        <v>1.4148796313382193E-2</v>
      </c>
      <c r="U173" s="28">
        <v>0.98960000000000004</v>
      </c>
      <c r="V173" s="59">
        <f t="shared" si="61"/>
        <v>0.88235560383849354</v>
      </c>
      <c r="W173" s="59">
        <f t="shared" si="62"/>
        <v>0.97174484287807017</v>
      </c>
      <c r="X173" s="62">
        <f t="shared" si="63"/>
        <v>0.50294539166045671</v>
      </c>
      <c r="Y173" s="28">
        <v>0.153789253681931</v>
      </c>
      <c r="Z173" s="28">
        <v>0.89439724645184204</v>
      </c>
      <c r="AA173" s="62">
        <f t="shared" si="77"/>
        <v>1.1639743306041159</v>
      </c>
      <c r="AB173" s="59">
        <f t="shared" si="64"/>
        <v>0.96120097272971883</v>
      </c>
      <c r="AC173" s="62">
        <f t="shared" si="65"/>
        <v>1.021131543621101</v>
      </c>
      <c r="AD173" s="28">
        <v>7.6642910197268099E-2</v>
      </c>
      <c r="AE173" s="28">
        <v>0.88293847953236904</v>
      </c>
      <c r="AF173">
        <v>90.348100000000002</v>
      </c>
      <c r="AG173" s="59">
        <f t="shared" si="66"/>
        <v>0.74464526093150696</v>
      </c>
      <c r="AH173" s="62">
        <f t="shared" si="67"/>
        <v>-0.18059328018081638</v>
      </c>
      <c r="AI173">
        <v>6.5787674558349635E-2</v>
      </c>
      <c r="AJ173" s="28">
        <v>0.75652607287546736</v>
      </c>
      <c r="AK173" s="62">
        <f t="shared" si="73"/>
        <v>0.44782788503358045</v>
      </c>
    </row>
    <row r="174" spans="1:37" x14ac:dyDescent="0.25">
      <c r="A174" s="4" t="s">
        <v>352</v>
      </c>
      <c r="B174" s="18">
        <v>1634</v>
      </c>
      <c r="C174" s="4">
        <v>1343</v>
      </c>
      <c r="D174" s="9">
        <v>0.91323269413844677</v>
      </c>
      <c r="E174" s="28">
        <f t="shared" si="74"/>
        <v>0.8473293038397961</v>
      </c>
      <c r="F174" s="28">
        <f t="shared" si="75"/>
        <v>0.86516781549958133</v>
      </c>
      <c r="G174" s="28">
        <f t="shared" si="76"/>
        <v>0.91323269413844677</v>
      </c>
      <c r="H174" s="16">
        <v>2</v>
      </c>
      <c r="I174" s="16">
        <v>3</v>
      </c>
      <c r="J174" s="5">
        <v>544.66999999999996</v>
      </c>
      <c r="K174" s="30">
        <f t="shared" si="71"/>
        <v>2.0000122399020803</v>
      </c>
      <c r="L174" s="5">
        <v>817</v>
      </c>
      <c r="M174">
        <f t="shared" si="72"/>
        <v>1634.0099999999998</v>
      </c>
      <c r="N174" s="28"/>
      <c r="O174" s="28">
        <f t="shared" si="68"/>
        <v>0.91227662178702573</v>
      </c>
      <c r="P174">
        <f t="shared" si="59"/>
        <v>544.66777777324455</v>
      </c>
      <c r="Q174" s="28">
        <f t="shared" si="69"/>
        <v>1.3684121411534922</v>
      </c>
      <c r="R174" s="28">
        <f t="shared" si="60"/>
        <v>0.45613551936646646</v>
      </c>
      <c r="S174" s="46">
        <v>34970</v>
      </c>
      <c r="T174" s="59">
        <f t="shared" si="70"/>
        <v>1.737929823914461E-3</v>
      </c>
      <c r="U174" s="28">
        <v>0.98960000000000004</v>
      </c>
      <c r="V174" s="59">
        <f t="shared" si="61"/>
        <v>0.66667074663402681</v>
      </c>
      <c r="W174" s="59">
        <f t="shared" si="62"/>
        <v>1.3698406578499112</v>
      </c>
      <c r="X174" s="62">
        <f t="shared" si="63"/>
        <v>3.0915255781225621</v>
      </c>
      <c r="Y174" s="28">
        <v>0.153789253681931</v>
      </c>
      <c r="Z174" s="28">
        <v>0.89439724645184204</v>
      </c>
      <c r="AA174" s="62">
        <f t="shared" si="77"/>
        <v>0.46725764941378323</v>
      </c>
      <c r="AB174" s="59">
        <f t="shared" si="64"/>
        <v>0.76637260508132687</v>
      </c>
      <c r="AC174" s="62">
        <f t="shared" si="65"/>
        <v>-1.5208957247450279</v>
      </c>
      <c r="AD174" s="28">
        <v>7.6642910197268099E-2</v>
      </c>
      <c r="AE174" s="28">
        <v>0.88293847953236904</v>
      </c>
      <c r="AF174">
        <v>99.080699999999993</v>
      </c>
      <c r="AG174" s="59">
        <f t="shared" si="66"/>
        <v>0.72096914871232876</v>
      </c>
      <c r="AH174" s="62">
        <f t="shared" si="67"/>
        <v>-0.54048002763195091</v>
      </c>
      <c r="AI174">
        <v>6.5787674558349635E-2</v>
      </c>
      <c r="AJ174" s="28">
        <v>0.75652607287546736</v>
      </c>
      <c r="AK174" s="62">
        <f t="shared" si="73"/>
        <v>0.34338327524852774</v>
      </c>
    </row>
    <row r="175" spans="1:37" x14ac:dyDescent="0.25">
      <c r="A175" s="4" t="s">
        <v>354</v>
      </c>
      <c r="B175" s="18">
        <v>2434</v>
      </c>
      <c r="C175" s="4">
        <v>1643</v>
      </c>
      <c r="D175" s="9">
        <v>0.75002282479685933</v>
      </c>
      <c r="E175" s="28">
        <f t="shared" si="74"/>
        <v>0.69589746630636429</v>
      </c>
      <c r="F175" s="28">
        <f t="shared" si="75"/>
        <v>0.71054793928123516</v>
      </c>
      <c r="G175" s="28">
        <f t="shared" si="76"/>
        <v>0.75002282479685933</v>
      </c>
      <c r="H175" s="16">
        <v>5</v>
      </c>
      <c r="I175" s="16">
        <v>5</v>
      </c>
      <c r="J175" s="5">
        <v>486.8</v>
      </c>
      <c r="K175" s="30">
        <f t="shared" si="71"/>
        <v>5</v>
      </c>
      <c r="L175" s="5">
        <v>486.8</v>
      </c>
      <c r="M175">
        <f t="shared" si="72"/>
        <v>2434</v>
      </c>
      <c r="N175" s="28"/>
      <c r="O175" s="28">
        <f t="shared" si="68"/>
        <v>1.5310805258833198</v>
      </c>
      <c r="P175">
        <f t="shared" si="59"/>
        <v>405.66666666666669</v>
      </c>
      <c r="Q175" s="28">
        <f t="shared" si="69"/>
        <v>1.8372966310599836</v>
      </c>
      <c r="R175" s="28">
        <f t="shared" si="60"/>
        <v>0.30621610517666387</v>
      </c>
      <c r="S175" s="46">
        <v>51579</v>
      </c>
      <c r="T175" s="59">
        <f t="shared" si="70"/>
        <v>2.5633595192360303E-3</v>
      </c>
      <c r="U175" s="28">
        <v>0.98960000000000004</v>
      </c>
      <c r="V175" s="59">
        <f t="shared" si="61"/>
        <v>1</v>
      </c>
      <c r="W175" s="59">
        <f t="shared" si="62"/>
        <v>0.75002282479685933</v>
      </c>
      <c r="X175" s="62">
        <f t="shared" si="63"/>
        <v>-0.93878094989380612</v>
      </c>
      <c r="Y175" s="28">
        <v>0.153789253681931</v>
      </c>
      <c r="Z175" s="28">
        <v>0.89439724645184204</v>
      </c>
      <c r="AA175" s="62">
        <f t="shared" si="77"/>
        <v>0.47189747765563506</v>
      </c>
      <c r="AB175" s="59">
        <f t="shared" si="64"/>
        <v>0.90562050446887299</v>
      </c>
      <c r="AC175" s="62">
        <f t="shared" si="65"/>
        <v>0.29594420251166875</v>
      </c>
      <c r="AD175" s="28">
        <v>7.6642910197268099E-2</v>
      </c>
      <c r="AE175" s="28">
        <v>0.88293847953236904</v>
      </c>
      <c r="AF175">
        <v>121.41379999999999</v>
      </c>
      <c r="AG175" s="59">
        <f t="shared" si="66"/>
        <v>0.66041891375342465</v>
      </c>
      <c r="AH175" s="62">
        <f t="shared" si="67"/>
        <v>-1.4608687686141202</v>
      </c>
      <c r="AI175">
        <v>6.5787674558349635E-2</v>
      </c>
      <c r="AJ175" s="28">
        <v>0.75652607287546736</v>
      </c>
      <c r="AK175" s="62">
        <f t="shared" si="73"/>
        <v>-0.70123517199875252</v>
      </c>
    </row>
    <row r="176" spans="1:37" x14ac:dyDescent="0.25">
      <c r="A176" s="4" t="s">
        <v>356</v>
      </c>
      <c r="B176" s="18">
        <v>1777</v>
      </c>
      <c r="C176" s="4">
        <v>1360</v>
      </c>
      <c r="D176" s="9">
        <v>0.85037203776652293</v>
      </c>
      <c r="E176" s="28">
        <f t="shared" si="74"/>
        <v>0.78900498349471193</v>
      </c>
      <c r="F176" s="28">
        <f t="shared" si="75"/>
        <v>0.8056156147261796</v>
      </c>
      <c r="G176" s="28">
        <f t="shared" si="76"/>
        <v>0.85037203776652293</v>
      </c>
      <c r="H176" s="16">
        <v>5</v>
      </c>
      <c r="I176" s="16">
        <v>5</v>
      </c>
      <c r="J176" s="5">
        <v>355.4</v>
      </c>
      <c r="K176" s="30">
        <f t="shared" si="71"/>
        <v>5</v>
      </c>
      <c r="L176" s="5">
        <v>355.4</v>
      </c>
      <c r="M176">
        <f t="shared" si="72"/>
        <v>1777</v>
      </c>
      <c r="N176" s="28"/>
      <c r="O176" s="28">
        <f t="shared" si="68"/>
        <v>2.0971581316826113</v>
      </c>
      <c r="P176">
        <f t="shared" si="59"/>
        <v>296.16666666666669</v>
      </c>
      <c r="Q176" s="28">
        <f t="shared" si="69"/>
        <v>2.5165897580191334</v>
      </c>
      <c r="R176" s="28">
        <f t="shared" si="60"/>
        <v>0.41943162633652209</v>
      </c>
      <c r="S176" s="46">
        <v>17458</v>
      </c>
      <c r="T176" s="59">
        <f t="shared" si="70"/>
        <v>8.6762307308832314E-4</v>
      </c>
      <c r="U176" s="28">
        <v>0.98960000000000004</v>
      </c>
      <c r="V176" s="59">
        <f t="shared" si="61"/>
        <v>1</v>
      </c>
      <c r="W176" s="59">
        <f t="shared" si="62"/>
        <v>0.85037203776652293</v>
      </c>
      <c r="X176" s="62">
        <f t="shared" si="63"/>
        <v>-0.28626973362113223</v>
      </c>
      <c r="Y176" s="28">
        <v>0.153789253681931</v>
      </c>
      <c r="Z176" s="28">
        <v>0.89439724645184204</v>
      </c>
      <c r="AA176" s="62">
        <f t="shared" si="77"/>
        <v>1.0178714629396266</v>
      </c>
      <c r="AB176" s="59">
        <f t="shared" si="64"/>
        <v>0.79642570741207463</v>
      </c>
      <c r="AC176" s="62">
        <f t="shared" si="65"/>
        <v>-1.1287772332447015</v>
      </c>
      <c r="AD176" s="28">
        <v>7.6642910197268099E-2</v>
      </c>
      <c r="AE176" s="28">
        <v>0.88293847953236904</v>
      </c>
      <c r="AF176">
        <v>79.766900000000007</v>
      </c>
      <c r="AG176" s="59">
        <f t="shared" si="66"/>
        <v>0.77333335824657534</v>
      </c>
      <c r="AH176" s="62">
        <f t="shared" si="67"/>
        <v>0.25547772411686254</v>
      </c>
      <c r="AI176">
        <v>6.5787674558349635E-2</v>
      </c>
      <c r="AJ176" s="28">
        <v>0.75652607287546736</v>
      </c>
      <c r="AK176" s="62">
        <f t="shared" si="73"/>
        <v>-0.38652308091632365</v>
      </c>
    </row>
    <row r="177" spans="1:37" x14ac:dyDescent="0.25">
      <c r="A177" s="4" t="s">
        <v>358</v>
      </c>
      <c r="B177" s="18">
        <v>4977</v>
      </c>
      <c r="C177" s="4">
        <v>4496</v>
      </c>
      <c r="D177" s="9">
        <v>1.0037282611122273</v>
      </c>
      <c r="E177" s="28">
        <f t="shared" si="74"/>
        <v>0.93129426288763373</v>
      </c>
      <c r="F177" s="28">
        <f t="shared" si="75"/>
        <v>0.95090045789579436</v>
      </c>
      <c r="G177" s="28">
        <f t="shared" si="76"/>
        <v>1.0037282611122273</v>
      </c>
      <c r="H177" s="16">
        <v>4</v>
      </c>
      <c r="I177" s="16">
        <v>5</v>
      </c>
      <c r="J177" s="5">
        <v>995.4</v>
      </c>
      <c r="K177" s="30">
        <f t="shared" si="71"/>
        <v>4</v>
      </c>
      <c r="L177" s="5">
        <v>1244.25</v>
      </c>
      <c r="M177">
        <f t="shared" si="72"/>
        <v>4977</v>
      </c>
      <c r="N177" s="28"/>
      <c r="O177" s="28">
        <f t="shared" si="68"/>
        <v>0.59901948965240104</v>
      </c>
      <c r="P177">
        <f t="shared" si="59"/>
        <v>995.4</v>
      </c>
      <c r="Q177" s="28">
        <f t="shared" si="69"/>
        <v>0.74877436206550141</v>
      </c>
      <c r="R177" s="28">
        <f t="shared" si="60"/>
        <v>0.14975487241310037</v>
      </c>
      <c r="S177" s="46">
        <v>44825</v>
      </c>
      <c r="T177" s="59">
        <f t="shared" si="70"/>
        <v>2.2277010110656483E-3</v>
      </c>
      <c r="U177" s="28">
        <v>0.98960000000000004</v>
      </c>
      <c r="V177" s="59">
        <f t="shared" si="61"/>
        <v>0.8</v>
      </c>
      <c r="W177" s="59">
        <f t="shared" si="62"/>
        <v>1.254660326390284</v>
      </c>
      <c r="X177" s="62">
        <f t="shared" si="63"/>
        <v>2.3425764239908657</v>
      </c>
      <c r="Y177" s="28">
        <v>0.153789253681931</v>
      </c>
      <c r="Z177" s="28">
        <v>0.89439724645184204</v>
      </c>
      <c r="AA177" s="62">
        <f t="shared" si="77"/>
        <v>1.1103179029559398</v>
      </c>
      <c r="AB177" s="59">
        <f t="shared" si="64"/>
        <v>0.72242052426101511</v>
      </c>
      <c r="AC177" s="62">
        <f t="shared" si="65"/>
        <v>-2.094361433539035</v>
      </c>
      <c r="AD177" s="28">
        <v>7.6642910197268099E-2</v>
      </c>
      <c r="AE177" s="28">
        <v>0.88293847953236904</v>
      </c>
      <c r="AF177">
        <v>46.1967</v>
      </c>
      <c r="AG177" s="59">
        <f t="shared" si="66"/>
        <v>0.86434998816438358</v>
      </c>
      <c r="AH177" s="62">
        <f t="shared" si="67"/>
        <v>1.6389683327882796</v>
      </c>
      <c r="AI177">
        <v>6.5787674558349635E-2</v>
      </c>
      <c r="AJ177" s="28">
        <v>0.75652607287546736</v>
      </c>
      <c r="AK177" s="62">
        <f t="shared" si="73"/>
        <v>0.62906110774670343</v>
      </c>
    </row>
    <row r="178" spans="1:37" x14ac:dyDescent="0.25">
      <c r="A178" s="4" t="s">
        <v>360</v>
      </c>
      <c r="B178" s="18">
        <v>7909</v>
      </c>
      <c r="C178" s="4">
        <v>6067</v>
      </c>
      <c r="D178" s="9">
        <v>0.85233419030359225</v>
      </c>
      <c r="E178" s="28">
        <f t="shared" si="74"/>
        <v>0.79082553739508565</v>
      </c>
      <c r="F178" s="28">
        <f t="shared" si="75"/>
        <v>0.80747449607708743</v>
      </c>
      <c r="G178" s="28">
        <f t="shared" si="76"/>
        <v>0.85233419030359225</v>
      </c>
      <c r="H178" s="16">
        <v>11</v>
      </c>
      <c r="I178" s="16">
        <v>12</v>
      </c>
      <c r="J178" s="5">
        <v>659.08</v>
      </c>
      <c r="K178" s="30">
        <f t="shared" si="71"/>
        <v>10.999944367176635</v>
      </c>
      <c r="L178" s="5">
        <v>719</v>
      </c>
      <c r="M178">
        <f t="shared" si="72"/>
        <v>7908.9600000000009</v>
      </c>
      <c r="N178" s="28"/>
      <c r="O178" s="28">
        <f t="shared" si="68"/>
        <v>1.0366203059805286</v>
      </c>
      <c r="P178">
        <f t="shared" si="59"/>
        <v>659.08305555426773</v>
      </c>
      <c r="Q178" s="28">
        <f t="shared" si="69"/>
        <v>1.130858992230048</v>
      </c>
      <c r="R178" s="28">
        <f t="shared" si="60"/>
        <v>9.4238686249519477E-2</v>
      </c>
      <c r="S178" s="46">
        <v>158767</v>
      </c>
      <c r="T178" s="59">
        <f t="shared" si="70"/>
        <v>7.8903604333264866E-3</v>
      </c>
      <c r="U178" s="28">
        <v>0.98960000000000004</v>
      </c>
      <c r="V178" s="59">
        <f t="shared" si="61"/>
        <v>0.91666203059805296</v>
      </c>
      <c r="W178" s="59">
        <f t="shared" si="62"/>
        <v>0.9298238193061279</v>
      </c>
      <c r="X178" s="62">
        <f t="shared" si="63"/>
        <v>0.23035792167608518</v>
      </c>
      <c r="Y178" s="28">
        <v>0.153789253681931</v>
      </c>
      <c r="Z178" s="28">
        <v>0.89439724645184204</v>
      </c>
      <c r="AA178" s="62">
        <f t="shared" si="77"/>
        <v>0.49815137906491902</v>
      </c>
      <c r="AB178" s="59">
        <f t="shared" si="64"/>
        <v>0.95471328195519045</v>
      </c>
      <c r="AC178" s="62">
        <f t="shared" si="65"/>
        <v>0.93648326033136198</v>
      </c>
      <c r="AD178" s="28">
        <v>7.6642910197268099E-2</v>
      </c>
      <c r="AE178" s="28">
        <v>0.88293847953236904</v>
      </c>
      <c r="AF178">
        <v>110.16419999999999</v>
      </c>
      <c r="AG178" s="59">
        <f t="shared" si="66"/>
        <v>0.6909191991232877</v>
      </c>
      <c r="AH178" s="62">
        <f t="shared" si="67"/>
        <v>-0.99725175259068299</v>
      </c>
      <c r="AI178">
        <v>6.5787674558349635E-2</v>
      </c>
      <c r="AJ178" s="28">
        <v>0.75652607287546736</v>
      </c>
      <c r="AK178" s="62">
        <f t="shared" si="73"/>
        <v>5.6529809805588048E-2</v>
      </c>
    </row>
    <row r="179" spans="1:37" x14ac:dyDescent="0.25">
      <c r="A179" s="4" t="s">
        <v>362</v>
      </c>
      <c r="B179" s="18">
        <v>4934</v>
      </c>
      <c r="C179" s="4">
        <v>4087</v>
      </c>
      <c r="D179" s="9">
        <v>0.92037112101968199</v>
      </c>
      <c r="E179" s="28">
        <f t="shared" si="74"/>
        <v>0.85395258651310713</v>
      </c>
      <c r="F179" s="28">
        <f t="shared" si="75"/>
        <v>0.87193053570285661</v>
      </c>
      <c r="G179" s="28">
        <f t="shared" si="76"/>
        <v>0.92037112101968199</v>
      </c>
      <c r="H179" s="16">
        <v>4</v>
      </c>
      <c r="I179" s="16">
        <v>5</v>
      </c>
      <c r="J179" s="5">
        <v>986.8</v>
      </c>
      <c r="K179" s="30">
        <f t="shared" si="71"/>
        <v>4</v>
      </c>
      <c r="L179" s="5">
        <v>1233.5</v>
      </c>
      <c r="M179">
        <f t="shared" si="72"/>
        <v>4934</v>
      </c>
      <c r="N179" s="28"/>
      <c r="O179" s="28">
        <f t="shared" si="68"/>
        <v>0.60423996757194975</v>
      </c>
      <c r="P179">
        <f t="shared" si="59"/>
        <v>986.8</v>
      </c>
      <c r="Q179" s="28">
        <f t="shared" si="69"/>
        <v>0.75529995946493722</v>
      </c>
      <c r="R179" s="28">
        <f t="shared" si="60"/>
        <v>0.15105999189298747</v>
      </c>
      <c r="S179" s="46">
        <v>58698</v>
      </c>
      <c r="T179" s="59">
        <f t="shared" si="70"/>
        <v>2.9171577010046051E-3</v>
      </c>
      <c r="U179" s="28">
        <v>0.98960000000000004</v>
      </c>
      <c r="V179" s="59">
        <f t="shared" si="61"/>
        <v>0.8</v>
      </c>
      <c r="W179" s="59">
        <f t="shared" si="62"/>
        <v>1.1504639012746025</v>
      </c>
      <c r="X179" s="62">
        <f t="shared" si="63"/>
        <v>1.6650490765262504</v>
      </c>
      <c r="Y179" s="28">
        <v>0.153789253681931</v>
      </c>
      <c r="Z179" s="28">
        <v>0.89439724645184204</v>
      </c>
      <c r="AA179" s="62">
        <f t="shared" si="77"/>
        <v>0.84057378445602915</v>
      </c>
      <c r="AB179" s="59">
        <f t="shared" si="64"/>
        <v>0.78985655388599274</v>
      </c>
      <c r="AC179" s="62">
        <f t="shared" si="65"/>
        <v>-1.2144884035169916</v>
      </c>
      <c r="AD179" s="28">
        <v>7.6642910197268099E-2</v>
      </c>
      <c r="AE179" s="28">
        <v>0.88293847953236904</v>
      </c>
      <c r="AF179">
        <v>62.107500000000002</v>
      </c>
      <c r="AG179" s="59">
        <f t="shared" si="66"/>
        <v>0.82121210410958911</v>
      </c>
      <c r="AH179" s="62">
        <f t="shared" si="67"/>
        <v>0.9832545635390898</v>
      </c>
      <c r="AI179">
        <v>6.5787674558349635E-2</v>
      </c>
      <c r="AJ179" s="28">
        <v>0.75652607287546736</v>
      </c>
      <c r="AK179" s="62">
        <f t="shared" si="73"/>
        <v>0.47793841218278282</v>
      </c>
    </row>
    <row r="180" spans="1:37" x14ac:dyDescent="0.25">
      <c r="A180" s="4" t="s">
        <v>364</v>
      </c>
      <c r="B180" s="18">
        <v>14470</v>
      </c>
      <c r="C180" s="4">
        <v>11143</v>
      </c>
      <c r="D180" s="9">
        <v>0.85564002150042229</v>
      </c>
      <c r="E180" s="28">
        <f t="shared" si="74"/>
        <v>0.79389280345400015</v>
      </c>
      <c r="F180" s="28">
        <f t="shared" si="75"/>
        <v>0.8106063361582948</v>
      </c>
      <c r="G180" s="28">
        <f t="shared" si="76"/>
        <v>0.85564002150042229</v>
      </c>
      <c r="H180" s="16">
        <v>14</v>
      </c>
      <c r="I180" s="16">
        <v>18</v>
      </c>
      <c r="J180" s="5">
        <v>803.89</v>
      </c>
      <c r="K180" s="30">
        <f t="shared" si="71"/>
        <v>14.000038700813686</v>
      </c>
      <c r="L180" s="5">
        <v>1033.57</v>
      </c>
      <c r="M180">
        <f t="shared" si="72"/>
        <v>14470.02</v>
      </c>
      <c r="N180" s="28"/>
      <c r="O180" s="28">
        <f t="shared" si="68"/>
        <v>0.72112193658871682</v>
      </c>
      <c r="P180">
        <f t="shared" si="59"/>
        <v>964.66551111065235</v>
      </c>
      <c r="Q180" s="28">
        <f t="shared" si="69"/>
        <v>0.7726305039576632</v>
      </c>
      <c r="R180" s="28">
        <f t="shared" si="60"/>
        <v>5.1508567368946379E-2</v>
      </c>
      <c r="S180" s="46">
        <v>121945</v>
      </c>
      <c r="T180" s="59">
        <f t="shared" si="70"/>
        <v>6.060390402552158E-3</v>
      </c>
      <c r="U180" s="28">
        <v>0.98960000000000004</v>
      </c>
      <c r="V180" s="59">
        <f t="shared" si="61"/>
        <v>0.77777992782298255</v>
      </c>
      <c r="W180" s="59">
        <f t="shared" si="62"/>
        <v>1.1001055580019548</v>
      </c>
      <c r="X180" s="62">
        <f t="shared" si="63"/>
        <v>1.3375987373965765</v>
      </c>
      <c r="Y180" s="28">
        <v>0.153789253681931</v>
      </c>
      <c r="Z180" s="28">
        <v>0.89439724645184204</v>
      </c>
      <c r="AA180" s="62">
        <f t="shared" si="77"/>
        <v>1.186600516626348</v>
      </c>
      <c r="AB180" s="59">
        <f t="shared" si="64"/>
        <v>0.91524305453831478</v>
      </c>
      <c r="AC180" s="62">
        <f t="shared" si="65"/>
        <v>0.42149462908960922</v>
      </c>
      <c r="AD180" s="28">
        <v>7.6642910197268099E-2</v>
      </c>
      <c r="AE180" s="28">
        <v>0.88293847953236904</v>
      </c>
      <c r="AF180">
        <v>69.185599999999994</v>
      </c>
      <c r="AG180" s="59">
        <f t="shared" si="66"/>
        <v>0.80202172668493155</v>
      </c>
      <c r="AH180" s="62">
        <f t="shared" si="67"/>
        <v>0.69155284960121721</v>
      </c>
      <c r="AI180">
        <v>6.5787674558349635E-2</v>
      </c>
      <c r="AJ180" s="28">
        <v>0.75652607287546736</v>
      </c>
      <c r="AK180" s="62">
        <f t="shared" si="73"/>
        <v>0.81688207202913432</v>
      </c>
    </row>
    <row r="181" spans="1:37" x14ac:dyDescent="0.25">
      <c r="A181" s="4" t="s">
        <v>366</v>
      </c>
      <c r="B181" s="18">
        <v>15799</v>
      </c>
      <c r="C181" s="4">
        <v>11076</v>
      </c>
      <c r="D181" s="9">
        <v>0.77895225436209037</v>
      </c>
      <c r="E181" s="28">
        <f t="shared" si="74"/>
        <v>0.72273920507822831</v>
      </c>
      <c r="F181" s="28">
        <f t="shared" si="75"/>
        <v>0.73795476729040155</v>
      </c>
      <c r="G181" s="28">
        <f t="shared" si="76"/>
        <v>0.77895225436209037</v>
      </c>
      <c r="H181" s="16">
        <v>22</v>
      </c>
      <c r="I181" s="16">
        <v>22</v>
      </c>
      <c r="J181" s="5">
        <v>718.14</v>
      </c>
      <c r="K181" s="30">
        <f t="shared" si="71"/>
        <v>20.000101272232417</v>
      </c>
      <c r="L181" s="5">
        <v>789.95</v>
      </c>
      <c r="M181">
        <f t="shared" si="72"/>
        <v>15799.08</v>
      </c>
      <c r="N181" s="28"/>
      <c r="O181" s="28">
        <f t="shared" si="68"/>
        <v>0.9435154123678714</v>
      </c>
      <c r="P181">
        <f t="shared" si="59"/>
        <v>752.33351473835432</v>
      </c>
      <c r="Q181" s="28">
        <f t="shared" si="69"/>
        <v>0.99069094410769409</v>
      </c>
      <c r="R181" s="28">
        <f t="shared" si="60"/>
        <v>4.7175531739822696E-2</v>
      </c>
      <c r="S181" s="46">
        <v>183595</v>
      </c>
      <c r="T181" s="59">
        <f t="shared" si="70"/>
        <v>9.1242558198906341E-3</v>
      </c>
      <c r="U181" s="28">
        <v>0.98960000000000004</v>
      </c>
      <c r="V181" s="59">
        <f t="shared" si="61"/>
        <v>0.90909551237420072</v>
      </c>
      <c r="W181" s="59">
        <f t="shared" si="62"/>
        <v>0.856843141077413</v>
      </c>
      <c r="X181" s="62">
        <f t="shared" si="63"/>
        <v>-0.24419199960550531</v>
      </c>
      <c r="Y181" s="28">
        <v>0.153789253681931</v>
      </c>
      <c r="Z181" s="28">
        <v>0.89439724645184204</v>
      </c>
      <c r="AA181" s="62">
        <f t="shared" si="77"/>
        <v>0.86053541763119912</v>
      </c>
      <c r="AB181" s="59">
        <f t="shared" si="64"/>
        <v>0.95697344698819387</v>
      </c>
      <c r="AC181" s="62">
        <f t="shared" si="65"/>
        <v>0.96597281164388471</v>
      </c>
      <c r="AD181" s="28">
        <v>7.6642910197268099E-2</v>
      </c>
      <c r="AE181" s="28">
        <v>0.88293847953236904</v>
      </c>
      <c r="AF181">
        <v>98.417000000000002</v>
      </c>
      <c r="AG181" s="59">
        <f t="shared" si="66"/>
        <v>0.72276859397260274</v>
      </c>
      <c r="AH181" s="62">
        <f t="shared" si="67"/>
        <v>-0.51312771167984983</v>
      </c>
      <c r="AI181">
        <v>6.5787674558349635E-2</v>
      </c>
      <c r="AJ181" s="28">
        <v>0.75652607287546736</v>
      </c>
      <c r="AK181" s="62">
        <f t="shared" si="73"/>
        <v>6.9551033452843192E-2</v>
      </c>
    </row>
    <row r="182" spans="1:37" x14ac:dyDescent="0.25">
      <c r="A182" s="4" t="s">
        <v>368</v>
      </c>
      <c r="B182" s="18">
        <v>41554</v>
      </c>
      <c r="C182" s="4">
        <v>29797</v>
      </c>
      <c r="D182" s="9">
        <v>0.79674105447797516</v>
      </c>
      <c r="E182" s="28">
        <f t="shared" si="74"/>
        <v>0.73924427735069864</v>
      </c>
      <c r="F182" s="28">
        <f t="shared" si="75"/>
        <v>0.75480731476860807</v>
      </c>
      <c r="G182" s="28">
        <f t="shared" si="76"/>
        <v>0.79674105447797516</v>
      </c>
      <c r="H182" s="16">
        <v>30</v>
      </c>
      <c r="I182" s="16">
        <v>31</v>
      </c>
      <c r="J182" s="5">
        <v>1340.45</v>
      </c>
      <c r="K182" s="30">
        <f t="shared" si="71"/>
        <v>27.999993261773369</v>
      </c>
      <c r="L182" s="5">
        <v>1484.07</v>
      </c>
      <c r="M182">
        <f t="shared" si="72"/>
        <v>41553.950000000004</v>
      </c>
      <c r="N182" s="28"/>
      <c r="O182" s="28">
        <f t="shared" si="68"/>
        <v>0.50222024567574308</v>
      </c>
      <c r="P182">
        <f t="shared" si="59"/>
        <v>1432.8951605231839</v>
      </c>
      <c r="Q182" s="28">
        <f t="shared" si="69"/>
        <v>0.52015668733772713</v>
      </c>
      <c r="R182" s="28">
        <f t="shared" si="60"/>
        <v>1.7936441661984048E-2</v>
      </c>
      <c r="S182" s="46">
        <v>277563</v>
      </c>
      <c r="T182" s="59">
        <f t="shared" si="70"/>
        <v>1.3794252665575338E-2</v>
      </c>
      <c r="U182" s="28">
        <v>0.98960000000000004</v>
      </c>
      <c r="V182" s="59">
        <f t="shared" si="61"/>
        <v>0.90322558908946349</v>
      </c>
      <c r="W182" s="59">
        <f t="shared" si="62"/>
        <v>0.8821063797374975</v>
      </c>
      <c r="X182" s="62">
        <f t="shared" si="63"/>
        <v>-7.9920192211639665E-2</v>
      </c>
      <c r="Y182" s="28">
        <v>0.153789253681931</v>
      </c>
      <c r="Z182" s="28">
        <v>0.89439724645184204</v>
      </c>
      <c r="AA182" s="62">
        <f t="shared" si="77"/>
        <v>1.4971015589253611</v>
      </c>
      <c r="AB182" s="59">
        <f t="shared" si="64"/>
        <v>0.94653207431412989</v>
      </c>
      <c r="AC182" s="62">
        <f t="shared" si="65"/>
        <v>0.82973877972639432</v>
      </c>
      <c r="AD182" s="28">
        <v>7.6642910197268099E-2</v>
      </c>
      <c r="AE182" s="28">
        <v>0.88293847953236904</v>
      </c>
      <c r="AF182">
        <v>103.53270000000001</v>
      </c>
      <c r="AG182" s="59">
        <f t="shared" si="66"/>
        <v>0.70889873994520547</v>
      </c>
      <c r="AH182" s="62">
        <f t="shared" si="67"/>
        <v>-0.72395525833671726</v>
      </c>
      <c r="AI182">
        <v>6.5787674558349635E-2</v>
      </c>
      <c r="AJ182" s="28">
        <v>0.75652607287546736</v>
      </c>
      <c r="AK182" s="62">
        <f t="shared" si="73"/>
        <v>8.6211097260124516E-3</v>
      </c>
    </row>
    <row r="183" spans="1:37" x14ac:dyDescent="0.25">
      <c r="A183" s="4" t="s">
        <v>370</v>
      </c>
      <c r="B183" s="18">
        <v>57999</v>
      </c>
      <c r="C183" s="4">
        <v>36871</v>
      </c>
      <c r="D183" s="9">
        <v>0.70635317467159398</v>
      </c>
      <c r="E183" s="28">
        <f t="shared" si="74"/>
        <v>0.6553792342313759</v>
      </c>
      <c r="F183" s="28">
        <f t="shared" si="75"/>
        <v>0.66917669179414174</v>
      </c>
      <c r="G183" s="28">
        <f t="shared" si="76"/>
        <v>0.70635317467159398</v>
      </c>
      <c r="H183" s="16">
        <v>36</v>
      </c>
      <c r="I183" s="16">
        <v>38</v>
      </c>
      <c r="J183" s="5">
        <v>1526.29</v>
      </c>
      <c r="K183" s="30">
        <f t="shared" si="71"/>
        <v>28.999944999174986</v>
      </c>
      <c r="L183" s="5">
        <v>1999.97</v>
      </c>
      <c r="M183">
        <f t="shared" si="72"/>
        <v>57999.02</v>
      </c>
      <c r="N183" s="28"/>
      <c r="O183" s="28">
        <f t="shared" si="68"/>
        <v>0.37267059005885089</v>
      </c>
      <c r="P183">
        <f t="shared" si="59"/>
        <v>1933.3042111108871</v>
      </c>
      <c r="Q183" s="28">
        <f t="shared" si="69"/>
        <v>0.38552132443332826</v>
      </c>
      <c r="R183" s="28">
        <f t="shared" si="60"/>
        <v>1.2850734374477368E-2</v>
      </c>
      <c r="S183" s="46">
        <v>416681</v>
      </c>
      <c r="T183" s="59">
        <f t="shared" si="70"/>
        <v>2.0708102286488464E-2</v>
      </c>
      <c r="U183" s="28">
        <v>0.98960000000000004</v>
      </c>
      <c r="V183" s="59">
        <f t="shared" si="61"/>
        <v>0.76315644734671018</v>
      </c>
      <c r="W183" s="59">
        <f t="shared" si="62"/>
        <v>0.9255679842939073</v>
      </c>
      <c r="X183" s="62">
        <f t="shared" si="63"/>
        <v>0.20268475914795056</v>
      </c>
      <c r="Y183" s="28">
        <v>0.153789253681931</v>
      </c>
      <c r="Z183" s="28">
        <v>0.89439724645184204</v>
      </c>
      <c r="AA183" s="62">
        <f t="shared" si="77"/>
        <v>1.391928117672752</v>
      </c>
      <c r="AB183" s="59">
        <f t="shared" si="64"/>
        <v>0.95200238766961964</v>
      </c>
      <c r="AC183" s="62">
        <f t="shared" si="65"/>
        <v>0.90111280951479789</v>
      </c>
      <c r="AD183" s="28">
        <v>7.6642910197268099E-2</v>
      </c>
      <c r="AE183" s="28">
        <v>0.88293847953236904</v>
      </c>
      <c r="AF183">
        <v>153.75280000000001</v>
      </c>
      <c r="AG183" s="59">
        <f t="shared" si="66"/>
        <v>0.57274035375342469</v>
      </c>
      <c r="AH183" s="62">
        <f t="shared" si="67"/>
        <v>-2.7936193269612533</v>
      </c>
      <c r="AI183">
        <v>6.5787674558349635E-2</v>
      </c>
      <c r="AJ183" s="28">
        <v>0.75652607287546736</v>
      </c>
      <c r="AK183" s="62">
        <f t="shared" si="73"/>
        <v>-0.563273919432835</v>
      </c>
    </row>
    <row r="184" spans="1:37" x14ac:dyDescent="0.25">
      <c r="A184" s="4" t="s">
        <v>372</v>
      </c>
      <c r="B184" s="18">
        <v>2224</v>
      </c>
      <c r="C184" s="4">
        <v>1855</v>
      </c>
      <c r="D184" s="9">
        <v>0.92675859312549957</v>
      </c>
      <c r="E184" s="28">
        <f t="shared" si="74"/>
        <v>0.85987910702365955</v>
      </c>
      <c r="F184" s="28">
        <f t="shared" si="75"/>
        <v>0.87798182506626288</v>
      </c>
      <c r="G184" s="28">
        <f t="shared" si="76"/>
        <v>0.92675859312549957</v>
      </c>
      <c r="H184" s="16">
        <v>3</v>
      </c>
      <c r="I184" s="16">
        <v>3</v>
      </c>
      <c r="J184" s="5">
        <v>741.33</v>
      </c>
      <c r="K184" s="30">
        <f t="shared" si="71"/>
        <v>1.9999910071942448</v>
      </c>
      <c r="L184" s="5">
        <v>1112</v>
      </c>
      <c r="M184">
        <f t="shared" si="72"/>
        <v>2223.9900000000002</v>
      </c>
      <c r="N184" s="28"/>
      <c r="O184" s="28">
        <f t="shared" si="68"/>
        <v>0.67026079136690653</v>
      </c>
      <c r="P184">
        <f t="shared" si="59"/>
        <v>741.33222221889162</v>
      </c>
      <c r="Q184" s="28">
        <f t="shared" si="69"/>
        <v>1.0053926939384108</v>
      </c>
      <c r="R184" s="28">
        <f t="shared" si="60"/>
        <v>0.33513190257150427</v>
      </c>
      <c r="S184" s="46">
        <v>35512</v>
      </c>
      <c r="T184" s="59">
        <f t="shared" si="70"/>
        <v>1.7648659967643792E-3</v>
      </c>
      <c r="U184" s="28">
        <v>0.98960000000000004</v>
      </c>
      <c r="V184" s="59">
        <f t="shared" si="61"/>
        <v>0.66666366906474828</v>
      </c>
      <c r="W184" s="59">
        <f t="shared" si="62"/>
        <v>1.3901441403363621</v>
      </c>
      <c r="X184" s="62">
        <f t="shared" si="63"/>
        <v>3.2235470425640433</v>
      </c>
      <c r="Y184" s="28">
        <v>0.153789253681931</v>
      </c>
      <c r="Z184" s="28">
        <v>0.89439724645184204</v>
      </c>
      <c r="AA184" s="62">
        <f t="shared" si="77"/>
        <v>0.62626717729218295</v>
      </c>
      <c r="AB184" s="59">
        <f t="shared" si="64"/>
        <v>0.68686500337280854</v>
      </c>
      <c r="AC184" s="62">
        <f t="shared" si="65"/>
        <v>-2.5582728481329178</v>
      </c>
      <c r="AD184" s="28">
        <v>7.6642910197268099E-2</v>
      </c>
      <c r="AE184" s="28">
        <v>0.88293847953236904</v>
      </c>
      <c r="AF184">
        <v>89.597399999999993</v>
      </c>
      <c r="AG184" s="59">
        <f t="shared" si="66"/>
        <v>0.7466805834520549</v>
      </c>
      <c r="AH184" s="62">
        <f t="shared" si="67"/>
        <v>-0.14965553182275976</v>
      </c>
      <c r="AI184">
        <v>6.5787674558349635E-2</v>
      </c>
      <c r="AJ184" s="28">
        <v>0.75652607287546736</v>
      </c>
      <c r="AK184" s="62">
        <f t="shared" si="73"/>
        <v>0.17187288753612195</v>
      </c>
    </row>
    <row r="185" spans="1:37" x14ac:dyDescent="0.25">
      <c r="A185" s="4" t="s">
        <v>374</v>
      </c>
      <c r="B185" s="18">
        <v>2517</v>
      </c>
      <c r="C185" s="4">
        <v>2067</v>
      </c>
      <c r="D185" s="9">
        <v>0.91246192557277173</v>
      </c>
      <c r="E185" s="28">
        <f t="shared" si="74"/>
        <v>0.84661415774793269</v>
      </c>
      <c r="F185" s="28">
        <f t="shared" si="75"/>
        <v>0.86443761370052064</v>
      </c>
      <c r="G185" s="28">
        <f t="shared" si="76"/>
        <v>0.91246192557277173</v>
      </c>
      <c r="H185" s="16">
        <v>4</v>
      </c>
      <c r="I185" s="16">
        <v>4</v>
      </c>
      <c r="J185" s="5">
        <v>629.25</v>
      </c>
      <c r="K185" s="30">
        <f t="shared" si="71"/>
        <v>4</v>
      </c>
      <c r="L185" s="5">
        <v>629.25</v>
      </c>
      <c r="M185">
        <f t="shared" si="72"/>
        <v>2517</v>
      </c>
      <c r="N185" s="28"/>
      <c r="O185" s="28">
        <f t="shared" si="68"/>
        <v>1.1844735796583234</v>
      </c>
      <c r="P185">
        <f t="shared" si="59"/>
        <v>503.4</v>
      </c>
      <c r="Q185" s="28">
        <f t="shared" si="69"/>
        <v>1.4805919745729044</v>
      </c>
      <c r="R185" s="28">
        <f t="shared" si="60"/>
        <v>0.29611839491458092</v>
      </c>
      <c r="S185" s="46">
        <v>45147</v>
      </c>
      <c r="T185" s="59">
        <f t="shared" si="70"/>
        <v>2.2437036820207655E-3</v>
      </c>
      <c r="U185" s="28">
        <v>0.98960000000000004</v>
      </c>
      <c r="V185" s="59">
        <f t="shared" si="61"/>
        <v>1</v>
      </c>
      <c r="W185" s="59">
        <f t="shared" si="62"/>
        <v>0.91246192557277173</v>
      </c>
      <c r="X185" s="62">
        <f t="shared" si="63"/>
        <v>0.11746385841946599</v>
      </c>
      <c r="Y185" s="28">
        <v>0.153789253681931</v>
      </c>
      <c r="Z185" s="28">
        <v>0.89439724645184204</v>
      </c>
      <c r="AA185" s="62">
        <f t="shared" si="77"/>
        <v>0.55751212705163133</v>
      </c>
      <c r="AB185" s="59">
        <f t="shared" si="64"/>
        <v>0.86062196823709214</v>
      </c>
      <c r="AC185" s="62">
        <f t="shared" si="65"/>
        <v>-0.29117515550802192</v>
      </c>
      <c r="AD185" s="28">
        <v>7.6642910197268099E-2</v>
      </c>
      <c r="AE185" s="28">
        <v>0.88293847953236904</v>
      </c>
      <c r="AF185">
        <v>80.544399999999996</v>
      </c>
      <c r="AG185" s="59">
        <f t="shared" si="66"/>
        <v>0.77122537468493157</v>
      </c>
      <c r="AH185" s="62">
        <f t="shared" si="67"/>
        <v>0.22343549773030563</v>
      </c>
      <c r="AI185">
        <v>6.5787674558349635E-2</v>
      </c>
      <c r="AJ185" s="28">
        <v>0.75652607287546736</v>
      </c>
      <c r="AK185" s="62">
        <f t="shared" si="73"/>
        <v>1.6574733547249903E-2</v>
      </c>
    </row>
    <row r="186" spans="1:37" x14ac:dyDescent="0.25">
      <c r="A186" s="4" t="s">
        <v>376</v>
      </c>
      <c r="B186" s="18">
        <v>2763</v>
      </c>
      <c r="C186" s="4">
        <v>1792</v>
      </c>
      <c r="D186" s="9">
        <v>0.7206337716652591</v>
      </c>
      <c r="E186" s="28">
        <f t="shared" si="74"/>
        <v>0.66862927267910643</v>
      </c>
      <c r="F186" s="28">
        <f t="shared" si="75"/>
        <v>0.6827056784197193</v>
      </c>
      <c r="G186" s="28">
        <f t="shared" si="76"/>
        <v>0.7206337716652591</v>
      </c>
      <c r="H186" s="16">
        <v>4</v>
      </c>
      <c r="I186" s="16">
        <v>4</v>
      </c>
      <c r="J186" s="5">
        <v>690.75</v>
      </c>
      <c r="K186" s="30">
        <f t="shared" si="71"/>
        <v>4</v>
      </c>
      <c r="L186" s="5">
        <v>690.75</v>
      </c>
      <c r="M186">
        <f t="shared" si="72"/>
        <v>2763</v>
      </c>
      <c r="N186" s="28"/>
      <c r="O186" s="28">
        <f t="shared" si="68"/>
        <v>1.0790155627940645</v>
      </c>
      <c r="P186">
        <f t="shared" si="59"/>
        <v>552.6</v>
      </c>
      <c r="Q186" s="28">
        <f t="shared" si="69"/>
        <v>1.3487694534925805</v>
      </c>
      <c r="R186" s="28">
        <f t="shared" si="60"/>
        <v>0.26975389069851596</v>
      </c>
      <c r="S186" s="46">
        <v>64166</v>
      </c>
      <c r="T186" s="59">
        <f t="shared" si="70"/>
        <v>3.1889049208262883E-3</v>
      </c>
      <c r="U186" s="28">
        <v>0.98960000000000004</v>
      </c>
      <c r="V186" s="59">
        <f t="shared" si="61"/>
        <v>1</v>
      </c>
      <c r="W186" s="59">
        <f t="shared" si="62"/>
        <v>0.7206337716652591</v>
      </c>
      <c r="X186" s="62">
        <f t="shared" si="63"/>
        <v>-1.1298804736120438</v>
      </c>
      <c r="Y186" s="28">
        <v>0.153789253681931</v>
      </c>
      <c r="Z186" s="28">
        <v>0.89439724645184204</v>
      </c>
      <c r="AA186" s="62">
        <f t="shared" si="77"/>
        <v>0.43060187638313124</v>
      </c>
      <c r="AB186" s="59">
        <f t="shared" si="64"/>
        <v>0.8923495309042172</v>
      </c>
      <c r="AC186" s="62">
        <f t="shared" si="65"/>
        <v>0.12279089282525207</v>
      </c>
      <c r="AD186" s="28">
        <v>7.6642910197268099E-2</v>
      </c>
      <c r="AE186" s="28">
        <v>0.88293847953236904</v>
      </c>
      <c r="AF186">
        <v>152.19669999999999</v>
      </c>
      <c r="AG186" s="59">
        <f t="shared" si="66"/>
        <v>0.57695930323287681</v>
      </c>
      <c r="AH186" s="62">
        <f t="shared" si="67"/>
        <v>-2.7294895411347277</v>
      </c>
      <c r="AI186">
        <v>6.5787674558349635E-2</v>
      </c>
      <c r="AJ186" s="28">
        <v>0.75652607287546736</v>
      </c>
      <c r="AK186" s="62">
        <f t="shared" si="73"/>
        <v>-1.2455263739738398</v>
      </c>
    </row>
    <row r="187" spans="1:37" x14ac:dyDescent="0.25">
      <c r="A187" s="4" t="s">
        <v>378</v>
      </c>
      <c r="B187" s="18">
        <v>4044</v>
      </c>
      <c r="C187" s="4">
        <v>2619</v>
      </c>
      <c r="D187" s="9">
        <v>0.71958456973293772</v>
      </c>
      <c r="E187" s="28">
        <f t="shared" si="74"/>
        <v>0.66765578635014844</v>
      </c>
      <c r="F187" s="28">
        <f t="shared" si="75"/>
        <v>0.68171169764173045</v>
      </c>
      <c r="G187" s="28">
        <f t="shared" si="76"/>
        <v>0.71958456973293772</v>
      </c>
      <c r="H187" s="16">
        <v>6</v>
      </c>
      <c r="I187" s="16">
        <v>7</v>
      </c>
      <c r="J187" s="5">
        <v>577.71</v>
      </c>
      <c r="K187" s="30">
        <f t="shared" si="71"/>
        <v>3.9999703264094957</v>
      </c>
      <c r="L187" s="5">
        <v>1011</v>
      </c>
      <c r="M187">
        <f t="shared" si="72"/>
        <v>4043.9700000000003</v>
      </c>
      <c r="N187" s="28"/>
      <c r="O187" s="28">
        <f t="shared" si="68"/>
        <v>0.73722057368941651</v>
      </c>
      <c r="P187">
        <f t="shared" si="59"/>
        <v>808.79879999287823</v>
      </c>
      <c r="Q187" s="28">
        <f t="shared" si="69"/>
        <v>0.92152708437075193</v>
      </c>
      <c r="R187" s="28">
        <f t="shared" si="60"/>
        <v>0.18430651068133541</v>
      </c>
      <c r="S187" s="46">
        <v>80726</v>
      </c>
      <c r="T187" s="59">
        <f t="shared" si="70"/>
        <v>4.0118994270894708E-3</v>
      </c>
      <c r="U187" s="28">
        <v>0.98960000000000004</v>
      </c>
      <c r="V187" s="59">
        <f t="shared" si="61"/>
        <v>0.57142433234421364</v>
      </c>
      <c r="W187" s="59">
        <f t="shared" si="62"/>
        <v>1.2592823388897545</v>
      </c>
      <c r="X187" s="62">
        <f t="shared" si="63"/>
        <v>2.3726306208142001</v>
      </c>
      <c r="Y187" s="28">
        <v>0.153789253681931</v>
      </c>
      <c r="Z187" s="28">
        <v>0.89439724645184204</v>
      </c>
      <c r="AA187" s="62">
        <f t="shared" si="77"/>
        <v>0.50095384386690778</v>
      </c>
      <c r="AB187" s="59">
        <f t="shared" si="64"/>
        <v>0.87476060995767924</v>
      </c>
      <c r="AC187" s="62">
        <f t="shared" si="65"/>
        <v>-0.10670092711303773</v>
      </c>
      <c r="AD187" s="28">
        <v>7.6642910197268099E-2</v>
      </c>
      <c r="AE187" s="28">
        <v>0.88293847953236904</v>
      </c>
      <c r="AF187">
        <v>122.2681</v>
      </c>
      <c r="AG187" s="59">
        <f t="shared" si="66"/>
        <v>0.6581027075068494</v>
      </c>
      <c r="AH187" s="62">
        <f t="shared" si="67"/>
        <v>-1.496076066365934</v>
      </c>
      <c r="AI187">
        <v>6.5787674558349635E-2</v>
      </c>
      <c r="AJ187" s="28">
        <v>0.75652607287546736</v>
      </c>
      <c r="AK187" s="62">
        <f t="shared" si="73"/>
        <v>0.25661787577840939</v>
      </c>
    </row>
    <row r="188" spans="1:37" x14ac:dyDescent="0.25">
      <c r="A188" s="4" t="s">
        <v>380</v>
      </c>
      <c r="B188" s="18">
        <v>8853</v>
      </c>
      <c r="C188" s="4">
        <v>6460</v>
      </c>
      <c r="D188" s="9">
        <v>0.81077349799816767</v>
      </c>
      <c r="E188" s="28">
        <f t="shared" si="74"/>
        <v>0.75226407030757825</v>
      </c>
      <c r="F188" s="28">
        <f t="shared" si="75"/>
        <v>0.76810120862984299</v>
      </c>
      <c r="G188" s="28">
        <f t="shared" si="76"/>
        <v>0.81077349799816767</v>
      </c>
      <c r="H188" s="16">
        <v>12</v>
      </c>
      <c r="I188" s="16">
        <v>13</v>
      </c>
      <c r="J188" s="5">
        <v>681</v>
      </c>
      <c r="K188" s="30">
        <f t="shared" si="71"/>
        <v>12</v>
      </c>
      <c r="L188" s="5">
        <v>737.75</v>
      </c>
      <c r="M188">
        <f t="shared" si="72"/>
        <v>8853</v>
      </c>
      <c r="N188" s="28"/>
      <c r="O188" s="28">
        <f t="shared" si="68"/>
        <v>1.0102744832260251</v>
      </c>
      <c r="P188">
        <f t="shared" si="59"/>
        <v>681</v>
      </c>
      <c r="Q188" s="28">
        <f t="shared" si="69"/>
        <v>1.0944640234948606</v>
      </c>
      <c r="R188" s="28">
        <f t="shared" si="60"/>
        <v>8.4189540268835517E-2</v>
      </c>
      <c r="S188" s="46">
        <v>164993</v>
      </c>
      <c r="T188" s="59">
        <f t="shared" si="70"/>
        <v>8.1997785369493474E-3</v>
      </c>
      <c r="U188" s="28">
        <v>0.98960000000000004</v>
      </c>
      <c r="V188" s="59">
        <f t="shared" si="61"/>
        <v>0.92307692307692313</v>
      </c>
      <c r="W188" s="59">
        <f t="shared" si="62"/>
        <v>0.87833795616468158</v>
      </c>
      <c r="X188" s="62">
        <f t="shared" si="63"/>
        <v>-0.1044240081974421</v>
      </c>
      <c r="Y188" s="28">
        <v>0.153789253681931</v>
      </c>
      <c r="Z188" s="28">
        <v>0.89439724645184204</v>
      </c>
      <c r="AA188" s="62">
        <f t="shared" si="77"/>
        <v>0.53656821804561405</v>
      </c>
      <c r="AB188" s="59">
        <f t="shared" si="64"/>
        <v>0.95528598182953217</v>
      </c>
      <c r="AC188" s="62">
        <f t="shared" si="65"/>
        <v>0.94395557411573772</v>
      </c>
      <c r="AD188" s="28">
        <v>7.6642910197268099E-2</v>
      </c>
      <c r="AE188" s="28">
        <v>0.88293847953236904</v>
      </c>
      <c r="AF188">
        <v>88.948499999999996</v>
      </c>
      <c r="AG188" s="59">
        <f t="shared" si="66"/>
        <v>0.74843990246575354</v>
      </c>
      <c r="AH188" s="62">
        <f t="shared" si="67"/>
        <v>-0.12291315149833856</v>
      </c>
      <c r="AI188">
        <v>6.5787674558349635E-2</v>
      </c>
      <c r="AJ188" s="28">
        <v>0.75652607287546736</v>
      </c>
      <c r="AK188" s="62">
        <f t="shared" si="73"/>
        <v>0.23887280480665232</v>
      </c>
    </row>
    <row r="189" spans="1:37" x14ac:dyDescent="0.25">
      <c r="A189" s="4" t="s">
        <v>382</v>
      </c>
      <c r="B189" s="18">
        <v>1496</v>
      </c>
      <c r="C189" s="4">
        <v>1156</v>
      </c>
      <c r="D189" s="9">
        <v>0.85858585858585856</v>
      </c>
      <c r="E189" s="28">
        <f t="shared" si="74"/>
        <v>0.79662605435801315</v>
      </c>
      <c r="F189" s="28">
        <f t="shared" si="75"/>
        <v>0.8133971291866029</v>
      </c>
      <c r="G189" s="28">
        <f t="shared" si="76"/>
        <v>0.85858585858585856</v>
      </c>
      <c r="H189" s="16">
        <v>5</v>
      </c>
      <c r="I189" s="16">
        <v>5</v>
      </c>
      <c r="J189" s="5">
        <v>299.2</v>
      </c>
      <c r="K189" s="30">
        <f t="shared" si="71"/>
        <v>5</v>
      </c>
      <c r="L189" s="5">
        <v>299.2</v>
      </c>
      <c r="M189">
        <f t="shared" si="72"/>
        <v>1496</v>
      </c>
      <c r="N189" s="28"/>
      <c r="O189" s="28">
        <f t="shared" si="68"/>
        <v>2.4910762032085563</v>
      </c>
      <c r="P189">
        <f t="shared" si="59"/>
        <v>249.33333333333334</v>
      </c>
      <c r="Q189" s="28">
        <f t="shared" si="69"/>
        <v>2.9892914438502673</v>
      </c>
      <c r="R189" s="28">
        <f t="shared" si="60"/>
        <v>0.49821524064171108</v>
      </c>
      <c r="S189" s="46">
        <v>35158</v>
      </c>
      <c r="T189" s="59">
        <f t="shared" si="70"/>
        <v>1.7472729982609271E-3</v>
      </c>
      <c r="U189" s="28">
        <v>0.98960000000000004</v>
      </c>
      <c r="V189" s="59">
        <f t="shared" si="61"/>
        <v>1</v>
      </c>
      <c r="W189" s="59">
        <f t="shared" si="62"/>
        <v>0.85858585858585856</v>
      </c>
      <c r="X189" s="62">
        <f t="shared" si="63"/>
        <v>-0.23286014470197686</v>
      </c>
      <c r="Y189" s="28">
        <v>0.153789253681931</v>
      </c>
      <c r="Z189" s="28">
        <v>0.89439724645184204</v>
      </c>
      <c r="AA189" s="62">
        <f t="shared" si="77"/>
        <v>0.42550770806075433</v>
      </c>
      <c r="AB189" s="59">
        <f t="shared" si="64"/>
        <v>0.91489845838784911</v>
      </c>
      <c r="AC189" s="62">
        <f t="shared" si="65"/>
        <v>0.4169985034913154</v>
      </c>
      <c r="AD189" s="28">
        <v>7.6642910197268099E-2</v>
      </c>
      <c r="AE189" s="28">
        <v>0.88293847953236904</v>
      </c>
      <c r="AF189">
        <v>77.8018</v>
      </c>
      <c r="AG189" s="59">
        <f t="shared" si="66"/>
        <v>0.7786612019726028</v>
      </c>
      <c r="AH189" s="62">
        <f t="shared" si="67"/>
        <v>0.3364631634380531</v>
      </c>
      <c r="AI189">
        <v>6.5787674558349635E-2</v>
      </c>
      <c r="AJ189" s="28">
        <v>0.75652607287546736</v>
      </c>
      <c r="AK189" s="62">
        <f t="shared" si="73"/>
        <v>0.17353384074246389</v>
      </c>
    </row>
    <row r="190" spans="1:37" x14ac:dyDescent="0.25">
      <c r="A190" s="4" t="s">
        <v>384</v>
      </c>
      <c r="B190" s="18">
        <v>4251</v>
      </c>
      <c r="C190" s="4">
        <v>3337</v>
      </c>
      <c r="D190" s="9">
        <v>0.87221307404793647</v>
      </c>
      <c r="E190" s="28">
        <f t="shared" si="74"/>
        <v>0.80926986251870381</v>
      </c>
      <c r="F190" s="28">
        <f t="shared" si="75"/>
        <v>0.8263071227822556</v>
      </c>
      <c r="G190" s="28">
        <f t="shared" si="76"/>
        <v>0.87221307404793647</v>
      </c>
      <c r="H190" s="16">
        <v>7</v>
      </c>
      <c r="I190" s="16">
        <v>7</v>
      </c>
      <c r="J190" s="5">
        <v>607.29</v>
      </c>
      <c r="K190" s="30">
        <f t="shared" si="71"/>
        <v>6.000042342978122</v>
      </c>
      <c r="L190" s="5">
        <v>708.5</v>
      </c>
      <c r="M190">
        <f t="shared" si="72"/>
        <v>4251.03</v>
      </c>
      <c r="N190" s="28"/>
      <c r="O190" s="28">
        <f t="shared" si="68"/>
        <v>1.051983062808751</v>
      </c>
      <c r="P190">
        <f t="shared" si="59"/>
        <v>607.28632652690885</v>
      </c>
      <c r="Q190" s="28">
        <f t="shared" si="69"/>
        <v>1.2273123359496132</v>
      </c>
      <c r="R190" s="28">
        <f t="shared" si="60"/>
        <v>0.17532927314086222</v>
      </c>
      <c r="S190" s="46">
        <v>96906</v>
      </c>
      <c r="T190" s="59">
        <f t="shared" si="70"/>
        <v>4.8160087937161788E-3</v>
      </c>
      <c r="U190" s="28">
        <v>0.98960000000000004</v>
      </c>
      <c r="V190" s="59">
        <f t="shared" si="61"/>
        <v>0.85714890613973171</v>
      </c>
      <c r="W190" s="59">
        <f t="shared" si="62"/>
        <v>1.0175747385317773</v>
      </c>
      <c r="X190" s="62">
        <f t="shared" si="63"/>
        <v>0.80094993070642351</v>
      </c>
      <c r="Y190" s="28">
        <v>0.153789253681931</v>
      </c>
      <c r="Z190" s="28">
        <v>0.89439724645184204</v>
      </c>
      <c r="AA190" s="62">
        <f t="shared" si="77"/>
        <v>0.43867252801684109</v>
      </c>
      <c r="AB190" s="59">
        <f t="shared" si="64"/>
        <v>0.92688842795747572</v>
      </c>
      <c r="AC190" s="62">
        <f t="shared" si="65"/>
        <v>0.57343788632224024</v>
      </c>
      <c r="AD190" s="28">
        <v>7.6642910197268099E-2</v>
      </c>
      <c r="AE190" s="28">
        <v>0.88293847953236904</v>
      </c>
      <c r="AF190">
        <v>89.531099999999995</v>
      </c>
      <c r="AG190" s="59">
        <f t="shared" si="66"/>
        <v>0.74686033819178088</v>
      </c>
      <c r="AH190" s="62">
        <f t="shared" si="67"/>
        <v>-0.14692318505822186</v>
      </c>
      <c r="AI190">
        <v>6.5787674558349635E-2</v>
      </c>
      <c r="AJ190" s="28">
        <v>0.75652607287546736</v>
      </c>
      <c r="AK190" s="62">
        <f t="shared" si="73"/>
        <v>0.40915487732348071</v>
      </c>
    </row>
    <row r="191" spans="1:37" x14ac:dyDescent="0.25">
      <c r="A191" s="4" t="s">
        <v>386</v>
      </c>
      <c r="B191" s="18">
        <v>16705</v>
      </c>
      <c r="C191" s="4">
        <v>13918</v>
      </c>
      <c r="D191" s="9">
        <v>0.92573747048455224</v>
      </c>
      <c r="E191" s="28">
        <f t="shared" si="74"/>
        <v>0.85893167364546075</v>
      </c>
      <c r="F191" s="28">
        <f t="shared" si="75"/>
        <v>0.87701444572220733</v>
      </c>
      <c r="G191" s="28">
        <f t="shared" si="76"/>
        <v>0.92573747048455224</v>
      </c>
      <c r="H191" s="16">
        <v>24</v>
      </c>
      <c r="I191" s="16">
        <v>24</v>
      </c>
      <c r="J191" s="5">
        <v>696.04</v>
      </c>
      <c r="K191" s="30">
        <f t="shared" si="71"/>
        <v>23.000082610491532</v>
      </c>
      <c r="L191" s="5">
        <v>726.3</v>
      </c>
      <c r="M191">
        <f t="shared" si="72"/>
        <v>16704.96</v>
      </c>
      <c r="N191" s="28"/>
      <c r="O191" s="28">
        <f t="shared" si="68"/>
        <v>1.0262012942310341</v>
      </c>
      <c r="P191">
        <f t="shared" si="59"/>
        <v>696.03760416630814</v>
      </c>
      <c r="Q191" s="28">
        <f t="shared" si="69"/>
        <v>1.0708185815516862</v>
      </c>
      <c r="R191" s="28">
        <f t="shared" si="60"/>
        <v>4.4617287320652066E-2</v>
      </c>
      <c r="S191" s="46">
        <v>173773</v>
      </c>
      <c r="T191" s="59">
        <f t="shared" si="70"/>
        <v>8.636124658023667E-3</v>
      </c>
      <c r="U191" s="28">
        <v>0.98960000000000004</v>
      </c>
      <c r="V191" s="59">
        <f t="shared" si="61"/>
        <v>0.95833677543714713</v>
      </c>
      <c r="W191" s="59">
        <f t="shared" si="62"/>
        <v>0.96598345614178827</v>
      </c>
      <c r="X191" s="62">
        <f t="shared" si="63"/>
        <v>0.46548252219236191</v>
      </c>
      <c r="Y191" s="28">
        <v>0.153789253681931</v>
      </c>
      <c r="Z191" s="28">
        <v>0.89439724645184204</v>
      </c>
      <c r="AA191" s="62">
        <f t="shared" si="77"/>
        <v>0.96131159616281014</v>
      </c>
      <c r="AB191" s="59">
        <f t="shared" si="64"/>
        <v>0.95820399376633947</v>
      </c>
      <c r="AC191" s="62">
        <f t="shared" si="65"/>
        <v>0.98202839688951737</v>
      </c>
      <c r="AD191" s="28">
        <v>7.6642910197268099E-2</v>
      </c>
      <c r="AE191" s="28">
        <v>0.88293847953236904</v>
      </c>
      <c r="AF191">
        <v>77.617800000000003</v>
      </c>
      <c r="AG191" s="59">
        <f t="shared" si="66"/>
        <v>0.7791600688219178</v>
      </c>
      <c r="AH191" s="62">
        <f t="shared" si="67"/>
        <v>0.34404614691731455</v>
      </c>
      <c r="AI191">
        <v>6.5787674558349635E-2</v>
      </c>
      <c r="AJ191" s="28">
        <v>0.75652607287546736</v>
      </c>
      <c r="AK191" s="62">
        <f t="shared" si="73"/>
        <v>0.59718568866639798</v>
      </c>
    </row>
    <row r="192" spans="1:37" x14ac:dyDescent="0.25">
      <c r="A192" s="4" t="s">
        <v>388</v>
      </c>
      <c r="B192" s="18">
        <v>4875</v>
      </c>
      <c r="C192" s="4">
        <v>4108</v>
      </c>
      <c r="D192" s="9">
        <v>0.93629629629629629</v>
      </c>
      <c r="E192" s="28">
        <f t="shared" si="74"/>
        <v>0.86872852233676978</v>
      </c>
      <c r="F192" s="28">
        <f t="shared" si="75"/>
        <v>0.88701754385964915</v>
      </c>
      <c r="G192" s="28">
        <f t="shared" si="76"/>
        <v>0.93629629629629629</v>
      </c>
      <c r="H192" s="16">
        <v>6</v>
      </c>
      <c r="I192" s="16">
        <v>7</v>
      </c>
      <c r="J192" s="5">
        <v>696.43</v>
      </c>
      <c r="K192" s="30">
        <f t="shared" si="71"/>
        <v>6.0000123076923071</v>
      </c>
      <c r="L192" s="5">
        <v>812.5</v>
      </c>
      <c r="M192">
        <f t="shared" si="72"/>
        <v>4875.0099999999993</v>
      </c>
      <c r="N192" s="28"/>
      <c r="O192" s="28">
        <f t="shared" si="68"/>
        <v>0.91732923076923079</v>
      </c>
      <c r="P192">
        <f t="shared" si="59"/>
        <v>696.4287755098452</v>
      </c>
      <c r="Q192" s="28">
        <f t="shared" si="69"/>
        <v>1.0702171222812484</v>
      </c>
      <c r="R192" s="28">
        <f t="shared" si="60"/>
        <v>0.15288789151201765</v>
      </c>
      <c r="S192" s="46">
        <v>96968</v>
      </c>
      <c r="T192" s="59">
        <f t="shared" si="70"/>
        <v>4.819090053341077E-3</v>
      </c>
      <c r="U192" s="28">
        <v>0.98960000000000004</v>
      </c>
      <c r="V192" s="59">
        <f t="shared" si="61"/>
        <v>0.85714461538461528</v>
      </c>
      <c r="W192" s="59">
        <f t="shared" si="62"/>
        <v>1.092343438307857</v>
      </c>
      <c r="X192" s="62">
        <f t="shared" si="63"/>
        <v>1.2871262920971702</v>
      </c>
      <c r="Y192" s="28">
        <v>0.153789253681931</v>
      </c>
      <c r="Z192" s="28">
        <v>0.89439724645184204</v>
      </c>
      <c r="AA192" s="62">
        <f t="shared" si="77"/>
        <v>0.50274317300552762</v>
      </c>
      <c r="AB192" s="59">
        <f t="shared" si="64"/>
        <v>0.91620964304340069</v>
      </c>
      <c r="AC192" s="62">
        <f t="shared" si="65"/>
        <v>0.43410621315652481</v>
      </c>
      <c r="AD192" s="28">
        <v>7.6642910197268099E-2</v>
      </c>
      <c r="AE192" s="28">
        <v>0.88293847953236904</v>
      </c>
      <c r="AF192">
        <v>63.353000000000002</v>
      </c>
      <c r="AG192" s="59">
        <f t="shared" si="66"/>
        <v>0.81783526356164393</v>
      </c>
      <c r="AH192" s="62">
        <f t="shared" si="67"/>
        <v>0.9319251835204948</v>
      </c>
      <c r="AI192">
        <v>6.5787674558349635E-2</v>
      </c>
      <c r="AJ192" s="28">
        <v>0.75652607287546736</v>
      </c>
      <c r="AK192" s="62">
        <f t="shared" si="73"/>
        <v>0.8843858962580633</v>
      </c>
    </row>
    <row r="193" spans="1:37" x14ac:dyDescent="0.25">
      <c r="A193" s="4" t="s">
        <v>390</v>
      </c>
      <c r="B193" s="18">
        <v>9361</v>
      </c>
      <c r="C193" s="4">
        <v>6795</v>
      </c>
      <c r="D193" s="9">
        <v>0.8065377630595022</v>
      </c>
      <c r="E193" s="28">
        <f t="shared" si="74"/>
        <v>0.74833400696242469</v>
      </c>
      <c r="F193" s="28">
        <f t="shared" si="75"/>
        <v>0.76408840710900217</v>
      </c>
      <c r="G193" s="28">
        <f t="shared" si="76"/>
        <v>0.8065377630595022</v>
      </c>
      <c r="H193" s="16">
        <v>9</v>
      </c>
      <c r="I193" s="16">
        <v>11</v>
      </c>
      <c r="J193" s="5">
        <v>851</v>
      </c>
      <c r="K193" s="30">
        <f t="shared" si="71"/>
        <v>9.0000096143677126</v>
      </c>
      <c r="L193" s="5">
        <v>1040.1099999999999</v>
      </c>
      <c r="M193">
        <f t="shared" si="72"/>
        <v>9361</v>
      </c>
      <c r="N193" s="28"/>
      <c r="O193" s="28">
        <f t="shared" si="68"/>
        <v>0.71658766861197387</v>
      </c>
      <c r="P193">
        <f t="shared" si="59"/>
        <v>936.09909999990373</v>
      </c>
      <c r="Q193" s="28">
        <f t="shared" si="69"/>
        <v>0.7962084356240452</v>
      </c>
      <c r="R193" s="28">
        <f t="shared" si="60"/>
        <v>7.9620767012071325E-2</v>
      </c>
      <c r="S193" s="46">
        <v>116961</v>
      </c>
      <c r="T193" s="59">
        <f t="shared" si="70"/>
        <v>5.812696886899036E-3</v>
      </c>
      <c r="U193" s="28">
        <v>0.98960000000000004</v>
      </c>
      <c r="V193" s="59">
        <f t="shared" si="61"/>
        <v>0.81818269221524664</v>
      </c>
      <c r="W193" s="59">
        <f t="shared" si="62"/>
        <v>0.985767324013888</v>
      </c>
      <c r="X193" s="62">
        <f t="shared" si="63"/>
        <v>0.59412524200825356</v>
      </c>
      <c r="Y193" s="28">
        <v>0.153789253681931</v>
      </c>
      <c r="Z193" s="28">
        <v>0.89439724645184204</v>
      </c>
      <c r="AA193" s="62">
        <f t="shared" si="77"/>
        <v>0.80035225417019351</v>
      </c>
      <c r="AB193" s="59">
        <f t="shared" si="64"/>
        <v>0.91107206675729513</v>
      </c>
      <c r="AC193" s="62">
        <f t="shared" si="65"/>
        <v>0.36707357735391555</v>
      </c>
      <c r="AD193" s="28">
        <v>7.6642910197268099E-2</v>
      </c>
      <c r="AE193" s="28">
        <v>0.88293847953236904</v>
      </c>
      <c r="AF193">
        <v>72.679900000000004</v>
      </c>
      <c r="AG193" s="59">
        <f t="shared" si="66"/>
        <v>0.79254786564383561</v>
      </c>
      <c r="AH193" s="62">
        <f t="shared" si="67"/>
        <v>0.54754622366867722</v>
      </c>
      <c r="AI193">
        <v>6.5787674558349635E-2</v>
      </c>
      <c r="AJ193" s="28">
        <v>0.75652607287546736</v>
      </c>
      <c r="AK193" s="62">
        <f t="shared" si="73"/>
        <v>0.50291501434361541</v>
      </c>
    </row>
    <row r="194" spans="1:37" x14ac:dyDescent="0.25">
      <c r="A194" s="4" t="s">
        <v>392</v>
      </c>
      <c r="B194" s="18">
        <v>7401</v>
      </c>
      <c r="C194" s="4">
        <v>5983</v>
      </c>
      <c r="D194" s="9">
        <v>0.89822696632587185</v>
      </c>
      <c r="E194" s="28">
        <f t="shared" si="74"/>
        <v>0.83340646360132442</v>
      </c>
      <c r="F194" s="28">
        <f t="shared" si="75"/>
        <v>0.85095186283503654</v>
      </c>
      <c r="G194" s="28">
        <f t="shared" si="76"/>
        <v>0.89822696632587185</v>
      </c>
      <c r="H194" s="16">
        <v>13</v>
      </c>
      <c r="I194" s="16">
        <v>13</v>
      </c>
      <c r="J194" s="5">
        <v>569.30999999999995</v>
      </c>
      <c r="K194" s="30">
        <f t="shared" si="71"/>
        <v>12.000048642075393</v>
      </c>
      <c r="L194" s="5">
        <v>616.75</v>
      </c>
      <c r="M194">
        <f t="shared" si="72"/>
        <v>7401.0299999999988</v>
      </c>
      <c r="N194" s="28"/>
      <c r="O194" s="28">
        <f t="shared" si="68"/>
        <v>1.2084799351438995</v>
      </c>
      <c r="P194">
        <f t="shared" si="59"/>
        <v>569.30786982182099</v>
      </c>
      <c r="Q194" s="28">
        <f t="shared" si="69"/>
        <v>1.3091861881924618</v>
      </c>
      <c r="R194" s="28">
        <f t="shared" si="60"/>
        <v>0.10070625304856229</v>
      </c>
      <c r="S194" s="46">
        <v>153713</v>
      </c>
      <c r="T194" s="59">
        <f t="shared" si="70"/>
        <v>7.6391880761613826E-3</v>
      </c>
      <c r="U194" s="28">
        <v>0.98960000000000004</v>
      </c>
      <c r="V194" s="59">
        <f t="shared" si="61"/>
        <v>0.92308066477503026</v>
      </c>
      <c r="W194" s="59">
        <f t="shared" si="62"/>
        <v>0.97307526915297737</v>
      </c>
      <c r="X194" s="62">
        <f t="shared" si="63"/>
        <v>0.51159636201797476</v>
      </c>
      <c r="Y194" s="28">
        <v>0.153789253681931</v>
      </c>
      <c r="Z194" s="28">
        <v>0.89439724645184204</v>
      </c>
      <c r="AA194" s="62">
        <f t="shared" si="77"/>
        <v>0.48148172243076381</v>
      </c>
      <c r="AB194" s="59">
        <f t="shared" si="64"/>
        <v>0.95987668577087604</v>
      </c>
      <c r="AC194" s="62">
        <f t="shared" si="65"/>
        <v>1.0038528813751832</v>
      </c>
      <c r="AD194" s="28">
        <v>7.6642910197268099E-2</v>
      </c>
      <c r="AE194" s="28">
        <v>0.88293847953236904</v>
      </c>
      <c r="AF194">
        <v>81.585700000000003</v>
      </c>
      <c r="AG194" s="59">
        <f t="shared" si="66"/>
        <v>0.76840216789041094</v>
      </c>
      <c r="AH194" s="62">
        <f t="shared" si="67"/>
        <v>0.18052158089902098</v>
      </c>
      <c r="AI194">
        <v>6.5787674558349635E-2</v>
      </c>
      <c r="AJ194" s="28">
        <v>0.75652607287546736</v>
      </c>
      <c r="AK194" s="62">
        <f t="shared" si="73"/>
        <v>0.56532360809739302</v>
      </c>
    </row>
    <row r="195" spans="1:37" x14ac:dyDescent="0.25">
      <c r="A195" s="4" t="s">
        <v>394</v>
      </c>
      <c r="B195" s="18">
        <v>5530</v>
      </c>
      <c r="C195" s="4">
        <v>4556</v>
      </c>
      <c r="D195" s="9">
        <v>0.91541089009443444</v>
      </c>
      <c r="E195" s="28">
        <f t="shared" si="74"/>
        <v>0.84935031039689801</v>
      </c>
      <c r="F195" s="28">
        <f t="shared" si="75"/>
        <v>0.86723136956314839</v>
      </c>
      <c r="G195" s="28">
        <f t="shared" si="76"/>
        <v>0.91541089009443444</v>
      </c>
      <c r="H195" s="16">
        <v>8</v>
      </c>
      <c r="I195" s="16">
        <v>8</v>
      </c>
      <c r="J195" s="5">
        <v>691.25</v>
      </c>
      <c r="K195" s="30">
        <f t="shared" si="71"/>
        <v>8</v>
      </c>
      <c r="L195" s="5">
        <v>691.25</v>
      </c>
      <c r="M195">
        <f t="shared" si="72"/>
        <v>5530</v>
      </c>
      <c r="N195" s="28"/>
      <c r="O195" s="28">
        <f t="shared" si="68"/>
        <v>1.078235081374322</v>
      </c>
      <c r="P195">
        <f t="shared" si="59"/>
        <v>614.44444444444446</v>
      </c>
      <c r="Q195" s="28">
        <f t="shared" si="69"/>
        <v>1.2130144665461122</v>
      </c>
      <c r="R195" s="28">
        <f t="shared" si="60"/>
        <v>0.13477938517179022</v>
      </c>
      <c r="S195" s="46">
        <v>87881</v>
      </c>
      <c r="T195" s="59">
        <f t="shared" si="70"/>
        <v>4.367486727349921E-3</v>
      </c>
      <c r="U195" s="28">
        <v>0.98960000000000004</v>
      </c>
      <c r="V195" s="59">
        <f t="shared" si="61"/>
        <v>1</v>
      </c>
      <c r="W195" s="59">
        <f t="shared" si="62"/>
        <v>0.91541089009443444</v>
      </c>
      <c r="X195" s="62">
        <f t="shared" si="63"/>
        <v>0.13663921983816305</v>
      </c>
      <c r="Y195" s="28">
        <v>0.153789253681931</v>
      </c>
      <c r="Z195" s="28">
        <v>0.89439724645184204</v>
      </c>
      <c r="AA195" s="62">
        <f t="shared" si="77"/>
        <v>0.6292600220753064</v>
      </c>
      <c r="AB195" s="59">
        <f t="shared" si="64"/>
        <v>0.9213424972405867</v>
      </c>
      <c r="AC195" s="62">
        <f t="shared" si="65"/>
        <v>0.50107723740357857</v>
      </c>
      <c r="AD195" s="28">
        <v>7.6642910197268099E-2</v>
      </c>
      <c r="AE195" s="28">
        <v>0.88293847953236904</v>
      </c>
      <c r="AF195">
        <v>76.523399999999995</v>
      </c>
      <c r="AG195" s="59">
        <f t="shared" si="66"/>
        <v>0.78212724208219175</v>
      </c>
      <c r="AH195" s="62">
        <f t="shared" si="67"/>
        <v>0.38914841387223265</v>
      </c>
      <c r="AI195">
        <v>6.5787674558349635E-2</v>
      </c>
      <c r="AJ195" s="28">
        <v>0.75652607287546736</v>
      </c>
      <c r="AK195" s="62">
        <f t="shared" si="73"/>
        <v>0.34228829037132474</v>
      </c>
    </row>
    <row r="196" spans="1:37" x14ac:dyDescent="0.25">
      <c r="A196" s="4" t="s">
        <v>396</v>
      </c>
      <c r="B196" s="18">
        <v>1969</v>
      </c>
      <c r="C196" s="4">
        <v>1492</v>
      </c>
      <c r="D196" s="9">
        <v>0.84193894249760171</v>
      </c>
      <c r="E196" s="28">
        <f t="shared" si="74"/>
        <v>0.78118046211117687</v>
      </c>
      <c r="F196" s="28">
        <f t="shared" si="75"/>
        <v>0.79762636657667529</v>
      </c>
      <c r="G196" s="28">
        <f t="shared" si="76"/>
        <v>0.84193894249760171</v>
      </c>
      <c r="H196" s="16">
        <v>3</v>
      </c>
      <c r="I196" s="16">
        <v>3</v>
      </c>
      <c r="J196" s="5">
        <v>656.33</v>
      </c>
      <c r="K196" s="30">
        <f t="shared" si="71"/>
        <v>3</v>
      </c>
      <c r="L196" s="5">
        <v>656.33</v>
      </c>
      <c r="M196">
        <f t="shared" si="72"/>
        <v>1968.9900000000002</v>
      </c>
      <c r="N196" s="28"/>
      <c r="O196" s="28">
        <f t="shared" si="68"/>
        <v>1.1356025170264958</v>
      </c>
      <c r="P196">
        <f t="shared" si="59"/>
        <v>492.24750000000006</v>
      </c>
      <c r="Q196" s="28">
        <f t="shared" si="69"/>
        <v>1.514136689368661</v>
      </c>
      <c r="R196" s="28">
        <f t="shared" si="60"/>
        <v>0.37853417234216513</v>
      </c>
      <c r="S196" s="46">
        <v>37504</v>
      </c>
      <c r="T196" s="59">
        <f t="shared" si="70"/>
        <v>1.8638638866482113E-3</v>
      </c>
      <c r="U196" s="28">
        <v>0.98960000000000004</v>
      </c>
      <c r="V196" s="59">
        <f t="shared" si="61"/>
        <v>1</v>
      </c>
      <c r="W196" s="59">
        <f t="shared" si="62"/>
        <v>0.84193894249760171</v>
      </c>
      <c r="X196" s="62">
        <f t="shared" si="63"/>
        <v>-0.34110513380041046</v>
      </c>
      <c r="Y196" s="28">
        <v>0.153789253681931</v>
      </c>
      <c r="Z196" s="28">
        <v>0.89439724645184204</v>
      </c>
      <c r="AA196" s="62">
        <f t="shared" si="77"/>
        <v>0.52501066552901021</v>
      </c>
      <c r="AB196" s="59">
        <f t="shared" si="64"/>
        <v>0.8249964448236633</v>
      </c>
      <c r="AC196" s="62">
        <f t="shared" si="65"/>
        <v>-0.7559999295377885</v>
      </c>
      <c r="AD196" s="28">
        <v>7.6642910197268099E-2</v>
      </c>
      <c r="AE196" s="28">
        <v>0.88293847953236904</v>
      </c>
      <c r="AF196">
        <v>96.435599999999994</v>
      </c>
      <c r="AG196" s="59">
        <f t="shared" si="66"/>
        <v>0.72814063079452052</v>
      </c>
      <c r="AH196" s="62">
        <f t="shared" si="67"/>
        <v>-0.43147051893087812</v>
      </c>
      <c r="AI196">
        <v>6.5787674558349635E-2</v>
      </c>
      <c r="AJ196" s="28">
        <v>0.75652607287546736</v>
      </c>
      <c r="AK196" s="62">
        <f t="shared" si="73"/>
        <v>-0.50952519408969232</v>
      </c>
    </row>
    <row r="197" spans="1:37" x14ac:dyDescent="0.25">
      <c r="A197" s="4" t="s">
        <v>398</v>
      </c>
      <c r="B197" s="18">
        <v>1508</v>
      </c>
      <c r="C197" s="4">
        <v>1210</v>
      </c>
      <c r="D197" s="9">
        <v>0.89154140878278809</v>
      </c>
      <c r="E197" s="28">
        <f t="shared" si="74"/>
        <v>0.82720336897372093</v>
      </c>
      <c r="F197" s="28">
        <f t="shared" si="75"/>
        <v>0.84461817674158879</v>
      </c>
      <c r="G197" s="28">
        <f t="shared" si="76"/>
        <v>0.89154140878278809</v>
      </c>
      <c r="H197" s="16">
        <v>4</v>
      </c>
      <c r="I197" s="16">
        <v>4</v>
      </c>
      <c r="J197" s="5">
        <v>377</v>
      </c>
      <c r="K197" s="30">
        <f t="shared" si="71"/>
        <v>4</v>
      </c>
      <c r="L197" s="5">
        <v>377</v>
      </c>
      <c r="M197">
        <f t="shared" si="72"/>
        <v>1508</v>
      </c>
      <c r="N197" s="28"/>
      <c r="O197" s="28">
        <f t="shared" si="68"/>
        <v>1.977002652519894</v>
      </c>
      <c r="P197">
        <f t="shared" si="59"/>
        <v>301.60000000000002</v>
      </c>
      <c r="Q197" s="28">
        <f t="shared" si="69"/>
        <v>2.4712533156498675</v>
      </c>
      <c r="R197" s="28">
        <f t="shared" si="60"/>
        <v>0.49425066312997346</v>
      </c>
      <c r="S197" s="46">
        <v>26125</v>
      </c>
      <c r="T197" s="59">
        <f t="shared" si="70"/>
        <v>1.2983533500075864E-3</v>
      </c>
      <c r="U197" s="28">
        <v>0.98960000000000004</v>
      </c>
      <c r="V197" s="59">
        <f t="shared" si="61"/>
        <v>1</v>
      </c>
      <c r="W197" s="59">
        <f t="shared" si="62"/>
        <v>0.89154140878278809</v>
      </c>
      <c r="X197" s="62">
        <f t="shared" si="63"/>
        <v>-1.8569812913979238E-2</v>
      </c>
      <c r="Y197" s="28">
        <v>0.153789253681931</v>
      </c>
      <c r="Z197" s="28">
        <v>0.89439724645184204</v>
      </c>
      <c r="AA197" s="62">
        <f t="shared" si="77"/>
        <v>0.57722488038277509</v>
      </c>
      <c r="AB197" s="59">
        <f t="shared" si="64"/>
        <v>0.85569377990430628</v>
      </c>
      <c r="AC197" s="62">
        <f t="shared" si="65"/>
        <v>-0.35547579753872494</v>
      </c>
      <c r="AD197" s="28">
        <v>7.6642910197268099E-2</v>
      </c>
      <c r="AE197" s="28">
        <v>0.88293847953236904</v>
      </c>
      <c r="AF197">
        <v>116.4139</v>
      </c>
      <c r="AG197" s="59">
        <f t="shared" si="66"/>
        <v>0.67397480701369861</v>
      </c>
      <c r="AH197" s="62">
        <f t="shared" si="67"/>
        <v>-1.2548135561251803</v>
      </c>
      <c r="AI197">
        <v>6.5787674558349635E-2</v>
      </c>
      <c r="AJ197" s="28">
        <v>0.75652607287546736</v>
      </c>
      <c r="AK197" s="62">
        <f t="shared" si="73"/>
        <v>-0.54295305552596151</v>
      </c>
    </row>
    <row r="198" spans="1:37" x14ac:dyDescent="0.25">
      <c r="A198" s="4" t="s">
        <v>400</v>
      </c>
      <c r="B198" s="18">
        <v>2781</v>
      </c>
      <c r="C198" s="4">
        <v>1877</v>
      </c>
      <c r="D198" s="9">
        <v>0.74993008110591708</v>
      </c>
      <c r="E198" s="28">
        <f t="shared" si="74"/>
        <v>0.69581141545909841</v>
      </c>
      <c r="F198" s="28">
        <f t="shared" si="75"/>
        <v>0.71046007683718471</v>
      </c>
      <c r="G198" s="28">
        <f t="shared" si="76"/>
        <v>0.74993008110591708</v>
      </c>
      <c r="H198" s="16">
        <v>5</v>
      </c>
      <c r="I198" s="16">
        <v>5</v>
      </c>
      <c r="J198" s="5">
        <v>556.20000000000005</v>
      </c>
      <c r="K198" s="30">
        <f t="shared" si="71"/>
        <v>4</v>
      </c>
      <c r="L198" s="5">
        <v>695.25</v>
      </c>
      <c r="M198">
        <f t="shared" si="72"/>
        <v>2781</v>
      </c>
      <c r="N198" s="28"/>
      <c r="O198" s="28">
        <f t="shared" si="68"/>
        <v>1.0720316432937793</v>
      </c>
      <c r="P198">
        <f t="shared" ref="P198:P245" si="78">M198/(K198+1)</f>
        <v>556.20000000000005</v>
      </c>
      <c r="Q198" s="28">
        <f t="shared" si="69"/>
        <v>1.3400395541172241</v>
      </c>
      <c r="R198" s="28">
        <f t="shared" ref="R198:R245" si="79">Q198-O198</f>
        <v>0.26800791082344477</v>
      </c>
      <c r="S198" s="46">
        <v>53302</v>
      </c>
      <c r="T198" s="59">
        <f t="shared" si="70"/>
        <v>2.6489887181666743E-3</v>
      </c>
      <c r="U198" s="28">
        <v>0.98960000000000004</v>
      </c>
      <c r="V198" s="59">
        <f t="shared" ref="V198:V245" si="80">K198/I198</f>
        <v>0.8</v>
      </c>
      <c r="W198" s="59">
        <f t="shared" ref="W198:W245" si="81">D198/V198</f>
        <v>0.93741260138239635</v>
      </c>
      <c r="X198" s="62">
        <f t="shared" ref="X198:X245" si="82">(W198-Z198)/Y198</f>
        <v>0.27970325559625409</v>
      </c>
      <c r="Y198" s="28">
        <v>0.153789253681931</v>
      </c>
      <c r="Z198" s="28">
        <v>0.89439724645184204</v>
      </c>
      <c r="AA198" s="62">
        <f t="shared" si="77"/>
        <v>0.52174402461446101</v>
      </c>
      <c r="AB198" s="59">
        <f t="shared" ref="AB198:AB245" si="83">(1-AA198/K198)</f>
        <v>0.86956399384638472</v>
      </c>
      <c r="AC198" s="62">
        <f t="shared" ref="AC198:AC245" si="84">(AB198-AE198)/AD198</f>
        <v>-0.17450388628981162</v>
      </c>
      <c r="AD198" s="28">
        <v>7.6642910197268099E-2</v>
      </c>
      <c r="AE198" s="28">
        <v>0.88293847953236904</v>
      </c>
      <c r="AF198">
        <v>101.5218</v>
      </c>
      <c r="AG198" s="59">
        <f t="shared" ref="AG198:AG245" si="85">(1-AF198/365)*U198</f>
        <v>0.71435075813698634</v>
      </c>
      <c r="AH198" s="62">
        <f t="shared" ref="AH198:AH245" si="86">(AG198-AJ198)/AI198</f>
        <v>-0.64108231551905814</v>
      </c>
      <c r="AI198">
        <v>6.5787674558349635E-2</v>
      </c>
      <c r="AJ198" s="28">
        <v>0.75652607287546736</v>
      </c>
      <c r="AK198" s="62">
        <f t="shared" si="73"/>
        <v>-0.17862764873753856</v>
      </c>
    </row>
    <row r="199" spans="1:37" x14ac:dyDescent="0.25">
      <c r="A199" s="4" t="s">
        <v>402</v>
      </c>
      <c r="B199" s="18">
        <v>2898</v>
      </c>
      <c r="C199" s="4">
        <v>2029</v>
      </c>
      <c r="D199" s="9">
        <v>0.77793114024998078</v>
      </c>
      <c r="E199" s="28">
        <f t="shared" si="74"/>
        <v>0.72179177961338425</v>
      </c>
      <c r="F199" s="28">
        <f t="shared" si="75"/>
        <v>0.7369873960262977</v>
      </c>
      <c r="G199" s="28">
        <f t="shared" si="76"/>
        <v>0.77793114024998078</v>
      </c>
      <c r="H199" s="16">
        <v>3</v>
      </c>
      <c r="I199" s="16">
        <v>4</v>
      </c>
      <c r="J199" s="5">
        <v>724.5</v>
      </c>
      <c r="K199" s="30">
        <f t="shared" si="71"/>
        <v>4</v>
      </c>
      <c r="L199" s="5">
        <v>724.5</v>
      </c>
      <c r="M199">
        <f t="shared" si="72"/>
        <v>2898</v>
      </c>
      <c r="N199" s="28"/>
      <c r="O199" s="28">
        <f t="shared" ref="O199:O245" si="87">$J$245/L199</f>
        <v>1.0287508626639061</v>
      </c>
      <c r="P199">
        <f t="shared" si="78"/>
        <v>579.6</v>
      </c>
      <c r="Q199" s="28">
        <f t="shared" ref="Q199:Q245" si="88">$J$245/P199</f>
        <v>1.2859385783298827</v>
      </c>
      <c r="R199" s="28">
        <f t="shared" si="79"/>
        <v>0.25718771566597654</v>
      </c>
      <c r="S199" s="46">
        <v>63834</v>
      </c>
      <c r="T199" s="59">
        <f t="shared" ref="T199:T245" si="89">S199/20121641</f>
        <v>3.1724052725123166E-3</v>
      </c>
      <c r="U199" s="28">
        <v>0.98960000000000004</v>
      </c>
      <c r="V199" s="59">
        <f t="shared" si="80"/>
        <v>1</v>
      </c>
      <c r="W199" s="59">
        <f t="shared" si="81"/>
        <v>0.77793114024998078</v>
      </c>
      <c r="X199" s="62">
        <f t="shared" si="82"/>
        <v>-0.75730978214341316</v>
      </c>
      <c r="Y199" s="28">
        <v>0.153789253681931</v>
      </c>
      <c r="Z199" s="28">
        <v>0.89439724645184204</v>
      </c>
      <c r="AA199" s="62">
        <f t="shared" si="77"/>
        <v>0.45399003665758059</v>
      </c>
      <c r="AB199" s="59">
        <f t="shared" si="83"/>
        <v>0.88650249083560484</v>
      </c>
      <c r="AC199" s="62">
        <f t="shared" si="84"/>
        <v>4.6501513239287737E-2</v>
      </c>
      <c r="AD199" s="28">
        <v>7.6642910197268099E-2</v>
      </c>
      <c r="AE199" s="28">
        <v>0.88293847953236904</v>
      </c>
      <c r="AF199">
        <v>67.2821</v>
      </c>
      <c r="AG199" s="59">
        <f t="shared" si="85"/>
        <v>0.80718255846575349</v>
      </c>
      <c r="AH199" s="62">
        <f t="shared" si="86"/>
        <v>0.7699996379315236</v>
      </c>
      <c r="AI199">
        <v>6.5787674558349635E-2</v>
      </c>
      <c r="AJ199" s="28">
        <v>0.75652607287546736</v>
      </c>
      <c r="AK199" s="62">
        <f t="shared" si="73"/>
        <v>1.9730456342466063E-2</v>
      </c>
    </row>
    <row r="200" spans="1:37" x14ac:dyDescent="0.25">
      <c r="A200" s="4" t="s">
        <v>404</v>
      </c>
      <c r="B200" s="18">
        <v>18452</v>
      </c>
      <c r="C200" s="4">
        <v>14658</v>
      </c>
      <c r="D200" s="9">
        <v>0.88265048052604966</v>
      </c>
      <c r="E200" s="28">
        <f t="shared" si="74"/>
        <v>0.8189540540963347</v>
      </c>
      <c r="F200" s="28">
        <f t="shared" si="75"/>
        <v>0.83619519207731019</v>
      </c>
      <c r="G200" s="28">
        <f t="shared" si="76"/>
        <v>0.88265048052604966</v>
      </c>
      <c r="H200" s="16">
        <v>20</v>
      </c>
      <c r="I200" s="16">
        <v>22</v>
      </c>
      <c r="J200" s="5">
        <v>838.73</v>
      </c>
      <c r="K200" s="30">
        <f t="shared" si="71"/>
        <v>20.000065033600695</v>
      </c>
      <c r="L200" s="5">
        <v>922.6</v>
      </c>
      <c r="M200">
        <f t="shared" si="72"/>
        <v>18452.060000000001</v>
      </c>
      <c r="N200" s="28"/>
      <c r="O200" s="28">
        <f t="shared" si="87"/>
        <v>0.8078582267504878</v>
      </c>
      <c r="P200">
        <f t="shared" si="78"/>
        <v>878.66680272066708</v>
      </c>
      <c r="Q200" s="28">
        <f t="shared" si="88"/>
        <v>0.84825100674361598</v>
      </c>
      <c r="R200" s="28">
        <f t="shared" si="79"/>
        <v>4.0392779993128181E-2</v>
      </c>
      <c r="S200" s="46">
        <v>198049</v>
      </c>
      <c r="T200" s="59">
        <f t="shared" si="89"/>
        <v>9.8425868943790417E-3</v>
      </c>
      <c r="U200" s="28">
        <v>0.98960000000000004</v>
      </c>
      <c r="V200" s="59">
        <f t="shared" si="80"/>
        <v>0.90909386516366797</v>
      </c>
      <c r="W200" s="59">
        <f t="shared" si="81"/>
        <v>0.97091237148228082</v>
      </c>
      <c r="X200" s="62">
        <f t="shared" si="82"/>
        <v>0.4975323255595504</v>
      </c>
      <c r="Y200" s="28">
        <v>0.153789253681931</v>
      </c>
      <c r="Z200" s="28">
        <v>0.89439724645184204</v>
      </c>
      <c r="AA200" s="62">
        <f t="shared" si="77"/>
        <v>0.93168862251261053</v>
      </c>
      <c r="AB200" s="59">
        <f t="shared" si="83"/>
        <v>0.95341572035154154</v>
      </c>
      <c r="AC200" s="62">
        <f t="shared" si="84"/>
        <v>0.91955329772543826</v>
      </c>
      <c r="AD200" s="28">
        <v>7.6642910197268099E-2</v>
      </c>
      <c r="AE200" s="28">
        <v>0.88293847953236904</v>
      </c>
      <c r="AF200">
        <v>75.906099999999995</v>
      </c>
      <c r="AG200" s="59">
        <f t="shared" si="85"/>
        <v>0.7838008861369864</v>
      </c>
      <c r="AH200" s="62">
        <f t="shared" si="86"/>
        <v>0.41458849920782576</v>
      </c>
      <c r="AI200">
        <v>6.5787674558349635E-2</v>
      </c>
      <c r="AJ200" s="28">
        <v>0.75652607287546736</v>
      </c>
      <c r="AK200" s="62">
        <f t="shared" si="73"/>
        <v>0.61055804083093812</v>
      </c>
    </row>
    <row r="201" spans="1:37" x14ac:dyDescent="0.25">
      <c r="A201" s="4" t="s">
        <v>406</v>
      </c>
      <c r="B201" s="18">
        <v>3938</v>
      </c>
      <c r="C201" s="4">
        <v>2637</v>
      </c>
      <c r="D201" s="9">
        <v>0.74403250380904007</v>
      </c>
      <c r="E201" s="28">
        <f t="shared" si="74"/>
        <v>0.69033943652385177</v>
      </c>
      <c r="F201" s="28">
        <f t="shared" si="75"/>
        <v>0.70487289834540645</v>
      </c>
      <c r="G201" s="28">
        <f t="shared" si="76"/>
        <v>0.74403250380904007</v>
      </c>
      <c r="H201" s="16">
        <v>3</v>
      </c>
      <c r="I201" s="16">
        <v>4</v>
      </c>
      <c r="J201" s="5">
        <v>984.5</v>
      </c>
      <c r="K201" s="30">
        <f t="shared" ref="K201:K245" si="90">M201/L201</f>
        <v>2.999992381939101</v>
      </c>
      <c r="L201" s="5">
        <v>1312.67</v>
      </c>
      <c r="M201">
        <f t="shared" ref="M201:M245" si="91">J201*I201</f>
        <v>3938</v>
      </c>
      <c r="N201" s="28"/>
      <c r="O201" s="28">
        <f t="shared" si="87"/>
        <v>0.56779693296868217</v>
      </c>
      <c r="P201">
        <f t="shared" si="78"/>
        <v>984.50187499880974</v>
      </c>
      <c r="Q201" s="28">
        <f t="shared" si="88"/>
        <v>0.75706305790519812</v>
      </c>
      <c r="R201" s="28">
        <f t="shared" si="79"/>
        <v>0.18926612493651596</v>
      </c>
      <c r="S201" s="46">
        <v>57513</v>
      </c>
      <c r="T201" s="59">
        <f t="shared" si="89"/>
        <v>2.8582658839803373E-3</v>
      </c>
      <c r="U201" s="28">
        <v>0.98960000000000004</v>
      </c>
      <c r="V201" s="59">
        <f t="shared" si="80"/>
        <v>0.74999809548477525</v>
      </c>
      <c r="W201" s="59">
        <f t="shared" si="81"/>
        <v>0.9920458575673059</v>
      </c>
      <c r="X201" s="62">
        <f t="shared" si="82"/>
        <v>0.63495080948518046</v>
      </c>
      <c r="Y201" s="28">
        <v>0.153789253681931</v>
      </c>
      <c r="Z201" s="28">
        <v>0.89439724645184204</v>
      </c>
      <c r="AA201" s="62">
        <f t="shared" si="77"/>
        <v>0.68471476014118549</v>
      </c>
      <c r="AB201" s="59">
        <f t="shared" si="83"/>
        <v>0.77176116704049513</v>
      </c>
      <c r="AC201" s="62">
        <f t="shared" si="84"/>
        <v>-1.4505883480379216</v>
      </c>
      <c r="AD201" s="28">
        <v>7.6642910197268099E-2</v>
      </c>
      <c r="AE201" s="28">
        <v>0.88293847953236904</v>
      </c>
      <c r="AF201">
        <v>140.29390000000001</v>
      </c>
      <c r="AG201" s="59">
        <f t="shared" si="85"/>
        <v>0.60923056591780822</v>
      </c>
      <c r="AH201" s="62">
        <f t="shared" si="86"/>
        <v>-2.2389529337599106</v>
      </c>
      <c r="AI201">
        <v>6.5787674558349635E-2</v>
      </c>
      <c r="AJ201" s="28">
        <v>0.75652607287546736</v>
      </c>
      <c r="AK201" s="62">
        <f t="shared" si="73"/>
        <v>-1.0181968241042172</v>
      </c>
    </row>
    <row r="202" spans="1:37" x14ac:dyDescent="0.25">
      <c r="A202" s="4" t="s">
        <v>408</v>
      </c>
      <c r="B202" s="18">
        <v>3102</v>
      </c>
      <c r="C202" s="4">
        <v>2457</v>
      </c>
      <c r="D202" s="9">
        <v>0.88007736943907156</v>
      </c>
      <c r="E202" s="28">
        <f t="shared" si="74"/>
        <v>0.81656663143831376</v>
      </c>
      <c r="F202" s="28">
        <f t="shared" si="75"/>
        <v>0.83375750788964686</v>
      </c>
      <c r="G202" s="28">
        <f t="shared" si="76"/>
        <v>0.88007736943907156</v>
      </c>
      <c r="H202" s="16">
        <v>4</v>
      </c>
      <c r="I202" s="16">
        <v>4</v>
      </c>
      <c r="J202" s="5">
        <v>775.5</v>
      </c>
      <c r="K202" s="30">
        <f t="shared" si="90"/>
        <v>4</v>
      </c>
      <c r="L202" s="5">
        <v>775.5</v>
      </c>
      <c r="M202">
        <f t="shared" si="91"/>
        <v>3102</v>
      </c>
      <c r="N202" s="28"/>
      <c r="O202" s="28">
        <f t="shared" si="87"/>
        <v>0.96109606705351391</v>
      </c>
      <c r="P202">
        <f t="shared" si="78"/>
        <v>620.4</v>
      </c>
      <c r="Q202" s="28">
        <f t="shared" si="88"/>
        <v>1.2013700838168924</v>
      </c>
      <c r="R202" s="28">
        <f t="shared" si="79"/>
        <v>0.24027401676337845</v>
      </c>
      <c r="S202" s="48">
        <v>50296</v>
      </c>
      <c r="T202" s="59">
        <f t="shared" si="89"/>
        <v>2.4995973240949879E-3</v>
      </c>
      <c r="U202" s="28">
        <v>0.98960000000000004</v>
      </c>
      <c r="V202" s="59">
        <f t="shared" si="80"/>
        <v>1</v>
      </c>
      <c r="W202" s="59">
        <f t="shared" si="81"/>
        <v>0.88007736943907156</v>
      </c>
      <c r="X202" s="62">
        <f t="shared" si="82"/>
        <v>-9.3113638761698203E-2</v>
      </c>
      <c r="Y202" s="28">
        <v>0.153789253681931</v>
      </c>
      <c r="Z202" s="28">
        <v>0.89439724645184204</v>
      </c>
      <c r="AA202" s="62">
        <f t="shared" si="77"/>
        <v>0.61674884682678544</v>
      </c>
      <c r="AB202" s="59">
        <f t="shared" si="83"/>
        <v>0.84581278829330364</v>
      </c>
      <c r="AC202" s="62">
        <f t="shared" si="84"/>
        <v>-0.4843982456238819</v>
      </c>
      <c r="AD202" s="28">
        <v>7.6642910197268099E-2</v>
      </c>
      <c r="AE202" s="28">
        <v>0.88293847953236904</v>
      </c>
      <c r="AF202">
        <v>66.390500000000003</v>
      </c>
      <c r="AG202" s="59">
        <f t="shared" si="85"/>
        <v>0.80959989369863017</v>
      </c>
      <c r="AH202" s="62">
        <f t="shared" si="86"/>
        <v>0.80674413831255853</v>
      </c>
      <c r="AI202">
        <v>6.5787674558349635E-2</v>
      </c>
      <c r="AJ202" s="28">
        <v>0.75652607287546736</v>
      </c>
      <c r="AK202" s="62">
        <f t="shared" si="73"/>
        <v>7.6410751308992816E-2</v>
      </c>
    </row>
    <row r="203" spans="1:37" x14ac:dyDescent="0.25">
      <c r="A203" s="4" t="s">
        <v>410</v>
      </c>
      <c r="B203" s="18">
        <v>69810</v>
      </c>
      <c r="C203" s="4">
        <v>55920</v>
      </c>
      <c r="D203" s="9">
        <v>0.89003485651530345</v>
      </c>
      <c r="E203" s="28">
        <f t="shared" si="74"/>
        <v>0.825805536972962</v>
      </c>
      <c r="F203" s="28">
        <f t="shared" si="75"/>
        <v>0.84319091669870849</v>
      </c>
      <c r="G203" s="28">
        <f t="shared" si="76"/>
        <v>0.89003485651530345</v>
      </c>
      <c r="H203" s="16">
        <v>61</v>
      </c>
      <c r="I203" s="16">
        <v>62</v>
      </c>
      <c r="J203" s="5">
        <v>1125.97</v>
      </c>
      <c r="K203" s="30">
        <f t="shared" si="90"/>
        <v>50.000100272167309</v>
      </c>
      <c r="L203" s="5">
        <v>1396.2</v>
      </c>
      <c r="M203">
        <f t="shared" si="91"/>
        <v>69810.14</v>
      </c>
      <c r="N203" s="28"/>
      <c r="O203" s="28">
        <f t="shared" si="87"/>
        <v>0.53382753187222465</v>
      </c>
      <c r="P203">
        <f t="shared" si="78"/>
        <v>1368.8235832371106</v>
      </c>
      <c r="Q203" s="28">
        <f t="shared" si="88"/>
        <v>0.5445040610984947</v>
      </c>
      <c r="R203" s="28">
        <f t="shared" si="79"/>
        <v>1.0676529226270048E-2</v>
      </c>
      <c r="S203" s="44">
        <v>225453</v>
      </c>
      <c r="T203" s="59">
        <f t="shared" si="89"/>
        <v>1.1204503648584128E-2</v>
      </c>
      <c r="U203" s="28">
        <v>0.98960000000000004</v>
      </c>
      <c r="V203" s="59">
        <f t="shared" si="80"/>
        <v>0.80645323019624693</v>
      </c>
      <c r="W203" s="59">
        <f t="shared" si="81"/>
        <v>1.1036410087894586</v>
      </c>
      <c r="X203" s="62">
        <f t="shared" si="82"/>
        <v>1.3605876699966131</v>
      </c>
      <c r="Y203" s="28">
        <v>0.153789253681931</v>
      </c>
      <c r="Z203" s="28">
        <v>0.89439724645184204</v>
      </c>
      <c r="AA203" s="62">
        <f t="shared" si="77"/>
        <v>3.0964325158680523</v>
      </c>
      <c r="AB203" s="59">
        <f t="shared" si="83"/>
        <v>0.93807147387678957</v>
      </c>
      <c r="AC203" s="62">
        <f t="shared" si="84"/>
        <v>0.71934891567290371</v>
      </c>
      <c r="AD203" s="28">
        <v>7.6642910197268099E-2</v>
      </c>
      <c r="AE203" s="28">
        <v>0.88293847953236904</v>
      </c>
      <c r="AF203">
        <v>88.802199999999999</v>
      </c>
      <c r="AG203" s="59">
        <f t="shared" si="85"/>
        <v>0.74883655583561648</v>
      </c>
      <c r="AH203" s="62">
        <f t="shared" si="86"/>
        <v>-0.11688385539499119</v>
      </c>
      <c r="AI203">
        <v>6.5787674558349635E-2</v>
      </c>
      <c r="AJ203" s="28">
        <v>0.75652607287546736</v>
      </c>
      <c r="AK203" s="62">
        <f t="shared" si="73"/>
        <v>0.65435091009150859</v>
      </c>
    </row>
    <row r="204" spans="1:37" x14ac:dyDescent="0.25">
      <c r="A204" s="4" t="s">
        <v>412</v>
      </c>
      <c r="B204" s="18">
        <v>56978</v>
      </c>
      <c r="C204" s="4">
        <v>42455</v>
      </c>
      <c r="D204" s="9">
        <v>0.8279023872761806</v>
      </c>
      <c r="E204" s="28">
        <f t="shared" si="74"/>
        <v>0.76815685417377588</v>
      </c>
      <c r="F204" s="28">
        <f t="shared" si="75"/>
        <v>0.78432857741953965</v>
      </c>
      <c r="G204" s="28">
        <f t="shared" si="76"/>
        <v>0.8279023872761806</v>
      </c>
      <c r="H204" s="16">
        <v>42</v>
      </c>
      <c r="I204" s="16">
        <v>44</v>
      </c>
      <c r="J204" s="5">
        <v>1294.95</v>
      </c>
      <c r="K204" s="30">
        <f t="shared" si="90"/>
        <v>35.999924181156494</v>
      </c>
      <c r="L204" s="5">
        <v>1582.72</v>
      </c>
      <c r="M204">
        <f t="shared" si="91"/>
        <v>56977.8</v>
      </c>
      <c r="N204" s="28"/>
      <c r="O204" s="28">
        <f t="shared" si="87"/>
        <v>0.47091715527699152</v>
      </c>
      <c r="P204">
        <f t="shared" si="78"/>
        <v>1539.9436961283814</v>
      </c>
      <c r="Q204" s="28">
        <f t="shared" si="88"/>
        <v>0.4839982149177639</v>
      </c>
      <c r="R204" s="28">
        <f t="shared" si="79"/>
        <v>1.3081059640772386E-2</v>
      </c>
      <c r="S204" s="44">
        <v>345370</v>
      </c>
      <c r="T204" s="59">
        <f t="shared" si="89"/>
        <v>1.7164107042760578E-2</v>
      </c>
      <c r="U204" s="28">
        <v>0.98960000000000004</v>
      </c>
      <c r="V204" s="59">
        <f t="shared" si="80"/>
        <v>0.81818009502628397</v>
      </c>
      <c r="W204" s="59">
        <f t="shared" si="81"/>
        <v>1.011882826664934</v>
      </c>
      <c r="X204" s="62">
        <f t="shared" si="82"/>
        <v>0.76393881497128024</v>
      </c>
      <c r="Y204" s="28">
        <v>0.153789253681931</v>
      </c>
      <c r="Z204" s="28">
        <v>0.89439724645184204</v>
      </c>
      <c r="AA204" s="62">
        <f t="shared" si="77"/>
        <v>1.649766916640125</v>
      </c>
      <c r="AB204" s="59">
        <f t="shared" si="83"/>
        <v>0.95417304468925335</v>
      </c>
      <c r="AC204" s="62">
        <f t="shared" si="84"/>
        <v>0.92943450312020426</v>
      </c>
      <c r="AD204" s="28">
        <v>7.6642910197268099E-2</v>
      </c>
      <c r="AE204" s="28">
        <v>0.88293847953236904</v>
      </c>
      <c r="AF204">
        <v>154.59520000000001</v>
      </c>
      <c r="AG204" s="59">
        <f t="shared" si="85"/>
        <v>0.5704564111780821</v>
      </c>
      <c r="AH204" s="62">
        <f t="shared" si="86"/>
        <v>-2.8283362034989223</v>
      </c>
      <c r="AI204">
        <v>6.5787674558349635E-2</v>
      </c>
      <c r="AJ204" s="28">
        <v>0.75652607287546736</v>
      </c>
      <c r="AK204" s="62">
        <f t="shared" si="73"/>
        <v>-0.37832096180247926</v>
      </c>
    </row>
    <row r="205" spans="1:37" x14ac:dyDescent="0.25">
      <c r="A205" s="4" t="s">
        <v>414</v>
      </c>
      <c r="B205" s="18">
        <v>82655</v>
      </c>
      <c r="C205" s="4">
        <v>66377</v>
      </c>
      <c r="D205" s="9">
        <v>0.89228990650562245</v>
      </c>
      <c r="E205" s="28">
        <f t="shared" si="74"/>
        <v>0.82789785139696936</v>
      </c>
      <c r="F205" s="28">
        <f t="shared" si="75"/>
        <v>0.84532727984743183</v>
      </c>
      <c r="G205" s="28">
        <f t="shared" si="76"/>
        <v>0.89228990650562245</v>
      </c>
      <c r="H205" s="16">
        <v>49</v>
      </c>
      <c r="I205" s="16">
        <v>51</v>
      </c>
      <c r="J205" s="5">
        <v>1620.69</v>
      </c>
      <c r="K205" s="30">
        <f t="shared" si="90"/>
        <v>39.999995160619051</v>
      </c>
      <c r="L205" s="5">
        <v>2066.38</v>
      </c>
      <c r="M205">
        <f t="shared" si="91"/>
        <v>82655.19</v>
      </c>
      <c r="N205" s="28"/>
      <c r="O205" s="28">
        <f t="shared" si="87"/>
        <v>0.36069358007723651</v>
      </c>
      <c r="P205">
        <f t="shared" si="78"/>
        <v>2015.9804818560376</v>
      </c>
      <c r="Q205" s="28">
        <f t="shared" si="88"/>
        <v>0.36971092067012606</v>
      </c>
      <c r="R205" s="28">
        <f t="shared" si="79"/>
        <v>9.0173405928895556E-3</v>
      </c>
      <c r="S205" s="44">
        <v>385439</v>
      </c>
      <c r="T205" s="59">
        <f t="shared" si="89"/>
        <v>1.9155445621954988E-2</v>
      </c>
      <c r="U205" s="28">
        <v>0.98960000000000004</v>
      </c>
      <c r="V205" s="59">
        <f t="shared" si="80"/>
        <v>0.78431363060037351</v>
      </c>
      <c r="W205" s="59">
        <f t="shared" si="81"/>
        <v>1.1376697684351038</v>
      </c>
      <c r="X205" s="62">
        <f t="shared" si="82"/>
        <v>1.5818564441856338</v>
      </c>
      <c r="Y205" s="28">
        <v>0.153789253681931</v>
      </c>
      <c r="Z205" s="28">
        <v>0.89439724645184204</v>
      </c>
      <c r="AA205" s="62">
        <f t="shared" si="77"/>
        <v>2.1444379006794851</v>
      </c>
      <c r="AB205" s="59">
        <f t="shared" si="83"/>
        <v>0.94638904599691709</v>
      </c>
      <c r="AC205" s="62">
        <f t="shared" si="84"/>
        <v>0.82787261471720208</v>
      </c>
      <c r="AD205" s="28">
        <v>7.6642910197268099E-2</v>
      </c>
      <c r="AE205" s="28">
        <v>0.88293847953236904</v>
      </c>
      <c r="AF205">
        <v>60.082700000000003</v>
      </c>
      <c r="AG205" s="59">
        <f t="shared" si="85"/>
        <v>0.82670180843835628</v>
      </c>
      <c r="AH205" s="62">
        <f t="shared" si="86"/>
        <v>1.0667003513043669</v>
      </c>
      <c r="AI205">
        <v>6.5787674558349635E-2</v>
      </c>
      <c r="AJ205" s="28">
        <v>0.75652607287546736</v>
      </c>
      <c r="AK205" s="62">
        <f t="shared" si="73"/>
        <v>1.158809803402401</v>
      </c>
    </row>
    <row r="206" spans="1:37" x14ac:dyDescent="0.25">
      <c r="A206" s="4" t="s">
        <v>416</v>
      </c>
      <c r="B206" s="18">
        <v>47479</v>
      </c>
      <c r="C206" s="4">
        <v>36133</v>
      </c>
      <c r="D206" s="9">
        <v>0.84559021415315783</v>
      </c>
      <c r="E206" s="28">
        <f t="shared" si="74"/>
        <v>0.78456823993591962</v>
      </c>
      <c r="F206" s="28">
        <f t="shared" si="75"/>
        <v>0.80108546603983377</v>
      </c>
      <c r="G206" s="28">
        <f t="shared" si="76"/>
        <v>0.84559021415315783</v>
      </c>
      <c r="H206" s="16">
        <v>35</v>
      </c>
      <c r="I206" s="16">
        <v>35</v>
      </c>
      <c r="J206" s="5">
        <v>1356.54</v>
      </c>
      <c r="K206" s="30">
        <f t="shared" si="90"/>
        <v>27.999917437252311</v>
      </c>
      <c r="L206" s="5">
        <v>1695.68</v>
      </c>
      <c r="M206">
        <f t="shared" si="91"/>
        <v>47478.9</v>
      </c>
      <c r="N206" s="28"/>
      <c r="O206" s="28">
        <f t="shared" si="87"/>
        <v>0.43954637667484431</v>
      </c>
      <c r="P206">
        <f t="shared" si="78"/>
        <v>1637.2081093931051</v>
      </c>
      <c r="Q206" s="28">
        <f t="shared" si="88"/>
        <v>0.45524450784469028</v>
      </c>
      <c r="R206" s="28">
        <f t="shared" si="79"/>
        <v>1.5698131169845975E-2</v>
      </c>
      <c r="S206" s="44">
        <v>287828</v>
      </c>
      <c r="T206" s="59">
        <f t="shared" si="89"/>
        <v>1.4304399924439562E-2</v>
      </c>
      <c r="U206" s="28">
        <v>0.98960000000000004</v>
      </c>
      <c r="V206" s="59">
        <f t="shared" si="80"/>
        <v>0.79999764106435178</v>
      </c>
      <c r="W206" s="59">
        <f t="shared" si="81"/>
        <v>1.0569908844082936</v>
      </c>
      <c r="X206" s="62">
        <f t="shared" si="82"/>
        <v>1.0572496716365494</v>
      </c>
      <c r="Y206" s="28">
        <v>0.153789253681931</v>
      </c>
      <c r="Z206" s="28">
        <v>0.89439724645184204</v>
      </c>
      <c r="AA206" s="62">
        <f t="shared" si="77"/>
        <v>1.6495615436997095</v>
      </c>
      <c r="AB206" s="59">
        <f t="shared" si="83"/>
        <v>0.94108691400978706</v>
      </c>
      <c r="AC206" s="62">
        <f t="shared" si="84"/>
        <v>0.75869293490750944</v>
      </c>
      <c r="AD206" s="28">
        <v>7.6642910197268099E-2</v>
      </c>
      <c r="AE206" s="28">
        <v>0.88293847953236904</v>
      </c>
      <c r="AF206">
        <v>83.391900000000007</v>
      </c>
      <c r="AG206" s="59">
        <f t="shared" si="85"/>
        <v>0.76350513906849315</v>
      </c>
      <c r="AH206" s="62">
        <f t="shared" si="86"/>
        <v>0.10608470720204272</v>
      </c>
      <c r="AI206">
        <v>6.5787674558349635E-2</v>
      </c>
      <c r="AJ206" s="28">
        <v>0.75652607287546736</v>
      </c>
      <c r="AK206" s="62">
        <f t="shared" si="73"/>
        <v>0.64067577124870045</v>
      </c>
    </row>
    <row r="207" spans="1:37" x14ac:dyDescent="0.25">
      <c r="A207" s="4" t="s">
        <v>418</v>
      </c>
      <c r="B207" s="18">
        <v>37292</v>
      </c>
      <c r="C207" s="4">
        <v>30018</v>
      </c>
      <c r="D207" s="9">
        <v>0.8943830669669991</v>
      </c>
      <c r="E207" s="28">
        <f t="shared" si="74"/>
        <v>0.82983995904154573</v>
      </c>
      <c r="F207" s="28">
        <f t="shared" si="75"/>
        <v>0.84731027396873604</v>
      </c>
      <c r="G207" s="28">
        <f t="shared" si="76"/>
        <v>0.8943830669669991</v>
      </c>
      <c r="H207" s="16">
        <v>34</v>
      </c>
      <c r="I207" s="16">
        <v>35</v>
      </c>
      <c r="J207" s="5">
        <v>1065.49</v>
      </c>
      <c r="K207" s="30">
        <f t="shared" si="90"/>
        <v>26.00006274794152</v>
      </c>
      <c r="L207" s="5">
        <v>1434.31</v>
      </c>
      <c r="M207">
        <f t="shared" si="91"/>
        <v>37292.15</v>
      </c>
      <c r="N207" s="28"/>
      <c r="O207" s="28">
        <f t="shared" si="87"/>
        <v>0.51964359169217256</v>
      </c>
      <c r="P207">
        <f t="shared" si="78"/>
        <v>1381.1875308639105</v>
      </c>
      <c r="Q207" s="28">
        <f t="shared" si="88"/>
        <v>0.53962983544588483</v>
      </c>
      <c r="R207" s="28">
        <f t="shared" si="79"/>
        <v>1.9986243753712274E-2</v>
      </c>
      <c r="S207" s="44">
        <v>271575</v>
      </c>
      <c r="T207" s="59">
        <f t="shared" si="89"/>
        <v>1.3496662623093215E-2</v>
      </c>
      <c r="U207" s="28">
        <v>0.98960000000000004</v>
      </c>
      <c r="V207" s="59">
        <f t="shared" si="80"/>
        <v>0.74285893565547201</v>
      </c>
      <c r="W207" s="59">
        <f t="shared" si="81"/>
        <v>1.2039742998821541</v>
      </c>
      <c r="X207" s="62">
        <f t="shared" si="82"/>
        <v>2.0129953557781319</v>
      </c>
      <c r="Y207" s="28">
        <v>0.153789253681931</v>
      </c>
      <c r="Z207" s="28">
        <v>0.89439724645184204</v>
      </c>
      <c r="AA207" s="62">
        <f t="shared" si="77"/>
        <v>1.3731749976986101</v>
      </c>
      <c r="AB207" s="59">
        <f t="shared" si="83"/>
        <v>0.94718570447268147</v>
      </c>
      <c r="AC207" s="62">
        <f t="shared" si="84"/>
        <v>0.83826703311433615</v>
      </c>
      <c r="AD207" s="28">
        <v>7.6642910197268099E-2</v>
      </c>
      <c r="AE207" s="28">
        <v>0.88293847953236904</v>
      </c>
      <c r="AF207">
        <v>62.994900000000001</v>
      </c>
      <c r="AG207" s="59">
        <f t="shared" si="85"/>
        <v>0.81880615605479456</v>
      </c>
      <c r="AH207" s="62">
        <f t="shared" si="86"/>
        <v>0.94668315299834149</v>
      </c>
      <c r="AI207">
        <v>6.5787674558349635E-2</v>
      </c>
      <c r="AJ207" s="28">
        <v>0.75652607287546736</v>
      </c>
      <c r="AK207" s="62">
        <f t="shared" si="73"/>
        <v>1.2659818472969366</v>
      </c>
    </row>
    <row r="208" spans="1:37" x14ac:dyDescent="0.25">
      <c r="A208" s="4" t="s">
        <v>420</v>
      </c>
      <c r="B208" s="18">
        <v>25874</v>
      </c>
      <c r="C208" s="4">
        <v>20457</v>
      </c>
      <c r="D208" s="9">
        <v>0.8784880575094689</v>
      </c>
      <c r="E208" s="28">
        <f t="shared" si="74"/>
        <v>0.81509201212218774</v>
      </c>
      <c r="F208" s="28">
        <f t="shared" si="75"/>
        <v>0.832251843956339</v>
      </c>
      <c r="G208" s="28">
        <f t="shared" si="76"/>
        <v>0.8784880575094689</v>
      </c>
      <c r="H208" s="16">
        <v>31</v>
      </c>
      <c r="I208" s="16">
        <v>31</v>
      </c>
      <c r="J208" s="5">
        <v>834.65</v>
      </c>
      <c r="K208" s="30">
        <f t="shared" si="90"/>
        <v>27.000052175727852</v>
      </c>
      <c r="L208" s="5">
        <v>958.3</v>
      </c>
      <c r="M208">
        <f t="shared" si="91"/>
        <v>25874.149999999998</v>
      </c>
      <c r="N208" s="28"/>
      <c r="O208" s="28">
        <f t="shared" si="87"/>
        <v>0.77776270478973186</v>
      </c>
      <c r="P208">
        <f t="shared" si="78"/>
        <v>924.0750637753913</v>
      </c>
      <c r="Q208" s="28">
        <f t="shared" si="88"/>
        <v>0.80656867522740816</v>
      </c>
      <c r="R208" s="28">
        <f t="shared" si="79"/>
        <v>2.8805970437676298E-2</v>
      </c>
      <c r="S208" s="44">
        <v>367760</v>
      </c>
      <c r="T208" s="59">
        <f t="shared" si="89"/>
        <v>1.827683934923598E-2</v>
      </c>
      <c r="U208" s="28">
        <v>0.98960000000000004</v>
      </c>
      <c r="V208" s="59">
        <f t="shared" si="80"/>
        <v>0.87096942502347907</v>
      </c>
      <c r="W208" s="59">
        <f t="shared" si="81"/>
        <v>1.0086324872836807</v>
      </c>
      <c r="X208" s="62">
        <f t="shared" si="82"/>
        <v>0.74280379218239478</v>
      </c>
      <c r="Y208" s="28">
        <v>0.153789253681931</v>
      </c>
      <c r="Z208" s="28">
        <v>0.89439724645184204</v>
      </c>
      <c r="AA208" s="62">
        <f t="shared" si="77"/>
        <v>0.70355666739177725</v>
      </c>
      <c r="AB208" s="59">
        <f t="shared" si="83"/>
        <v>0.9739423960067658</v>
      </c>
      <c r="AC208" s="62">
        <f t="shared" si="84"/>
        <v>1.1873755346732717</v>
      </c>
      <c r="AD208" s="28">
        <v>7.6642910197268099E-2</v>
      </c>
      <c r="AE208" s="28">
        <v>0.88293847953236904</v>
      </c>
      <c r="AF208">
        <v>81.537199999999999</v>
      </c>
      <c r="AG208" s="59">
        <f t="shared" si="85"/>
        <v>0.76853366268493162</v>
      </c>
      <c r="AH208" s="62">
        <f t="shared" si="86"/>
        <v>0.18252035643567646</v>
      </c>
      <c r="AI208">
        <v>6.5787674558349635E-2</v>
      </c>
      <c r="AJ208" s="28">
        <v>0.75652607287546736</v>
      </c>
      <c r="AK208" s="62">
        <f t="shared" si="73"/>
        <v>0.70423322776378094</v>
      </c>
    </row>
    <row r="209" spans="1:37" x14ac:dyDescent="0.25">
      <c r="A209" s="4" t="s">
        <v>422</v>
      </c>
      <c r="B209" s="18">
        <v>3595</v>
      </c>
      <c r="C209" s="4">
        <v>2525</v>
      </c>
      <c r="D209" s="9">
        <v>0.78040488332560654</v>
      </c>
      <c r="E209" s="28">
        <f t="shared" si="74"/>
        <v>0.72408700514746993</v>
      </c>
      <c r="F209" s="28">
        <f t="shared" si="75"/>
        <v>0.73933094209794303</v>
      </c>
      <c r="G209" s="28">
        <f t="shared" si="76"/>
        <v>0.78040488332560654</v>
      </c>
      <c r="H209" s="16">
        <v>4</v>
      </c>
      <c r="I209" s="16">
        <v>4</v>
      </c>
      <c r="J209" s="5">
        <v>898.75</v>
      </c>
      <c r="K209" s="30">
        <f t="shared" si="90"/>
        <v>4</v>
      </c>
      <c r="L209" s="5">
        <v>898.75</v>
      </c>
      <c r="M209">
        <f t="shared" si="91"/>
        <v>3595</v>
      </c>
      <c r="N209" s="28"/>
      <c r="O209" s="28">
        <f t="shared" si="87"/>
        <v>0.82929624478442288</v>
      </c>
      <c r="P209">
        <f t="shared" si="78"/>
        <v>719</v>
      </c>
      <c r="Q209" s="28">
        <f t="shared" si="88"/>
        <v>1.0366203059805286</v>
      </c>
      <c r="R209" s="28">
        <f t="shared" si="79"/>
        <v>0.20732406119610569</v>
      </c>
      <c r="S209" s="46">
        <v>44210</v>
      </c>
      <c r="T209" s="59">
        <f t="shared" si="89"/>
        <v>2.1971369034960915E-3</v>
      </c>
      <c r="U209" s="28">
        <v>0.98960000000000004</v>
      </c>
      <c r="V209" s="59">
        <f t="shared" si="80"/>
        <v>1</v>
      </c>
      <c r="W209" s="59">
        <f t="shared" si="81"/>
        <v>0.78040488332560654</v>
      </c>
      <c r="X209" s="62">
        <f t="shared" si="82"/>
        <v>-0.74122450299418219</v>
      </c>
      <c r="Y209" s="28">
        <v>0.153789253681931</v>
      </c>
      <c r="Z209" s="28">
        <v>0.89439724645184204</v>
      </c>
      <c r="AA209" s="62">
        <f t="shared" si="77"/>
        <v>0.81316444243383845</v>
      </c>
      <c r="AB209" s="59">
        <f t="shared" si="83"/>
        <v>0.79670888939154039</v>
      </c>
      <c r="AC209" s="62">
        <f t="shared" si="84"/>
        <v>-1.1250824103480124</v>
      </c>
      <c r="AD209" s="28">
        <v>7.6642910197268099E-2</v>
      </c>
      <c r="AE209" s="28">
        <v>0.88293847953236904</v>
      </c>
      <c r="AF209">
        <v>110.4636</v>
      </c>
      <c r="AG209" s="59">
        <f t="shared" si="85"/>
        <v>0.69010745600000001</v>
      </c>
      <c r="AH209" s="62">
        <f t="shared" si="86"/>
        <v>-1.0095905854911791</v>
      </c>
      <c r="AI209">
        <v>6.5787674558349635E-2</v>
      </c>
      <c r="AJ209" s="28">
        <v>0.75652607287546736</v>
      </c>
      <c r="AK209" s="62">
        <f t="shared" si="73"/>
        <v>-0.95863249961112462</v>
      </c>
    </row>
    <row r="210" spans="1:37" x14ac:dyDescent="0.25">
      <c r="A210" s="4" t="s">
        <v>424</v>
      </c>
      <c r="B210" s="18">
        <v>7848</v>
      </c>
      <c r="C210" s="4">
        <v>5983</v>
      </c>
      <c r="D210" s="9">
        <v>0.84706648544569041</v>
      </c>
      <c r="E210" s="28">
        <f t="shared" si="74"/>
        <v>0.78593797618672301</v>
      </c>
      <c r="F210" s="28">
        <f t="shared" si="75"/>
        <v>0.80248403884328567</v>
      </c>
      <c r="G210" s="28">
        <f t="shared" si="76"/>
        <v>0.84706648544569041</v>
      </c>
      <c r="H210" s="16">
        <v>10</v>
      </c>
      <c r="I210" s="16">
        <v>10</v>
      </c>
      <c r="J210" s="5">
        <v>784.9</v>
      </c>
      <c r="K210" s="30">
        <f t="shared" si="90"/>
        <v>10</v>
      </c>
      <c r="L210" s="5">
        <v>784.9</v>
      </c>
      <c r="M210">
        <f t="shared" si="91"/>
        <v>7849</v>
      </c>
      <c r="N210" s="28"/>
      <c r="O210" s="28">
        <f t="shared" si="87"/>
        <v>0.9495859345139509</v>
      </c>
      <c r="P210">
        <f t="shared" si="78"/>
        <v>713.5454545454545</v>
      </c>
      <c r="Q210" s="28">
        <f t="shared" si="88"/>
        <v>1.044544527965346</v>
      </c>
      <c r="R210" s="28">
        <f t="shared" si="79"/>
        <v>9.4958593451395124E-2</v>
      </c>
      <c r="S210" s="46">
        <v>113954</v>
      </c>
      <c r="T210" s="59">
        <f t="shared" si="89"/>
        <v>5.6632557950914639E-3</v>
      </c>
      <c r="U210" s="28">
        <v>0.98960000000000004</v>
      </c>
      <c r="V210" s="59">
        <f t="shared" si="80"/>
        <v>1</v>
      </c>
      <c r="W210" s="59">
        <f t="shared" si="81"/>
        <v>0.84706648544569041</v>
      </c>
      <c r="X210" s="62">
        <f t="shared" si="82"/>
        <v>-0.3077637733000626</v>
      </c>
      <c r="Y210" s="28">
        <v>0.153789253681931</v>
      </c>
      <c r="Z210" s="28">
        <v>0.89439724645184204</v>
      </c>
      <c r="AA210" s="62">
        <f t="shared" si="77"/>
        <v>0.68869894869859771</v>
      </c>
      <c r="AB210" s="59">
        <f t="shared" si="83"/>
        <v>0.93113010513014027</v>
      </c>
      <c r="AC210" s="62">
        <f t="shared" si="84"/>
        <v>0.62878125939806762</v>
      </c>
      <c r="AD210" s="28">
        <v>7.6642910197268099E-2</v>
      </c>
      <c r="AE210" s="28">
        <v>0.88293847953236904</v>
      </c>
      <c r="AF210">
        <v>84.031300000000002</v>
      </c>
      <c r="AG210" s="59">
        <f t="shared" si="85"/>
        <v>0.76177157676712326</v>
      </c>
      <c r="AH210" s="62">
        <f t="shared" si="86"/>
        <v>7.9733839611604754E-2</v>
      </c>
      <c r="AI210">
        <v>6.5787674558349635E-2</v>
      </c>
      <c r="AJ210" s="28">
        <v>0.75652607287546736</v>
      </c>
      <c r="AK210" s="62">
        <f t="shared" si="73"/>
        <v>0.13358377523653658</v>
      </c>
    </row>
    <row r="211" spans="1:37" x14ac:dyDescent="0.25">
      <c r="A211" s="4" t="s">
        <v>426</v>
      </c>
      <c r="B211" s="18">
        <v>25432</v>
      </c>
      <c r="C211" s="4">
        <v>21004</v>
      </c>
      <c r="D211" s="9">
        <v>0.91765404914193849</v>
      </c>
      <c r="E211" s="28">
        <f t="shared" si="74"/>
        <v>0.85143159198736551</v>
      </c>
      <c r="F211" s="28">
        <f t="shared" si="75"/>
        <v>0.86935646760815222</v>
      </c>
      <c r="G211" s="28">
        <f t="shared" si="76"/>
        <v>0.91765404914193849</v>
      </c>
      <c r="H211" s="16">
        <v>23</v>
      </c>
      <c r="I211" s="16">
        <v>24</v>
      </c>
      <c r="J211" s="5">
        <v>1059.67</v>
      </c>
      <c r="K211" s="30">
        <f t="shared" si="90"/>
        <v>20.000062912865683</v>
      </c>
      <c r="L211" s="5">
        <v>1271.5999999999999</v>
      </c>
      <c r="M211">
        <f t="shared" si="91"/>
        <v>25432.080000000002</v>
      </c>
      <c r="N211" s="28"/>
      <c r="O211" s="28">
        <f t="shared" si="87"/>
        <v>0.58613557722554266</v>
      </c>
      <c r="P211">
        <f t="shared" si="78"/>
        <v>1211.0478004529712</v>
      </c>
      <c r="Q211" s="28">
        <f t="shared" si="88"/>
        <v>0.6154422638984377</v>
      </c>
      <c r="R211" s="28">
        <f t="shared" si="79"/>
        <v>2.9306686672895044E-2</v>
      </c>
      <c r="S211" s="46">
        <v>208616</v>
      </c>
      <c r="T211" s="59">
        <f t="shared" si="89"/>
        <v>1.0367742869480674E-2</v>
      </c>
      <c r="U211" s="28">
        <v>0.98960000000000004</v>
      </c>
      <c r="V211" s="59">
        <f t="shared" si="80"/>
        <v>0.8333359547027368</v>
      </c>
      <c r="W211" s="59">
        <f t="shared" si="81"/>
        <v>1.1011813950464662</v>
      </c>
      <c r="X211" s="62">
        <f t="shared" si="82"/>
        <v>1.3445942654894332</v>
      </c>
      <c r="Y211" s="28">
        <v>0.153789253681931</v>
      </c>
      <c r="Z211" s="28">
        <v>0.89439724645184204</v>
      </c>
      <c r="AA211" s="62">
        <f t="shared" si="77"/>
        <v>1.2190819496107681</v>
      </c>
      <c r="AB211" s="59">
        <f t="shared" si="83"/>
        <v>0.93904609425870578</v>
      </c>
      <c r="AC211" s="62">
        <f t="shared" si="84"/>
        <v>0.73206529582349644</v>
      </c>
      <c r="AD211" s="28">
        <v>7.6642910197268099E-2</v>
      </c>
      <c r="AE211" s="28">
        <v>0.88293847953236904</v>
      </c>
      <c r="AF211">
        <v>50.101300000000002</v>
      </c>
      <c r="AG211" s="59">
        <f t="shared" si="85"/>
        <v>0.85376370827397263</v>
      </c>
      <c r="AH211" s="62">
        <f t="shared" si="86"/>
        <v>1.4780524779343196</v>
      </c>
      <c r="AI211">
        <v>6.5787674558349635E-2</v>
      </c>
      <c r="AJ211" s="28">
        <v>0.75652607287546736</v>
      </c>
      <c r="AK211" s="62">
        <f t="shared" si="73"/>
        <v>1.1849040130824164</v>
      </c>
    </row>
    <row r="212" spans="1:37" x14ac:dyDescent="0.25">
      <c r="A212" s="4" t="s">
        <v>428</v>
      </c>
      <c r="B212" s="18">
        <v>4483</v>
      </c>
      <c r="C212" s="4">
        <v>3295</v>
      </c>
      <c r="D212" s="9">
        <v>0.81666542741715609</v>
      </c>
      <c r="E212" s="28">
        <f t="shared" si="74"/>
        <v>0.75773080894375311</v>
      </c>
      <c r="F212" s="28">
        <f t="shared" si="75"/>
        <v>0.77368303650046388</v>
      </c>
      <c r="G212" s="28">
        <f t="shared" si="76"/>
        <v>0.81666542741715609</v>
      </c>
      <c r="H212" s="16">
        <v>7</v>
      </c>
      <c r="I212" s="16">
        <v>7</v>
      </c>
      <c r="J212" s="5">
        <v>640.42999999999995</v>
      </c>
      <c r="K212" s="30">
        <f t="shared" si="90"/>
        <v>6.9999999999999991</v>
      </c>
      <c r="L212" s="5">
        <v>640.42999999999995</v>
      </c>
      <c r="M212">
        <f t="shared" si="91"/>
        <v>4483.0099999999993</v>
      </c>
      <c r="N212" s="28"/>
      <c r="O212" s="28">
        <f t="shared" si="87"/>
        <v>1.1637961994285091</v>
      </c>
      <c r="P212">
        <f t="shared" si="78"/>
        <v>560.37625000000003</v>
      </c>
      <c r="Q212" s="28">
        <f t="shared" si="88"/>
        <v>1.3300527993468674</v>
      </c>
      <c r="R212" s="28">
        <f t="shared" si="79"/>
        <v>0.16625659991835828</v>
      </c>
      <c r="S212" s="46">
        <v>81977</v>
      </c>
      <c r="T212" s="59">
        <f t="shared" si="89"/>
        <v>4.0740712946821783E-3</v>
      </c>
      <c r="U212" s="28">
        <v>0.98960000000000004</v>
      </c>
      <c r="V212" s="59">
        <f t="shared" si="80"/>
        <v>0.99999999999999989</v>
      </c>
      <c r="W212" s="59">
        <f t="shared" si="81"/>
        <v>0.8166654274171562</v>
      </c>
      <c r="X212" s="62">
        <f t="shared" si="82"/>
        <v>-0.50544376264060586</v>
      </c>
      <c r="Y212" s="28">
        <v>0.153789253681931</v>
      </c>
      <c r="Z212" s="28">
        <v>0.89439724645184204</v>
      </c>
      <c r="AA212" s="62">
        <f t="shared" si="77"/>
        <v>0.54686070483184313</v>
      </c>
      <c r="AB212" s="59">
        <f t="shared" si="83"/>
        <v>0.9218770421668796</v>
      </c>
      <c r="AC212" s="62">
        <f t="shared" si="84"/>
        <v>0.50805172369222629</v>
      </c>
      <c r="AD212" s="28">
        <v>7.6642910197268099E-2</v>
      </c>
      <c r="AE212" s="28">
        <v>0.88293847953236904</v>
      </c>
      <c r="AF212">
        <v>126.7709</v>
      </c>
      <c r="AG212" s="59">
        <f t="shared" si="85"/>
        <v>0.64589456810958912</v>
      </c>
      <c r="AH212" s="62">
        <f t="shared" si="86"/>
        <v>-1.6816448599008447</v>
      </c>
      <c r="AI212">
        <v>6.5787674558349635E-2</v>
      </c>
      <c r="AJ212" s="28">
        <v>0.75652607287546736</v>
      </c>
      <c r="AK212" s="62">
        <f t="shared" si="73"/>
        <v>-0.55967896628307479</v>
      </c>
    </row>
    <row r="213" spans="1:37" x14ac:dyDescent="0.25">
      <c r="A213" s="4" t="s">
        <v>430</v>
      </c>
      <c r="B213" s="18">
        <v>4216</v>
      </c>
      <c r="C213" s="4">
        <v>3365</v>
      </c>
      <c r="D213" s="9">
        <v>0.88683322791482178</v>
      </c>
      <c r="E213" s="28">
        <f t="shared" si="74"/>
        <v>0.82283495373540172</v>
      </c>
      <c r="F213" s="28">
        <f t="shared" si="75"/>
        <v>0.84015779486667341</v>
      </c>
      <c r="G213" s="28">
        <f t="shared" si="76"/>
        <v>0.88683322791482178</v>
      </c>
      <c r="H213" s="16">
        <v>5</v>
      </c>
      <c r="I213" s="16">
        <v>6</v>
      </c>
      <c r="J213" s="5">
        <v>702.67</v>
      </c>
      <c r="K213" s="30">
        <f t="shared" si="90"/>
        <v>6</v>
      </c>
      <c r="L213" s="5">
        <v>702.67</v>
      </c>
      <c r="M213">
        <f t="shared" si="91"/>
        <v>4216.0199999999995</v>
      </c>
      <c r="N213" s="28"/>
      <c r="O213" s="28">
        <f t="shared" si="87"/>
        <v>1.0607112869483541</v>
      </c>
      <c r="P213">
        <f t="shared" si="78"/>
        <v>602.28857142857134</v>
      </c>
      <c r="Q213" s="28">
        <f t="shared" si="88"/>
        <v>1.2374965014397468</v>
      </c>
      <c r="R213" s="28">
        <f t="shared" si="79"/>
        <v>0.17678521449139262</v>
      </c>
      <c r="S213" s="46">
        <v>85236</v>
      </c>
      <c r="T213" s="59">
        <f t="shared" si="89"/>
        <v>4.2360362159328856E-3</v>
      </c>
      <c r="U213" s="28">
        <v>0.98960000000000004</v>
      </c>
      <c r="V213" s="59">
        <f t="shared" si="80"/>
        <v>1</v>
      </c>
      <c r="W213" s="59">
        <f t="shared" si="81"/>
        <v>0.88683322791482178</v>
      </c>
      <c r="X213" s="62">
        <f t="shared" si="82"/>
        <v>-4.9184311360690208E-2</v>
      </c>
      <c r="Y213" s="28">
        <v>0.153789253681931</v>
      </c>
      <c r="Z213" s="28">
        <v>0.89439724645184204</v>
      </c>
      <c r="AA213" s="62">
        <f t="shared" si="77"/>
        <v>0.4946266835609367</v>
      </c>
      <c r="AB213" s="59">
        <f t="shared" si="83"/>
        <v>0.9175622194065105</v>
      </c>
      <c r="AC213" s="62">
        <f t="shared" si="84"/>
        <v>0.45175398200596534</v>
      </c>
      <c r="AD213" s="28">
        <v>7.6642910197268099E-2</v>
      </c>
      <c r="AE213" s="28">
        <v>0.88293847953236904</v>
      </c>
      <c r="AF213">
        <v>69.789900000000003</v>
      </c>
      <c r="AG213" s="59">
        <f t="shared" si="85"/>
        <v>0.80038332865753425</v>
      </c>
      <c r="AH213" s="62">
        <f t="shared" si="86"/>
        <v>0.66664851853318208</v>
      </c>
      <c r="AI213">
        <v>6.5787674558349635E-2</v>
      </c>
      <c r="AJ213" s="28">
        <v>0.75652607287546736</v>
      </c>
      <c r="AK213" s="62">
        <f t="shared" ref="AK213:AK245" si="92">(X213+AC213+AH213)/3</f>
        <v>0.35640606305948569</v>
      </c>
    </row>
    <row r="214" spans="1:37" x14ac:dyDescent="0.25">
      <c r="A214" s="4" t="s">
        <v>432</v>
      </c>
      <c r="B214" s="18">
        <v>2741</v>
      </c>
      <c r="C214" s="4">
        <v>1921</v>
      </c>
      <c r="D214" s="9">
        <v>0.77871012201548495</v>
      </c>
      <c r="E214" s="28">
        <f t="shared" si="74"/>
        <v>0.7225145461999346</v>
      </c>
      <c r="F214" s="28">
        <f t="shared" si="75"/>
        <v>0.73772537875151223</v>
      </c>
      <c r="G214" s="28">
        <f t="shared" si="76"/>
        <v>0.77871012201548495</v>
      </c>
      <c r="H214" s="16">
        <v>3</v>
      </c>
      <c r="I214" s="16">
        <v>4</v>
      </c>
      <c r="J214" s="5">
        <v>685.25</v>
      </c>
      <c r="K214" s="30">
        <f t="shared" si="90"/>
        <v>2.9999890551293138</v>
      </c>
      <c r="L214" s="5">
        <v>913.67</v>
      </c>
      <c r="M214">
        <f t="shared" si="91"/>
        <v>2741</v>
      </c>
      <c r="N214" s="28"/>
      <c r="O214" s="28">
        <f t="shared" si="87"/>
        <v>0.81575404686593633</v>
      </c>
      <c r="P214">
        <f t="shared" si="78"/>
        <v>685.25187499828985</v>
      </c>
      <c r="Q214" s="28">
        <f t="shared" si="88"/>
        <v>1.0876730545273738</v>
      </c>
      <c r="R214" s="28">
        <f t="shared" si="79"/>
        <v>0.27191900766143751</v>
      </c>
      <c r="S214" s="46">
        <v>74363</v>
      </c>
      <c r="T214" s="59">
        <f t="shared" si="89"/>
        <v>3.6956727336503021E-3</v>
      </c>
      <c r="U214" s="28">
        <v>0.98960000000000004</v>
      </c>
      <c r="V214" s="59">
        <f t="shared" si="80"/>
        <v>0.74999726378232845</v>
      </c>
      <c r="W214" s="59">
        <f t="shared" si="81"/>
        <v>1.0382839506485051</v>
      </c>
      <c r="X214" s="62">
        <f t="shared" si="82"/>
        <v>0.9356096134925751</v>
      </c>
      <c r="Y214" s="28">
        <v>0.153789253681931</v>
      </c>
      <c r="Z214" s="28">
        <v>0.89439724645184204</v>
      </c>
      <c r="AA214" s="62">
        <f t="shared" si="77"/>
        <v>0.36859728628484595</v>
      </c>
      <c r="AB214" s="59">
        <f t="shared" si="83"/>
        <v>0.87713378965345667</v>
      </c>
      <c r="AC214" s="62">
        <f t="shared" si="84"/>
        <v>-7.5736814585614043E-2</v>
      </c>
      <c r="AD214" s="28">
        <v>7.6642910197268099E-2</v>
      </c>
      <c r="AE214" s="28">
        <v>0.88293847953236904</v>
      </c>
      <c r="AF214">
        <v>136.44040000000001</v>
      </c>
      <c r="AG214" s="59">
        <f t="shared" si="85"/>
        <v>0.61967830180821926</v>
      </c>
      <c r="AH214" s="62">
        <f t="shared" si="86"/>
        <v>-2.0801430052961138</v>
      </c>
      <c r="AI214">
        <v>6.5787674558349635E-2</v>
      </c>
      <c r="AJ214" s="28">
        <v>0.75652607287546736</v>
      </c>
      <c r="AK214" s="62">
        <f t="shared" si="92"/>
        <v>-0.40675673546305097</v>
      </c>
    </row>
    <row r="215" spans="1:37" x14ac:dyDescent="0.25">
      <c r="A215" s="4" t="s">
        <v>434</v>
      </c>
      <c r="B215" s="18">
        <v>2818</v>
      </c>
      <c r="C215" s="4">
        <v>2224</v>
      </c>
      <c r="D215" s="9">
        <v>0.87690245248797405</v>
      </c>
      <c r="E215" s="28">
        <f t="shared" si="74"/>
        <v>0.81362083220533676</v>
      </c>
      <c r="F215" s="28">
        <f t="shared" si="75"/>
        <v>0.83074969183071234</v>
      </c>
      <c r="G215" s="28">
        <f t="shared" si="76"/>
        <v>0.87690245248797405</v>
      </c>
      <c r="H215" s="16">
        <v>4</v>
      </c>
      <c r="I215" s="16">
        <v>5</v>
      </c>
      <c r="J215" s="5">
        <v>563.6</v>
      </c>
      <c r="K215" s="30">
        <f t="shared" si="90"/>
        <v>4</v>
      </c>
      <c r="L215" s="5">
        <v>704.5</v>
      </c>
      <c r="M215">
        <f t="shared" si="91"/>
        <v>2818</v>
      </c>
      <c r="N215" s="28"/>
      <c r="O215" s="28">
        <f t="shared" si="87"/>
        <v>1.0579559971611072</v>
      </c>
      <c r="P215">
        <f t="shared" si="78"/>
        <v>563.6</v>
      </c>
      <c r="Q215" s="28">
        <f t="shared" si="88"/>
        <v>1.322444996451384</v>
      </c>
      <c r="R215" s="28">
        <f t="shared" si="79"/>
        <v>0.2644889992902768</v>
      </c>
      <c r="S215" s="46">
        <v>38031</v>
      </c>
      <c r="T215" s="59">
        <f t="shared" si="89"/>
        <v>1.8900545934598476E-3</v>
      </c>
      <c r="U215" s="28">
        <v>0.98960000000000004</v>
      </c>
      <c r="V215" s="59">
        <f t="shared" si="80"/>
        <v>0.8</v>
      </c>
      <c r="W215" s="59">
        <f t="shared" si="81"/>
        <v>1.0961280656099675</v>
      </c>
      <c r="X215" s="62">
        <f t="shared" si="82"/>
        <v>1.3117354712920826</v>
      </c>
      <c r="Y215" s="28">
        <v>0.153789253681931</v>
      </c>
      <c r="Z215" s="28">
        <v>0.89439724645184204</v>
      </c>
      <c r="AA215" s="62">
        <f t="shared" si="77"/>
        <v>0.74097446819699719</v>
      </c>
      <c r="AB215" s="59">
        <f t="shared" si="83"/>
        <v>0.8147563829507507</v>
      </c>
      <c r="AC215" s="62">
        <f t="shared" si="84"/>
        <v>-0.88960735449798534</v>
      </c>
      <c r="AD215" s="28">
        <v>7.6642910197268099E-2</v>
      </c>
      <c r="AE215" s="28">
        <v>0.88293847953236904</v>
      </c>
      <c r="AF215">
        <v>98.386300000000006</v>
      </c>
      <c r="AG215" s="59">
        <f t="shared" si="85"/>
        <v>0.7228518288219179</v>
      </c>
      <c r="AH215" s="62">
        <f t="shared" si="86"/>
        <v>-0.51186250737108019</v>
      </c>
      <c r="AI215">
        <v>6.5787674558349635E-2</v>
      </c>
      <c r="AJ215" s="28">
        <v>0.75652607287546736</v>
      </c>
      <c r="AK215" s="62">
        <f t="shared" si="92"/>
        <v>-2.9911463525660986E-2</v>
      </c>
    </row>
    <row r="216" spans="1:37" x14ac:dyDescent="0.25">
      <c r="A216" s="4" t="s">
        <v>436</v>
      </c>
      <c r="B216" s="18">
        <v>18633</v>
      </c>
      <c r="C216" s="4">
        <v>13636</v>
      </c>
      <c r="D216" s="9">
        <v>0.8131332104927339</v>
      </c>
      <c r="E216" s="28">
        <f t="shared" ref="E216:E245" si="93">C216/(B216*0.97)</f>
        <v>0.7544534942716089</v>
      </c>
      <c r="F216" s="28">
        <f t="shared" ref="F216:F245" si="94">C216/(B216*0.95)</f>
        <v>0.77033672572995848</v>
      </c>
      <c r="G216" s="28">
        <f t="shared" ref="G216:G245" si="95">C216/(B216*0.9)</f>
        <v>0.8131332104927339</v>
      </c>
      <c r="H216" s="16">
        <v>18</v>
      </c>
      <c r="I216" s="16">
        <v>22</v>
      </c>
      <c r="J216" s="5">
        <v>846.95</v>
      </c>
      <c r="K216" s="30">
        <f t="shared" si="90"/>
        <v>19.999892663553911</v>
      </c>
      <c r="L216" s="5">
        <v>931.65</v>
      </c>
      <c r="M216">
        <f t="shared" si="91"/>
        <v>18632.900000000001</v>
      </c>
      <c r="N216" s="28"/>
      <c r="O216" s="28">
        <f t="shared" si="87"/>
        <v>0.80001073364460906</v>
      </c>
      <c r="P216">
        <f t="shared" si="78"/>
        <v>887.28548752718564</v>
      </c>
      <c r="Q216" s="28">
        <f t="shared" si="88"/>
        <v>0.8400114850037641</v>
      </c>
      <c r="R216" s="28">
        <f t="shared" si="79"/>
        <v>4.000075135915504E-2</v>
      </c>
      <c r="S216" s="46">
        <v>202647</v>
      </c>
      <c r="T216" s="59">
        <f t="shared" si="89"/>
        <v>1.0071097083980378E-2</v>
      </c>
      <c r="U216" s="28">
        <v>0.98960000000000004</v>
      </c>
      <c r="V216" s="59">
        <f t="shared" si="80"/>
        <v>0.90908603016154144</v>
      </c>
      <c r="W216" s="59">
        <f t="shared" si="81"/>
        <v>0.89445133190336557</v>
      </c>
      <c r="X216" s="62">
        <f t="shared" si="82"/>
        <v>3.5168550616275534E-4</v>
      </c>
      <c r="Y216" s="28">
        <v>0.153789253681931</v>
      </c>
      <c r="Z216" s="28">
        <v>0.89439724645184204</v>
      </c>
      <c r="AA216" s="62">
        <f t="shared" si="77"/>
        <v>0.91948067328901983</v>
      </c>
      <c r="AB216" s="59">
        <f t="shared" si="83"/>
        <v>0.95402571959975557</v>
      </c>
      <c r="AC216" s="62">
        <f t="shared" si="84"/>
        <v>0.92751227588328722</v>
      </c>
      <c r="AD216" s="28">
        <v>7.6642910197268099E-2</v>
      </c>
      <c r="AE216" s="28">
        <v>0.88293847953236904</v>
      </c>
      <c r="AF216">
        <v>96.038200000000003</v>
      </c>
      <c r="AG216" s="59">
        <f t="shared" si="85"/>
        <v>0.72921807473972611</v>
      </c>
      <c r="AH216" s="62">
        <f t="shared" si="86"/>
        <v>-0.41509292309033863</v>
      </c>
      <c r="AI216">
        <v>6.5787674558349635E-2</v>
      </c>
      <c r="AJ216" s="28">
        <v>0.75652607287546736</v>
      </c>
      <c r="AK216" s="62">
        <f t="shared" si="92"/>
        <v>0.1709236794330371</v>
      </c>
    </row>
    <row r="217" spans="1:37" x14ac:dyDescent="0.25">
      <c r="A217" s="4" t="s">
        <v>438</v>
      </c>
      <c r="B217" s="18">
        <v>8513</v>
      </c>
      <c r="C217" s="4">
        <v>6342</v>
      </c>
      <c r="D217" s="9">
        <v>0.82775363170053651</v>
      </c>
      <c r="E217" s="28">
        <f t="shared" si="93"/>
        <v>0.76801883353658018</v>
      </c>
      <c r="F217" s="28">
        <f t="shared" si="94"/>
        <v>0.78418765108471877</v>
      </c>
      <c r="G217" s="28">
        <f t="shared" si="95"/>
        <v>0.82775363170053651</v>
      </c>
      <c r="H217" s="16">
        <v>10</v>
      </c>
      <c r="I217" s="16">
        <v>12</v>
      </c>
      <c r="J217" s="5">
        <v>709.42</v>
      </c>
      <c r="K217" s="30">
        <f t="shared" si="90"/>
        <v>7.9999999999999982</v>
      </c>
      <c r="L217" s="5">
        <v>1064.1300000000001</v>
      </c>
      <c r="M217">
        <f t="shared" si="91"/>
        <v>8513.0399999999991</v>
      </c>
      <c r="N217" s="28"/>
      <c r="O217" s="28">
        <f t="shared" si="87"/>
        <v>0.70041254358020166</v>
      </c>
      <c r="P217">
        <f t="shared" si="78"/>
        <v>945.89333333333343</v>
      </c>
      <c r="Q217" s="28">
        <f t="shared" si="88"/>
        <v>0.78796411152772683</v>
      </c>
      <c r="R217" s="28">
        <f t="shared" si="79"/>
        <v>8.7551567947525166E-2</v>
      </c>
      <c r="S217" s="46">
        <v>108160</v>
      </c>
      <c r="T217" s="59">
        <f t="shared" si="89"/>
        <v>5.3753071133711208E-3</v>
      </c>
      <c r="U217" s="28">
        <v>0.98960000000000004</v>
      </c>
      <c r="V217" s="59">
        <f t="shared" si="80"/>
        <v>0.66666666666666652</v>
      </c>
      <c r="W217" s="59">
        <f t="shared" si="81"/>
        <v>1.2416304475508051</v>
      </c>
      <c r="X217" s="62">
        <f t="shared" si="82"/>
        <v>2.257850875699777</v>
      </c>
      <c r="Y217" s="28">
        <v>0.153789253681931</v>
      </c>
      <c r="Z217" s="28">
        <v>0.89439724645184204</v>
      </c>
      <c r="AA217" s="62">
        <f t="shared" si="77"/>
        <v>0.78707470414201186</v>
      </c>
      <c r="AB217" s="59">
        <f t="shared" si="83"/>
        <v>0.90161566198224852</v>
      </c>
      <c r="AC217" s="62">
        <f t="shared" si="84"/>
        <v>0.24369093503635278</v>
      </c>
      <c r="AD217" s="28">
        <v>7.6642910197268099E-2</v>
      </c>
      <c r="AE217" s="28">
        <v>0.88293847953236904</v>
      </c>
      <c r="AF217">
        <v>88.348399999999998</v>
      </c>
      <c r="AG217" s="59">
        <f t="shared" si="85"/>
        <v>0.75006691331506847</v>
      </c>
      <c r="AH217" s="62">
        <f t="shared" si="86"/>
        <v>-9.8181910270593434E-2</v>
      </c>
      <c r="AI217">
        <v>6.5787674558349635E-2</v>
      </c>
      <c r="AJ217" s="28">
        <v>0.75652607287546736</v>
      </c>
      <c r="AK217" s="62">
        <f t="shared" si="92"/>
        <v>0.8011199668218455</v>
      </c>
    </row>
    <row r="218" spans="1:37" x14ac:dyDescent="0.25">
      <c r="A218" s="4" t="s">
        <v>440</v>
      </c>
      <c r="B218" s="18">
        <v>3415</v>
      </c>
      <c r="C218" s="4">
        <v>2679</v>
      </c>
      <c r="D218" s="9">
        <v>0.87164470473401656</v>
      </c>
      <c r="E218" s="28">
        <f t="shared" si="93"/>
        <v>0.80874250954702576</v>
      </c>
      <c r="F218" s="28">
        <f t="shared" si="94"/>
        <v>0.82576866764275259</v>
      </c>
      <c r="G218" s="28">
        <f t="shared" si="95"/>
        <v>0.87164470473401656</v>
      </c>
      <c r="H218" s="16">
        <v>6</v>
      </c>
      <c r="I218" s="16">
        <v>7</v>
      </c>
      <c r="J218" s="5">
        <v>487.86</v>
      </c>
      <c r="K218" s="30">
        <f t="shared" si="90"/>
        <v>6</v>
      </c>
      <c r="L218" s="5">
        <v>569.16999999999996</v>
      </c>
      <c r="M218">
        <f t="shared" si="91"/>
        <v>3415.02</v>
      </c>
      <c r="N218" s="28"/>
      <c r="O218" s="28">
        <f t="shared" si="87"/>
        <v>1.3095033118400479</v>
      </c>
      <c r="P218">
        <f t="shared" si="78"/>
        <v>487.86</v>
      </c>
      <c r="Q218" s="28">
        <f t="shared" si="88"/>
        <v>1.5277538638133892</v>
      </c>
      <c r="R218" s="28">
        <f t="shared" si="79"/>
        <v>0.21825055197334131</v>
      </c>
      <c r="S218" s="46">
        <v>39516</v>
      </c>
      <c r="T218" s="59">
        <f t="shared" si="89"/>
        <v>1.9638557312497526E-3</v>
      </c>
      <c r="U218" s="28">
        <v>0.98960000000000004</v>
      </c>
      <c r="V218" s="59">
        <f t="shared" si="80"/>
        <v>0.8571428571428571</v>
      </c>
      <c r="W218" s="59">
        <f t="shared" si="81"/>
        <v>1.0169188221896861</v>
      </c>
      <c r="X218" s="62">
        <f t="shared" si="82"/>
        <v>0.79668489705558243</v>
      </c>
      <c r="Y218" s="28">
        <v>0.153789253681931</v>
      </c>
      <c r="Z218" s="28">
        <v>0.89439724645184204</v>
      </c>
      <c r="AA218" s="62">
        <f t="shared" si="77"/>
        <v>0.86420690353274621</v>
      </c>
      <c r="AB218" s="59">
        <f t="shared" si="83"/>
        <v>0.85596551607787563</v>
      </c>
      <c r="AC218" s="62">
        <f t="shared" si="84"/>
        <v>-0.35193031403777308</v>
      </c>
      <c r="AD218" s="28">
        <v>7.6642910197268099E-2</v>
      </c>
      <c r="AE218" s="28">
        <v>0.88293847953236904</v>
      </c>
      <c r="AF218">
        <v>74.448800000000006</v>
      </c>
      <c r="AG218" s="59">
        <f t="shared" si="85"/>
        <v>0.78775196580821927</v>
      </c>
      <c r="AH218" s="62">
        <f t="shared" si="86"/>
        <v>0.47464655260092004</v>
      </c>
      <c r="AI218">
        <v>6.5787674558349635E-2</v>
      </c>
      <c r="AJ218" s="28">
        <v>0.75652607287546736</v>
      </c>
      <c r="AK218" s="62">
        <f t="shared" si="92"/>
        <v>0.30646704520624313</v>
      </c>
    </row>
    <row r="219" spans="1:37" x14ac:dyDescent="0.25">
      <c r="A219" s="4" t="s">
        <v>442</v>
      </c>
      <c r="B219" s="18">
        <v>17656</v>
      </c>
      <c r="C219" s="4">
        <v>13024</v>
      </c>
      <c r="D219" s="9">
        <v>0.81961435835472995</v>
      </c>
      <c r="E219" s="28">
        <f t="shared" si="93"/>
        <v>0.76046693043222369</v>
      </c>
      <c r="F219" s="28">
        <f t="shared" si="94"/>
        <v>0.77647676054658621</v>
      </c>
      <c r="G219" s="28">
        <f t="shared" si="95"/>
        <v>0.81961435835472995</v>
      </c>
      <c r="H219" s="16">
        <v>21</v>
      </c>
      <c r="I219" s="16">
        <v>21</v>
      </c>
      <c r="J219" s="5">
        <v>840.76</v>
      </c>
      <c r="K219" s="30">
        <f t="shared" si="90"/>
        <v>21</v>
      </c>
      <c r="L219" s="5">
        <v>840.76</v>
      </c>
      <c r="M219">
        <f t="shared" si="91"/>
        <v>17655.96</v>
      </c>
      <c r="N219" s="28"/>
      <c r="O219" s="28">
        <f t="shared" si="87"/>
        <v>0.88649555164375093</v>
      </c>
      <c r="P219">
        <f t="shared" si="78"/>
        <v>802.54363636363632</v>
      </c>
      <c r="Q219" s="28">
        <f t="shared" si="88"/>
        <v>0.92870962553154868</v>
      </c>
      <c r="R219" s="28">
        <f t="shared" si="79"/>
        <v>4.2214073887797743E-2</v>
      </c>
      <c r="S219" s="46">
        <v>212402</v>
      </c>
      <c r="T219" s="59">
        <f t="shared" si="89"/>
        <v>1.0555898497543018E-2</v>
      </c>
      <c r="U219" s="28">
        <v>0.98960000000000004</v>
      </c>
      <c r="V219" s="59">
        <f t="shared" si="80"/>
        <v>1</v>
      </c>
      <c r="W219" s="59">
        <f t="shared" si="81"/>
        <v>0.81961435835472995</v>
      </c>
      <c r="X219" s="62">
        <f t="shared" si="82"/>
        <v>-0.48626861959925405</v>
      </c>
      <c r="Y219" s="28">
        <v>0.153789253681931</v>
      </c>
      <c r="Z219" s="28">
        <v>0.89439724645184204</v>
      </c>
      <c r="AA219" s="62">
        <f t="shared" si="77"/>
        <v>0.83125394299488709</v>
      </c>
      <c r="AB219" s="59">
        <f t="shared" si="83"/>
        <v>0.96041647890500537</v>
      </c>
      <c r="AC219" s="62">
        <f t="shared" si="84"/>
        <v>1.010895843767138</v>
      </c>
      <c r="AD219" s="28">
        <v>7.6642910197268099E-2</v>
      </c>
      <c r="AE219" s="28">
        <v>0.88293847953236904</v>
      </c>
      <c r="AF219">
        <v>76.649600000000007</v>
      </c>
      <c r="AG219" s="59">
        <f t="shared" si="85"/>
        <v>0.78178508449315065</v>
      </c>
      <c r="AH219" s="62">
        <f t="shared" si="86"/>
        <v>0.38394747629026005</v>
      </c>
      <c r="AI219">
        <v>6.5787674558349635E-2</v>
      </c>
      <c r="AJ219" s="28">
        <v>0.75652607287546736</v>
      </c>
      <c r="AK219" s="62">
        <f t="shared" si="92"/>
        <v>0.30285823348604801</v>
      </c>
    </row>
    <row r="220" spans="1:37" x14ac:dyDescent="0.25">
      <c r="A220" s="4" t="s">
        <v>444</v>
      </c>
      <c r="B220" s="18">
        <v>17432</v>
      </c>
      <c r="C220" s="4">
        <v>13468</v>
      </c>
      <c r="D220" s="9">
        <v>0.85844679006679914</v>
      </c>
      <c r="E220" s="28">
        <f t="shared" si="93"/>
        <v>0.79649702171146319</v>
      </c>
      <c r="F220" s="28">
        <f t="shared" si="94"/>
        <v>0.81326538006328364</v>
      </c>
      <c r="G220" s="28">
        <f t="shared" si="95"/>
        <v>0.85844679006679914</v>
      </c>
      <c r="H220" s="16">
        <v>22</v>
      </c>
      <c r="I220" s="16">
        <v>22</v>
      </c>
      <c r="J220" s="5">
        <v>792.36</v>
      </c>
      <c r="K220" s="30">
        <f t="shared" si="90"/>
        <v>22.000000000000004</v>
      </c>
      <c r="L220" s="5">
        <v>792.36</v>
      </c>
      <c r="M220">
        <f t="shared" si="91"/>
        <v>17431.920000000002</v>
      </c>
      <c r="N220" s="28"/>
      <c r="O220" s="28">
        <f t="shared" si="87"/>
        <v>0.94064566611136358</v>
      </c>
      <c r="P220">
        <f t="shared" si="78"/>
        <v>757.90956521739122</v>
      </c>
      <c r="Q220" s="28">
        <f t="shared" si="88"/>
        <v>0.98340228729824386</v>
      </c>
      <c r="R220" s="28">
        <f t="shared" si="79"/>
        <v>4.2756621186880284E-2</v>
      </c>
      <c r="S220" s="46">
        <v>224294</v>
      </c>
      <c r="T220" s="59">
        <f t="shared" si="89"/>
        <v>1.1146903972692883E-2</v>
      </c>
      <c r="U220" s="28">
        <v>0.98960000000000004</v>
      </c>
      <c r="V220" s="59">
        <f t="shared" si="80"/>
        <v>1.0000000000000002</v>
      </c>
      <c r="W220" s="59">
        <f t="shared" si="81"/>
        <v>0.85844679006679891</v>
      </c>
      <c r="X220" s="62">
        <f t="shared" si="82"/>
        <v>-0.23376442452472229</v>
      </c>
      <c r="Y220" s="28">
        <v>0.153789253681931</v>
      </c>
      <c r="Z220" s="28">
        <v>0.89439724645184204</v>
      </c>
      <c r="AA220" s="62">
        <f t="shared" si="77"/>
        <v>0.77719421830276336</v>
      </c>
      <c r="AB220" s="59">
        <f t="shared" si="83"/>
        <v>0.96467299007714713</v>
      </c>
      <c r="AC220" s="62">
        <f t="shared" si="84"/>
        <v>1.0664327637664714</v>
      </c>
      <c r="AD220" s="28">
        <v>7.6642910197268099E-2</v>
      </c>
      <c r="AE220" s="28">
        <v>0.88293847953236904</v>
      </c>
      <c r="AF220">
        <v>77.604200000000006</v>
      </c>
      <c r="AG220" s="59">
        <f t="shared" si="85"/>
        <v>0.77919694158904118</v>
      </c>
      <c r="AH220" s="62">
        <f t="shared" si="86"/>
        <v>0.34460662830491373</v>
      </c>
      <c r="AI220">
        <v>6.5787674558349635E-2</v>
      </c>
      <c r="AJ220" s="28">
        <v>0.75652607287546736</v>
      </c>
      <c r="AK220" s="62">
        <f t="shared" si="92"/>
        <v>0.39242498918222096</v>
      </c>
    </row>
    <row r="221" spans="1:37" x14ac:dyDescent="0.25">
      <c r="A221" s="4" t="s">
        <v>446</v>
      </c>
      <c r="B221" s="18">
        <v>3379</v>
      </c>
      <c r="C221" s="4">
        <v>2825</v>
      </c>
      <c r="D221" s="9">
        <v>0.92894018611686568</v>
      </c>
      <c r="E221" s="28">
        <f t="shared" si="93"/>
        <v>0.86190326546925677</v>
      </c>
      <c r="F221" s="28">
        <f t="shared" si="94"/>
        <v>0.88004859737387275</v>
      </c>
      <c r="G221" s="28">
        <f t="shared" si="95"/>
        <v>0.92894018611686568</v>
      </c>
      <c r="H221" s="16">
        <v>3</v>
      </c>
      <c r="I221" s="16">
        <v>4</v>
      </c>
      <c r="J221" s="5">
        <v>844.75</v>
      </c>
      <c r="K221" s="30">
        <f t="shared" si="90"/>
        <v>2</v>
      </c>
      <c r="L221" s="5">
        <v>1689.5</v>
      </c>
      <c r="M221">
        <f t="shared" si="91"/>
        <v>3379</v>
      </c>
      <c r="N221" s="28"/>
      <c r="O221" s="28">
        <f t="shared" si="87"/>
        <v>0.44115418762947622</v>
      </c>
      <c r="P221">
        <f t="shared" si="78"/>
        <v>1126.3333333333333</v>
      </c>
      <c r="Q221" s="28">
        <f t="shared" si="88"/>
        <v>0.66173128144421434</v>
      </c>
      <c r="R221" s="28">
        <f t="shared" si="79"/>
        <v>0.22057709381473811</v>
      </c>
      <c r="S221" s="46">
        <v>58454</v>
      </c>
      <c r="T221" s="59">
        <f t="shared" si="89"/>
        <v>2.9050314534485532E-3</v>
      </c>
      <c r="U221" s="28">
        <v>0.98960000000000004</v>
      </c>
      <c r="V221" s="59">
        <f t="shared" si="80"/>
        <v>0.5</v>
      </c>
      <c r="W221" s="59">
        <f t="shared" si="81"/>
        <v>1.8578803722337314</v>
      </c>
      <c r="X221" s="62">
        <f t="shared" si="82"/>
        <v>6.2649574187711323</v>
      </c>
      <c r="Y221" s="28">
        <v>0.153789253681931</v>
      </c>
      <c r="Z221" s="28">
        <v>0.89439724645184204</v>
      </c>
      <c r="AA221" s="62">
        <f t="shared" ref="AA221:AA245" si="96">B221*10/S221</f>
        <v>0.57806138159920617</v>
      </c>
      <c r="AB221" s="59">
        <f t="shared" si="83"/>
        <v>0.71096930920039692</v>
      </c>
      <c r="AC221" s="62">
        <f t="shared" si="84"/>
        <v>-2.2437714054613478</v>
      </c>
      <c r="AD221" s="28">
        <v>7.6642910197268099E-2</v>
      </c>
      <c r="AE221" s="28">
        <v>0.88293847953236904</v>
      </c>
      <c r="AF221">
        <v>60.939300000000003</v>
      </c>
      <c r="AG221" s="59">
        <f t="shared" si="85"/>
        <v>0.82437936635616438</v>
      </c>
      <c r="AH221" s="62">
        <f t="shared" si="86"/>
        <v>1.0313982662590591</v>
      </c>
      <c r="AI221">
        <v>6.5787674558349635E-2</v>
      </c>
      <c r="AJ221" s="28">
        <v>0.75652607287546736</v>
      </c>
      <c r="AK221" s="62">
        <f t="shared" si="92"/>
        <v>1.6841947598562814</v>
      </c>
    </row>
    <row r="222" spans="1:37" x14ac:dyDescent="0.25">
      <c r="A222" s="4" t="s">
        <v>448</v>
      </c>
      <c r="B222" s="18">
        <v>26444</v>
      </c>
      <c r="C222" s="4">
        <v>21964</v>
      </c>
      <c r="D222" s="9">
        <v>0.92287265332190449</v>
      </c>
      <c r="E222" s="28">
        <f t="shared" si="93"/>
        <v>0.85627359586568463</v>
      </c>
      <c r="F222" s="28">
        <f t="shared" si="94"/>
        <v>0.87430040841022538</v>
      </c>
      <c r="G222" s="28">
        <f t="shared" si="95"/>
        <v>0.92287265332190449</v>
      </c>
      <c r="H222" s="16">
        <v>36</v>
      </c>
      <c r="I222" s="16">
        <v>36</v>
      </c>
      <c r="J222" s="5">
        <v>734.56</v>
      </c>
      <c r="K222" s="30">
        <f t="shared" si="90"/>
        <v>35.000344124731974</v>
      </c>
      <c r="L222" s="5">
        <v>755.54</v>
      </c>
      <c r="M222">
        <f t="shared" si="91"/>
        <v>26444.159999999996</v>
      </c>
      <c r="N222" s="28"/>
      <c r="O222" s="28">
        <f t="shared" si="87"/>
        <v>0.98648648648648662</v>
      </c>
      <c r="P222">
        <f t="shared" si="78"/>
        <v>734.55297839314403</v>
      </c>
      <c r="Q222" s="28">
        <f t="shared" si="88"/>
        <v>1.0146715375525821</v>
      </c>
      <c r="R222" s="28">
        <f t="shared" si="79"/>
        <v>2.8185051066095479E-2</v>
      </c>
      <c r="S222" s="46">
        <v>73407</v>
      </c>
      <c r="T222" s="59">
        <f t="shared" si="89"/>
        <v>3.6481616981438045E-3</v>
      </c>
      <c r="U222" s="28">
        <v>0.98960000000000004</v>
      </c>
      <c r="V222" s="59">
        <f t="shared" si="80"/>
        <v>0.97223178124255483</v>
      </c>
      <c r="W222" s="59">
        <f t="shared" si="81"/>
        <v>0.94923111044820274</v>
      </c>
      <c r="X222" s="62">
        <f t="shared" si="82"/>
        <v>0.35655198710937785</v>
      </c>
      <c r="Y222" s="28">
        <v>0.153789253681931</v>
      </c>
      <c r="Z222" s="28">
        <v>0.89439724645184204</v>
      </c>
      <c r="AA222" s="62">
        <f t="shared" si="96"/>
        <v>3.6023812442955032</v>
      </c>
      <c r="AB222" s="59">
        <f t="shared" si="83"/>
        <v>0.89707583355587683</v>
      </c>
      <c r="AC222" s="62">
        <f t="shared" si="84"/>
        <v>0.1844574271399694</v>
      </c>
      <c r="AD222" s="28">
        <v>7.6642910197268099E-2</v>
      </c>
      <c r="AE222" s="28">
        <v>0.88293847953236904</v>
      </c>
      <c r="AF222">
        <v>89.626199999999997</v>
      </c>
      <c r="AG222" s="59">
        <f t="shared" si="85"/>
        <v>0.74660249994520556</v>
      </c>
      <c r="AH222" s="62">
        <f t="shared" si="86"/>
        <v>-0.15084243358473179</v>
      </c>
      <c r="AI222">
        <v>6.5787674558349635E-2</v>
      </c>
      <c r="AJ222" s="28">
        <v>0.75652607287546736</v>
      </c>
      <c r="AK222" s="62">
        <f t="shared" si="92"/>
        <v>0.13005566022153847</v>
      </c>
    </row>
    <row r="223" spans="1:37" x14ac:dyDescent="0.25">
      <c r="A223" s="4" t="s">
        <v>450</v>
      </c>
      <c r="B223" s="18">
        <v>1076</v>
      </c>
      <c r="C223" s="4">
        <v>758</v>
      </c>
      <c r="D223" s="9">
        <v>0.78273440726972332</v>
      </c>
      <c r="E223" s="28">
        <f t="shared" si="93"/>
        <v>0.72624841911623805</v>
      </c>
      <c r="F223" s="28">
        <f t="shared" si="94"/>
        <v>0.74153785951868523</v>
      </c>
      <c r="G223" s="28">
        <f t="shared" si="95"/>
        <v>0.78273440726972332</v>
      </c>
      <c r="H223" s="16">
        <v>3</v>
      </c>
      <c r="I223" s="16">
        <v>3</v>
      </c>
      <c r="J223" s="5">
        <v>358.67</v>
      </c>
      <c r="K223" s="30">
        <f t="shared" si="90"/>
        <v>2.0000185873605947</v>
      </c>
      <c r="L223" s="5">
        <v>538</v>
      </c>
      <c r="M223">
        <f t="shared" si="91"/>
        <v>1076.01</v>
      </c>
      <c r="N223" s="28"/>
      <c r="O223" s="28">
        <f t="shared" si="87"/>
        <v>1.385371747211896</v>
      </c>
      <c r="P223">
        <f t="shared" si="78"/>
        <v>358.66777777089362</v>
      </c>
      <c r="Q223" s="28">
        <f t="shared" si="88"/>
        <v>2.0780511832766164</v>
      </c>
      <c r="R223" s="28">
        <f t="shared" si="79"/>
        <v>0.69267943606472038</v>
      </c>
      <c r="S223" s="46">
        <v>190812</v>
      </c>
      <c r="T223" s="59">
        <f t="shared" si="89"/>
        <v>9.4829243797759834E-3</v>
      </c>
      <c r="U223" s="28">
        <v>0.98960000000000004</v>
      </c>
      <c r="V223" s="59">
        <f t="shared" si="80"/>
        <v>0.66667286245353152</v>
      </c>
      <c r="W223" s="59">
        <f t="shared" si="81"/>
        <v>1.1740906992809859</v>
      </c>
      <c r="X223" s="62">
        <f t="shared" si="82"/>
        <v>1.8186800841599087</v>
      </c>
      <c r="Y223" s="28">
        <v>0.153789253681931</v>
      </c>
      <c r="Z223" s="28">
        <v>0.89439724645184204</v>
      </c>
      <c r="AA223" s="62">
        <f t="shared" si="96"/>
        <v>5.6390583401463218E-2</v>
      </c>
      <c r="AB223" s="59">
        <f t="shared" si="83"/>
        <v>0.97180497033486013</v>
      </c>
      <c r="AC223" s="62">
        <f t="shared" si="84"/>
        <v>1.1594874277837468</v>
      </c>
      <c r="AD223" s="28">
        <v>7.6642910197268099E-2</v>
      </c>
      <c r="AE223" s="28">
        <v>0.88293847953236904</v>
      </c>
      <c r="AF223">
        <v>59.782400000000003</v>
      </c>
      <c r="AG223" s="59">
        <f t="shared" si="85"/>
        <v>0.82751599167123291</v>
      </c>
      <c r="AH223" s="62">
        <f t="shared" si="86"/>
        <v>1.079076274884923</v>
      </c>
      <c r="AI223">
        <v>6.5787674558349635E-2</v>
      </c>
      <c r="AJ223" s="28">
        <v>0.75652607287546736</v>
      </c>
      <c r="AK223" s="62">
        <f t="shared" si="92"/>
        <v>1.3524145956095264</v>
      </c>
    </row>
    <row r="224" spans="1:37" x14ac:dyDescent="0.25">
      <c r="A224" s="4" t="s">
        <v>452</v>
      </c>
      <c r="B224" s="18">
        <v>23215</v>
      </c>
      <c r="C224" s="4">
        <v>17212</v>
      </c>
      <c r="D224" s="9">
        <v>0.82379687462607987</v>
      </c>
      <c r="E224" s="28">
        <f t="shared" si="93"/>
        <v>0.76434761563244524</v>
      </c>
      <c r="F224" s="28">
        <f t="shared" si="94"/>
        <v>0.78043914438260198</v>
      </c>
      <c r="G224" s="28">
        <f t="shared" si="95"/>
        <v>0.82379687462607987</v>
      </c>
      <c r="H224" s="16">
        <v>27</v>
      </c>
      <c r="I224" s="16">
        <v>29</v>
      </c>
      <c r="J224" s="5">
        <v>800.52</v>
      </c>
      <c r="K224" s="30">
        <f t="shared" si="90"/>
        <v>25.000086151195344</v>
      </c>
      <c r="L224" s="5">
        <v>928.6</v>
      </c>
      <c r="M224">
        <f t="shared" si="91"/>
        <v>23215.079999999998</v>
      </c>
      <c r="N224" s="28"/>
      <c r="O224" s="28">
        <f t="shared" si="87"/>
        <v>0.80263838035752744</v>
      </c>
      <c r="P224">
        <f t="shared" si="78"/>
        <v>892.88473372741862</v>
      </c>
      <c r="Q224" s="28">
        <f t="shared" si="88"/>
        <v>0.83474380493500033</v>
      </c>
      <c r="R224" s="28">
        <f t="shared" si="79"/>
        <v>3.2105424577472896E-2</v>
      </c>
      <c r="S224" s="46">
        <v>40418</v>
      </c>
      <c r="T224" s="59">
        <f t="shared" si="89"/>
        <v>2.0086830890184352E-3</v>
      </c>
      <c r="U224" s="28">
        <v>0.98960000000000004</v>
      </c>
      <c r="V224" s="59">
        <f t="shared" si="80"/>
        <v>0.86207193624811529</v>
      </c>
      <c r="W224" s="59">
        <f t="shared" si="81"/>
        <v>0.95560108151923484</v>
      </c>
      <c r="X224" s="62">
        <f t="shared" si="82"/>
        <v>0.39797211835084001</v>
      </c>
      <c r="Y224" s="28">
        <v>0.153789253681931</v>
      </c>
      <c r="Z224" s="28">
        <v>0.89439724645184204</v>
      </c>
      <c r="AA224" s="62">
        <f t="shared" si="96"/>
        <v>5.7437280419615027</v>
      </c>
      <c r="AB224" s="59">
        <f t="shared" si="83"/>
        <v>0.77025167004527006</v>
      </c>
      <c r="AC224" s="62">
        <f t="shared" si="84"/>
        <v>-1.4702835421705533</v>
      </c>
      <c r="AD224" s="28">
        <v>7.6642910197268099E-2</v>
      </c>
      <c r="AE224" s="28">
        <v>0.88293847953236904</v>
      </c>
      <c r="AF224">
        <v>90.499300000000005</v>
      </c>
      <c r="AG224" s="59">
        <f t="shared" si="85"/>
        <v>0.74423532252054803</v>
      </c>
      <c r="AH224" s="62">
        <f t="shared" si="86"/>
        <v>-0.18682451443116735</v>
      </c>
      <c r="AI224">
        <v>6.5787674558349635E-2</v>
      </c>
      <c r="AJ224" s="28">
        <v>0.75652607287546736</v>
      </c>
      <c r="AK224" s="62">
        <f t="shared" si="92"/>
        <v>-0.4197119794169602</v>
      </c>
    </row>
    <row r="225" spans="1:37" x14ac:dyDescent="0.25">
      <c r="A225" s="4" t="s">
        <v>454</v>
      </c>
      <c r="B225" s="18">
        <v>5124</v>
      </c>
      <c r="C225" s="4">
        <v>3842</v>
      </c>
      <c r="D225" s="9">
        <v>0.83311648885419376</v>
      </c>
      <c r="E225" s="28">
        <f t="shared" si="93"/>
        <v>0.77299468038017982</v>
      </c>
      <c r="F225" s="28">
        <f t="shared" si="94"/>
        <v>0.78926825259870981</v>
      </c>
      <c r="G225" s="28">
        <f t="shared" si="95"/>
        <v>0.83311648885419376</v>
      </c>
      <c r="H225" s="16">
        <v>8</v>
      </c>
      <c r="I225" s="16">
        <v>8</v>
      </c>
      <c r="J225" s="5">
        <v>640.5</v>
      </c>
      <c r="K225" s="30">
        <f t="shared" si="90"/>
        <v>7</v>
      </c>
      <c r="L225" s="5">
        <v>732</v>
      </c>
      <c r="M225">
        <f t="shared" si="91"/>
        <v>5124</v>
      </c>
      <c r="N225" s="28"/>
      <c r="O225" s="28">
        <f t="shared" si="87"/>
        <v>1.0182103825136612</v>
      </c>
      <c r="P225">
        <f t="shared" si="78"/>
        <v>640.5</v>
      </c>
      <c r="Q225" s="28">
        <f t="shared" si="88"/>
        <v>1.1636690085870414</v>
      </c>
      <c r="R225" s="28">
        <f t="shared" si="79"/>
        <v>0.14545862607338012</v>
      </c>
      <c r="S225" s="46">
        <v>265563</v>
      </c>
      <c r="T225" s="59">
        <f t="shared" si="89"/>
        <v>1.3197879834949843E-2</v>
      </c>
      <c r="U225" s="28">
        <v>0.98960000000000004</v>
      </c>
      <c r="V225" s="59">
        <f t="shared" si="80"/>
        <v>0.875</v>
      </c>
      <c r="W225" s="59">
        <f t="shared" si="81"/>
        <v>0.95213313011907863</v>
      </c>
      <c r="X225" s="62">
        <f t="shared" si="82"/>
        <v>0.37542209409928418</v>
      </c>
      <c r="Y225" s="28">
        <v>0.153789253681931</v>
      </c>
      <c r="Z225" s="28">
        <v>0.89439724645184204</v>
      </c>
      <c r="AA225" s="62">
        <f t="shared" si="96"/>
        <v>0.19294856587702353</v>
      </c>
      <c r="AB225" s="59">
        <f t="shared" si="83"/>
        <v>0.97243591916042527</v>
      </c>
      <c r="AC225" s="62">
        <f t="shared" si="84"/>
        <v>1.1677197459974102</v>
      </c>
      <c r="AD225" s="28">
        <v>7.6642910197268099E-2</v>
      </c>
      <c r="AE225" s="28">
        <v>0.88293847953236904</v>
      </c>
      <c r="AF225">
        <v>87.426500000000004</v>
      </c>
      <c r="AG225" s="59">
        <f t="shared" si="85"/>
        <v>0.75256639890410959</v>
      </c>
      <c r="AH225" s="62">
        <f t="shared" si="86"/>
        <v>-6.0188690327483467E-2</v>
      </c>
      <c r="AI225">
        <v>6.5787674558349635E-2</v>
      </c>
      <c r="AJ225" s="28">
        <v>0.75652607287546736</v>
      </c>
      <c r="AK225" s="62">
        <f t="shared" si="92"/>
        <v>0.49431771658973694</v>
      </c>
    </row>
    <row r="226" spans="1:37" x14ac:dyDescent="0.25">
      <c r="A226" s="4" t="s">
        <v>456</v>
      </c>
      <c r="B226" s="18">
        <v>3063</v>
      </c>
      <c r="C226" s="4">
        <v>2404</v>
      </c>
      <c r="D226" s="9">
        <v>0.87205716980447623</v>
      </c>
      <c r="E226" s="28">
        <f t="shared" si="93"/>
        <v>0.80912520909693675</v>
      </c>
      <c r="F226" s="28">
        <f t="shared" si="94"/>
        <v>0.82615942402529341</v>
      </c>
      <c r="G226" s="28">
        <f t="shared" si="95"/>
        <v>0.87205716980447623</v>
      </c>
      <c r="H226" s="16">
        <v>4</v>
      </c>
      <c r="I226" s="16">
        <v>4</v>
      </c>
      <c r="J226" s="5">
        <v>765.75</v>
      </c>
      <c r="K226" s="30">
        <f t="shared" si="90"/>
        <v>3</v>
      </c>
      <c r="L226" s="5">
        <v>1021</v>
      </c>
      <c r="M226">
        <f t="shared" si="91"/>
        <v>3063</v>
      </c>
      <c r="N226" s="28"/>
      <c r="O226" s="28">
        <f t="shared" si="87"/>
        <v>0.73000000000000009</v>
      </c>
      <c r="P226">
        <f t="shared" si="78"/>
        <v>765.75</v>
      </c>
      <c r="Q226" s="28">
        <f t="shared" si="88"/>
        <v>0.97333333333333338</v>
      </c>
      <c r="R226" s="28">
        <f t="shared" si="79"/>
        <v>0.24333333333333329</v>
      </c>
      <c r="S226" s="46">
        <v>89261</v>
      </c>
      <c r="T226" s="59">
        <f t="shared" si="89"/>
        <v>4.4360696028718531E-3</v>
      </c>
      <c r="U226" s="28">
        <v>0.98960000000000004</v>
      </c>
      <c r="V226" s="59">
        <f t="shared" si="80"/>
        <v>0.75</v>
      </c>
      <c r="W226" s="59">
        <f t="shared" si="81"/>
        <v>1.1627428930726349</v>
      </c>
      <c r="X226" s="62">
        <f t="shared" si="82"/>
        <v>1.7448920532236207</v>
      </c>
      <c r="Y226" s="28">
        <v>0.153789253681931</v>
      </c>
      <c r="Z226" s="28">
        <v>0.89439724645184204</v>
      </c>
      <c r="AA226" s="62">
        <f t="shared" si="96"/>
        <v>0.34315098419242446</v>
      </c>
      <c r="AB226" s="59">
        <f t="shared" si="83"/>
        <v>0.8856163386025252</v>
      </c>
      <c r="AC226" s="62">
        <f t="shared" si="84"/>
        <v>3.4939423141210707E-2</v>
      </c>
      <c r="AD226" s="28">
        <v>7.6642910197268099E-2</v>
      </c>
      <c r="AE226" s="28">
        <v>0.88293847953236904</v>
      </c>
      <c r="AF226">
        <v>89.768900000000002</v>
      </c>
      <c r="AG226" s="59">
        <f t="shared" si="85"/>
        <v>0.74621560701369871</v>
      </c>
      <c r="AH226" s="62">
        <f t="shared" si="86"/>
        <v>-0.1567233669678337</v>
      </c>
      <c r="AI226">
        <v>6.5787674558349635E-2</v>
      </c>
      <c r="AJ226" s="28">
        <v>0.75652607287546736</v>
      </c>
      <c r="AK226" s="62">
        <f t="shared" si="92"/>
        <v>0.541036036465666</v>
      </c>
    </row>
    <row r="227" spans="1:37" x14ac:dyDescent="0.25">
      <c r="A227" s="4" t="s">
        <v>458</v>
      </c>
      <c r="B227" s="18">
        <v>6127</v>
      </c>
      <c r="C227" s="4">
        <v>5063</v>
      </c>
      <c r="D227" s="9">
        <v>0.91815824311335981</v>
      </c>
      <c r="E227" s="28">
        <f t="shared" si="93"/>
        <v>0.8518994008268288</v>
      </c>
      <c r="F227" s="28">
        <f t="shared" si="94"/>
        <v>0.86983412505476199</v>
      </c>
      <c r="G227" s="28">
        <f t="shared" si="95"/>
        <v>0.91815824311335981</v>
      </c>
      <c r="H227" s="16">
        <v>10</v>
      </c>
      <c r="I227" s="16">
        <v>10</v>
      </c>
      <c r="J227" s="5">
        <v>612.70000000000005</v>
      </c>
      <c r="K227" s="30">
        <f t="shared" si="90"/>
        <v>10</v>
      </c>
      <c r="L227" s="5">
        <v>612.70000000000005</v>
      </c>
      <c r="M227">
        <f t="shared" si="91"/>
        <v>6127</v>
      </c>
      <c r="N227" s="28"/>
      <c r="O227" s="28">
        <f t="shared" si="87"/>
        <v>1.2164680920515749</v>
      </c>
      <c r="P227">
        <f t="shared" si="78"/>
        <v>557</v>
      </c>
      <c r="Q227" s="28">
        <f t="shared" si="88"/>
        <v>1.3381149012567326</v>
      </c>
      <c r="R227" s="28">
        <f t="shared" si="79"/>
        <v>0.12164680920515769</v>
      </c>
      <c r="S227" s="46">
        <v>77237</v>
      </c>
      <c r="T227" s="59">
        <f t="shared" si="89"/>
        <v>3.8385040265851082E-3</v>
      </c>
      <c r="U227" s="28">
        <v>0.98960000000000004</v>
      </c>
      <c r="V227" s="59">
        <f t="shared" si="80"/>
        <v>1</v>
      </c>
      <c r="W227" s="59">
        <f t="shared" si="81"/>
        <v>0.91815824311335981</v>
      </c>
      <c r="X227" s="62">
        <f t="shared" si="82"/>
        <v>0.15450362162924972</v>
      </c>
      <c r="Y227" s="28">
        <v>0.153789253681931</v>
      </c>
      <c r="Z227" s="28">
        <v>0.89439724645184204</v>
      </c>
      <c r="AA227" s="62">
        <f t="shared" si="96"/>
        <v>0.79327265429781069</v>
      </c>
      <c r="AB227" s="59">
        <f t="shared" si="83"/>
        <v>0.92067273457021892</v>
      </c>
      <c r="AC227" s="62">
        <f t="shared" si="84"/>
        <v>0.49233849472478541</v>
      </c>
      <c r="AD227" s="28">
        <v>7.6642910197268099E-2</v>
      </c>
      <c r="AE227" s="28">
        <v>0.88293847953236904</v>
      </c>
      <c r="AF227">
        <v>110.4423</v>
      </c>
      <c r="AG227" s="59">
        <f t="shared" si="85"/>
        <v>0.69016520526027403</v>
      </c>
      <c r="AH227" s="62">
        <f t="shared" si="86"/>
        <v>-1.0087127727297203</v>
      </c>
      <c r="AI227">
        <v>6.5787674558349635E-2</v>
      </c>
      <c r="AJ227" s="28">
        <v>0.75652607287546736</v>
      </c>
      <c r="AK227" s="62">
        <f t="shared" si="92"/>
        <v>-0.12062355212522839</v>
      </c>
    </row>
    <row r="228" spans="1:37" x14ac:dyDescent="0.25">
      <c r="A228" s="4" t="s">
        <v>460</v>
      </c>
      <c r="B228" s="18">
        <v>2448</v>
      </c>
      <c r="C228" s="4">
        <v>1847</v>
      </c>
      <c r="D228" s="9">
        <v>0.83832607116920832</v>
      </c>
      <c r="E228" s="28">
        <f t="shared" si="93"/>
        <v>0.77782831345596659</v>
      </c>
      <c r="F228" s="28">
        <f t="shared" si="94"/>
        <v>0.79420364637082907</v>
      </c>
      <c r="G228" s="28">
        <f t="shared" si="95"/>
        <v>0.83832607116920832</v>
      </c>
      <c r="H228" s="16">
        <v>4</v>
      </c>
      <c r="I228" s="16">
        <v>4</v>
      </c>
      <c r="J228" s="5">
        <v>612</v>
      </c>
      <c r="K228" s="30">
        <f t="shared" si="90"/>
        <v>4</v>
      </c>
      <c r="L228" s="5">
        <v>612</v>
      </c>
      <c r="M228">
        <f t="shared" si="91"/>
        <v>2448</v>
      </c>
      <c r="N228" s="28"/>
      <c r="O228" s="28">
        <f t="shared" si="87"/>
        <v>1.2178594771241831</v>
      </c>
      <c r="P228">
        <f t="shared" si="78"/>
        <v>489.6</v>
      </c>
      <c r="Q228" s="28">
        <f t="shared" si="88"/>
        <v>1.5223243464052287</v>
      </c>
      <c r="R228" s="28">
        <f t="shared" si="79"/>
        <v>0.30446486928104566</v>
      </c>
      <c r="S228" s="46">
        <v>47960</v>
      </c>
      <c r="T228" s="59">
        <f t="shared" si="89"/>
        <v>2.3835034130665587E-3</v>
      </c>
      <c r="U228" s="28">
        <v>0.98960000000000004</v>
      </c>
      <c r="V228" s="59">
        <f t="shared" si="80"/>
        <v>1</v>
      </c>
      <c r="W228" s="59">
        <f t="shared" si="81"/>
        <v>0.83832607116920832</v>
      </c>
      <c r="X228" s="62">
        <f t="shared" si="82"/>
        <v>-0.36459748610654474</v>
      </c>
      <c r="Y228" s="28">
        <v>0.153789253681931</v>
      </c>
      <c r="Z228" s="28">
        <v>0.89439724645184204</v>
      </c>
      <c r="AA228" s="62">
        <f t="shared" si="96"/>
        <v>0.51042535446205173</v>
      </c>
      <c r="AB228" s="59">
        <f t="shared" si="83"/>
        <v>0.87239366138448704</v>
      </c>
      <c r="AC228" s="62">
        <f t="shared" si="84"/>
        <v>-0.13758373893607528</v>
      </c>
      <c r="AD228" s="28">
        <v>7.6642910197268099E-2</v>
      </c>
      <c r="AE228" s="28">
        <v>0.88293847953236904</v>
      </c>
      <c r="AF228">
        <v>84.746899999999997</v>
      </c>
      <c r="AG228" s="59">
        <f t="shared" si="85"/>
        <v>0.75983141852054803</v>
      </c>
      <c r="AH228" s="62">
        <f t="shared" si="86"/>
        <v>5.0242627775952647E-2</v>
      </c>
      <c r="AI228">
        <v>6.5787674558349635E-2</v>
      </c>
      <c r="AJ228" s="28">
        <v>0.75652607287546736</v>
      </c>
      <c r="AK228" s="62">
        <f t="shared" si="92"/>
        <v>-0.15064619908888913</v>
      </c>
    </row>
    <row r="229" spans="1:37" x14ac:dyDescent="0.25">
      <c r="A229" s="4" t="s">
        <v>462</v>
      </c>
      <c r="B229" s="18">
        <v>6512</v>
      </c>
      <c r="C229" s="4">
        <v>5447</v>
      </c>
      <c r="D229" s="9">
        <v>0.92939530439530438</v>
      </c>
      <c r="E229" s="28">
        <f t="shared" si="93"/>
        <v>0.86232554016059182</v>
      </c>
      <c r="F229" s="28">
        <f t="shared" si="94"/>
        <v>0.88047976205870948</v>
      </c>
      <c r="G229" s="28">
        <f t="shared" si="95"/>
        <v>0.92939530439530438</v>
      </c>
      <c r="H229" s="16">
        <v>8</v>
      </c>
      <c r="I229" s="16">
        <v>9</v>
      </c>
      <c r="J229" s="5">
        <v>723.56</v>
      </c>
      <c r="K229" s="30">
        <f t="shared" si="90"/>
        <v>8.0000491400491391</v>
      </c>
      <c r="L229" s="5">
        <v>814</v>
      </c>
      <c r="M229">
        <f t="shared" si="91"/>
        <v>6512.0399999999991</v>
      </c>
      <c r="N229" s="28"/>
      <c r="O229" s="28">
        <f t="shared" si="87"/>
        <v>0.91563882063882074</v>
      </c>
      <c r="P229">
        <f t="shared" si="78"/>
        <v>723.55604938001977</v>
      </c>
      <c r="Q229" s="28">
        <f t="shared" si="88"/>
        <v>1.0300929701833565</v>
      </c>
      <c r="R229" s="28">
        <f t="shared" si="79"/>
        <v>0.11445414954453581</v>
      </c>
      <c r="S229" s="46">
        <v>118842</v>
      </c>
      <c r="T229" s="59">
        <f t="shared" si="89"/>
        <v>5.906178328099582E-3</v>
      </c>
      <c r="U229" s="28">
        <v>0.98960000000000004</v>
      </c>
      <c r="V229" s="59">
        <f t="shared" si="80"/>
        <v>0.88889434889434882</v>
      </c>
      <c r="W229" s="59">
        <f t="shared" si="81"/>
        <v>1.0455632950657552</v>
      </c>
      <c r="X229" s="62">
        <f t="shared" si="82"/>
        <v>0.98294285845587626</v>
      </c>
      <c r="Y229" s="28">
        <v>0.153789253681931</v>
      </c>
      <c r="Z229" s="28">
        <v>0.89439724645184204</v>
      </c>
      <c r="AA229" s="62">
        <f t="shared" si="96"/>
        <v>0.54795442688611773</v>
      </c>
      <c r="AB229" s="59">
        <f t="shared" si="83"/>
        <v>0.93150611736333011</v>
      </c>
      <c r="AC229" s="62">
        <f t="shared" si="84"/>
        <v>0.63368728700351784</v>
      </c>
      <c r="AD229" s="28">
        <v>7.6642910197268099E-2</v>
      </c>
      <c r="AE229" s="28">
        <v>0.88293847953236904</v>
      </c>
      <c r="AF229">
        <v>68.438800000000001</v>
      </c>
      <c r="AG229" s="59">
        <f t="shared" si="85"/>
        <v>0.80404647539726026</v>
      </c>
      <c r="AH229" s="62">
        <f t="shared" si="86"/>
        <v>0.72232987167900609</v>
      </c>
      <c r="AI229">
        <v>6.5787674558349635E-2</v>
      </c>
      <c r="AJ229" s="28">
        <v>0.75652607287546736</v>
      </c>
      <c r="AK229" s="62">
        <f t="shared" si="92"/>
        <v>0.77965333904613343</v>
      </c>
    </row>
    <row r="230" spans="1:37" x14ac:dyDescent="0.25">
      <c r="A230" s="4" t="s">
        <v>464</v>
      </c>
      <c r="B230" s="18">
        <v>46256</v>
      </c>
      <c r="C230" s="4">
        <v>37142</v>
      </c>
      <c r="D230" s="9">
        <v>0.89218455743879466</v>
      </c>
      <c r="E230" s="28">
        <f t="shared" si="93"/>
        <v>0.82780010484011879</v>
      </c>
      <c r="F230" s="28">
        <f t="shared" si="94"/>
        <v>0.84522747546833188</v>
      </c>
      <c r="G230" s="28">
        <f t="shared" si="95"/>
        <v>0.89218455743879466</v>
      </c>
      <c r="H230" s="16">
        <v>52</v>
      </c>
      <c r="I230" s="16">
        <v>53</v>
      </c>
      <c r="J230" s="5">
        <v>872.75</v>
      </c>
      <c r="K230" s="30">
        <f t="shared" si="90"/>
        <v>46.999756139691314</v>
      </c>
      <c r="L230" s="5">
        <v>984.17</v>
      </c>
      <c r="M230">
        <f t="shared" si="91"/>
        <v>46255.75</v>
      </c>
      <c r="N230" s="28"/>
      <c r="O230" s="28">
        <f t="shared" si="87"/>
        <v>0.75731834947214416</v>
      </c>
      <c r="P230">
        <f t="shared" si="78"/>
        <v>963.66635416613747</v>
      </c>
      <c r="Q230" s="28">
        <f t="shared" si="88"/>
        <v>0.77343158944771473</v>
      </c>
      <c r="R230" s="28">
        <f t="shared" si="79"/>
        <v>1.611323997557057E-2</v>
      </c>
      <c r="S230" s="46">
        <v>460432</v>
      </c>
      <c r="T230" s="59">
        <f t="shared" si="89"/>
        <v>2.288242792921313E-2</v>
      </c>
      <c r="U230" s="28">
        <v>0.98960000000000004</v>
      </c>
      <c r="V230" s="59">
        <f t="shared" si="80"/>
        <v>0.88678785169228891</v>
      </c>
      <c r="W230" s="59">
        <f t="shared" si="81"/>
        <v>1.0060856784812817</v>
      </c>
      <c r="X230" s="62">
        <f t="shared" si="82"/>
        <v>0.72624341009180782</v>
      </c>
      <c r="Y230" s="28">
        <v>0.153789253681931</v>
      </c>
      <c r="Z230" s="28">
        <v>0.89439724645184204</v>
      </c>
      <c r="AA230" s="62">
        <f t="shared" si="96"/>
        <v>1.0046217465336902</v>
      </c>
      <c r="AB230" s="59">
        <f t="shared" si="83"/>
        <v>0.97862495831791585</v>
      </c>
      <c r="AC230" s="62">
        <f t="shared" si="84"/>
        <v>1.2484713659654003</v>
      </c>
      <c r="AD230" s="28">
        <v>7.6642910197268099E-2</v>
      </c>
      <c r="AE230" s="28">
        <v>0.88293847953236904</v>
      </c>
      <c r="AF230">
        <v>63.325699999999998</v>
      </c>
      <c r="AG230" s="59">
        <f t="shared" si="85"/>
        <v>0.81790928021917808</v>
      </c>
      <c r="AH230" s="62">
        <f t="shared" si="86"/>
        <v>0.93305026748236219</v>
      </c>
      <c r="AI230">
        <v>6.5787674558349635E-2</v>
      </c>
      <c r="AJ230" s="28">
        <v>0.75652607287546736</v>
      </c>
      <c r="AK230" s="62">
        <f t="shared" si="92"/>
        <v>0.96925501451319018</v>
      </c>
    </row>
    <row r="231" spans="1:37" x14ac:dyDescent="0.25">
      <c r="A231" s="4" t="s">
        <v>466</v>
      </c>
      <c r="B231" s="18">
        <v>2528</v>
      </c>
      <c r="C231" s="4">
        <v>1954</v>
      </c>
      <c r="D231" s="9">
        <v>0.85882559774964828</v>
      </c>
      <c r="E231" s="28">
        <f t="shared" si="93"/>
        <v>0.79684849275740577</v>
      </c>
      <c r="F231" s="28">
        <f t="shared" si="94"/>
        <v>0.81362425049966691</v>
      </c>
      <c r="G231" s="28">
        <f t="shared" si="95"/>
        <v>0.85882559774964828</v>
      </c>
      <c r="H231" s="16">
        <v>2</v>
      </c>
      <c r="I231" s="16">
        <v>3</v>
      </c>
      <c r="J231" s="5">
        <v>842.67</v>
      </c>
      <c r="K231" s="30">
        <f t="shared" si="90"/>
        <v>2.0000079113924047</v>
      </c>
      <c r="L231" s="5">
        <v>1264</v>
      </c>
      <c r="M231">
        <f t="shared" si="91"/>
        <v>2528.0099999999998</v>
      </c>
      <c r="N231" s="28"/>
      <c r="O231" s="28">
        <f t="shared" si="87"/>
        <v>0.58965981012658231</v>
      </c>
      <c r="P231">
        <f t="shared" si="78"/>
        <v>842.66777777484765</v>
      </c>
      <c r="Q231" s="28">
        <f t="shared" si="88"/>
        <v>0.88448854893695095</v>
      </c>
      <c r="R231" s="28">
        <f t="shared" si="79"/>
        <v>0.29482873881036864</v>
      </c>
      <c r="S231" s="46">
        <v>32085</v>
      </c>
      <c r="T231" s="59">
        <f t="shared" si="89"/>
        <v>1.5945518558849151E-3</v>
      </c>
      <c r="U231" s="28">
        <v>0.98960000000000004</v>
      </c>
      <c r="V231" s="59">
        <f t="shared" si="80"/>
        <v>0.66666930379746825</v>
      </c>
      <c r="W231" s="59">
        <f t="shared" si="81"/>
        <v>1.2882333007648967</v>
      </c>
      <c r="X231" s="62">
        <f t="shared" si="82"/>
        <v>2.5608814977904224</v>
      </c>
      <c r="Y231" s="28">
        <v>0.153789253681931</v>
      </c>
      <c r="Z231" s="28">
        <v>0.89439724645184204</v>
      </c>
      <c r="AA231" s="62">
        <f t="shared" si="96"/>
        <v>0.78790712170796318</v>
      </c>
      <c r="AB231" s="59">
        <f t="shared" si="83"/>
        <v>0.60604799750045868</v>
      </c>
      <c r="AC231" s="62">
        <f t="shared" si="84"/>
        <v>-3.6127344501824514</v>
      </c>
      <c r="AD231" s="28">
        <v>7.6642910197268099E-2</v>
      </c>
      <c r="AE231" s="28">
        <v>0.88293847953236904</v>
      </c>
      <c r="AF231">
        <v>78.926400000000001</v>
      </c>
      <c r="AG231" s="59">
        <f t="shared" si="85"/>
        <v>0.77561214947945201</v>
      </c>
      <c r="AH231" s="62">
        <f t="shared" si="86"/>
        <v>0.29011629810773243</v>
      </c>
      <c r="AI231">
        <v>6.5787674558349635E-2</v>
      </c>
      <c r="AJ231" s="28">
        <v>0.75652607287546736</v>
      </c>
      <c r="AK231" s="62">
        <f t="shared" si="92"/>
        <v>-0.25391221809476555</v>
      </c>
    </row>
    <row r="232" spans="1:37" x14ac:dyDescent="0.25">
      <c r="A232" s="4" t="s">
        <v>468</v>
      </c>
      <c r="B232" s="18">
        <v>2948</v>
      </c>
      <c r="C232" s="4">
        <v>2143</v>
      </c>
      <c r="D232" s="9">
        <v>0.80770390471883002</v>
      </c>
      <c r="E232" s="28">
        <f t="shared" si="93"/>
        <v>0.7494159940690176</v>
      </c>
      <c r="F232" s="28">
        <f t="shared" si="94"/>
        <v>0.76519317289152322</v>
      </c>
      <c r="G232" s="28">
        <f t="shared" si="95"/>
        <v>0.80770390471883002</v>
      </c>
      <c r="H232" s="16">
        <v>4</v>
      </c>
      <c r="I232" s="16">
        <v>4</v>
      </c>
      <c r="J232" s="5">
        <v>737</v>
      </c>
      <c r="K232" s="30">
        <f t="shared" si="90"/>
        <v>4</v>
      </c>
      <c r="L232" s="5">
        <v>737</v>
      </c>
      <c r="M232">
        <f t="shared" si="91"/>
        <v>2948</v>
      </c>
      <c r="N232" s="28"/>
      <c r="O232" s="28">
        <f t="shared" si="87"/>
        <v>1.0113025780189959</v>
      </c>
      <c r="P232">
        <f t="shared" si="78"/>
        <v>589.6</v>
      </c>
      <c r="Q232" s="28">
        <f t="shared" si="88"/>
        <v>1.2641282225237449</v>
      </c>
      <c r="R232" s="28">
        <f t="shared" si="79"/>
        <v>0.25282564450474898</v>
      </c>
      <c r="S232" s="46">
        <v>48992</v>
      </c>
      <c r="T232" s="59">
        <f t="shared" si="89"/>
        <v>2.4347914765003508E-3</v>
      </c>
      <c r="U232" s="28">
        <v>0.98960000000000004</v>
      </c>
      <c r="V232" s="59">
        <f t="shared" si="80"/>
        <v>1</v>
      </c>
      <c r="W232" s="59">
        <f t="shared" si="81"/>
        <v>0.80770390471883002</v>
      </c>
      <c r="X232" s="62">
        <f t="shared" si="82"/>
        <v>-0.56371521193745011</v>
      </c>
      <c r="Y232" s="28">
        <v>0.153789253681931</v>
      </c>
      <c r="Z232" s="28">
        <v>0.89439724645184204</v>
      </c>
      <c r="AA232" s="62">
        <f t="shared" si="96"/>
        <v>0.60173089483997388</v>
      </c>
      <c r="AB232" s="59">
        <f t="shared" si="83"/>
        <v>0.8495672762900065</v>
      </c>
      <c r="AC232" s="62">
        <f t="shared" si="84"/>
        <v>-0.43541148367761268</v>
      </c>
      <c r="AD232" s="28">
        <v>7.6642910197268099E-2</v>
      </c>
      <c r="AE232" s="28">
        <v>0.88293847953236904</v>
      </c>
      <c r="AF232">
        <v>105.8323</v>
      </c>
      <c r="AG232" s="59">
        <f t="shared" si="85"/>
        <v>0.70266398882191783</v>
      </c>
      <c r="AH232" s="62">
        <f t="shared" si="86"/>
        <v>-0.81872606708080498</v>
      </c>
      <c r="AI232">
        <v>6.5787674558349635E-2</v>
      </c>
      <c r="AJ232" s="28">
        <v>0.75652607287546736</v>
      </c>
      <c r="AK232" s="62">
        <f t="shared" si="92"/>
        <v>-0.60595092089862257</v>
      </c>
    </row>
    <row r="233" spans="1:37" x14ac:dyDescent="0.25">
      <c r="A233" s="4" t="s">
        <v>470</v>
      </c>
      <c r="B233" s="18">
        <v>13127</v>
      </c>
      <c r="C233" s="4">
        <v>10310</v>
      </c>
      <c r="D233" s="9">
        <v>0.87267125432738279</v>
      </c>
      <c r="E233" s="28">
        <f t="shared" si="93"/>
        <v>0.80969497824190162</v>
      </c>
      <c r="F233" s="28">
        <f t="shared" si="94"/>
        <v>0.82674118831015231</v>
      </c>
      <c r="G233" s="28">
        <f t="shared" si="95"/>
        <v>0.87267125432738279</v>
      </c>
      <c r="H233" s="16">
        <v>11</v>
      </c>
      <c r="I233" s="16">
        <v>14</v>
      </c>
      <c r="J233" s="5">
        <v>937.64</v>
      </c>
      <c r="K233" s="30">
        <f t="shared" si="90"/>
        <v>14</v>
      </c>
      <c r="L233" s="5">
        <v>937.64</v>
      </c>
      <c r="M233">
        <f t="shared" si="91"/>
        <v>13126.96</v>
      </c>
      <c r="N233" s="28"/>
      <c r="O233" s="28">
        <f t="shared" si="87"/>
        <v>0.79489996160573362</v>
      </c>
      <c r="P233">
        <f t="shared" si="78"/>
        <v>875.13066666666657</v>
      </c>
      <c r="Q233" s="28">
        <f t="shared" si="88"/>
        <v>0.85167853029185747</v>
      </c>
      <c r="R233" s="28">
        <f t="shared" si="79"/>
        <v>5.6778568686123854E-2</v>
      </c>
      <c r="S233" s="46">
        <v>125350</v>
      </c>
      <c r="T233" s="59">
        <f t="shared" si="89"/>
        <v>6.2296111932421414E-3</v>
      </c>
      <c r="U233" s="28">
        <v>0.98960000000000004</v>
      </c>
      <c r="V233" s="59">
        <f t="shared" si="80"/>
        <v>1</v>
      </c>
      <c r="W233" s="59">
        <f t="shared" si="81"/>
        <v>0.87267125432738279</v>
      </c>
      <c r="X233" s="62">
        <f t="shared" si="82"/>
        <v>-0.14127119811240671</v>
      </c>
      <c r="Y233" s="28">
        <v>0.153789253681931</v>
      </c>
      <c r="Z233" s="28">
        <v>0.89439724645184204</v>
      </c>
      <c r="AA233" s="62">
        <f t="shared" si="96"/>
        <v>1.0472277622656561</v>
      </c>
      <c r="AB233" s="59">
        <f t="shared" si="83"/>
        <v>0.92519801698102455</v>
      </c>
      <c r="AC233" s="62">
        <f t="shared" si="84"/>
        <v>0.5513822131738656</v>
      </c>
      <c r="AD233" s="28">
        <v>7.6642910197268099E-2</v>
      </c>
      <c r="AE233" s="28">
        <v>0.88293847953236904</v>
      </c>
      <c r="AF233">
        <v>72.105199999999996</v>
      </c>
      <c r="AG233" s="59">
        <f t="shared" si="85"/>
        <v>0.79410601117808222</v>
      </c>
      <c r="AH233" s="62">
        <f t="shared" si="86"/>
        <v>0.57123068348135264</v>
      </c>
      <c r="AI233">
        <v>6.5787674558349635E-2</v>
      </c>
      <c r="AJ233" s="28">
        <v>0.75652607287546736</v>
      </c>
      <c r="AK233" s="62">
        <f t="shared" si="92"/>
        <v>0.3271138995142705</v>
      </c>
    </row>
    <row r="234" spans="1:37" x14ac:dyDescent="0.25">
      <c r="A234" s="4" t="s">
        <v>472</v>
      </c>
      <c r="B234" s="18">
        <v>9139</v>
      </c>
      <c r="C234" s="4">
        <v>7133</v>
      </c>
      <c r="D234" s="9">
        <v>0.86722349880244609</v>
      </c>
      <c r="E234" s="28">
        <f t="shared" si="93"/>
        <v>0.80464035971360981</v>
      </c>
      <c r="F234" s="28">
        <f t="shared" si="94"/>
        <v>0.82158015676021223</v>
      </c>
      <c r="G234" s="28">
        <f t="shared" si="95"/>
        <v>0.86722349880244609</v>
      </c>
      <c r="H234" s="16">
        <v>12</v>
      </c>
      <c r="I234" s="16">
        <v>13</v>
      </c>
      <c r="J234" s="5">
        <v>703</v>
      </c>
      <c r="K234" s="30">
        <f t="shared" si="90"/>
        <v>12.000052522387668</v>
      </c>
      <c r="L234" s="5">
        <v>761.58</v>
      </c>
      <c r="M234">
        <f t="shared" si="91"/>
        <v>9139</v>
      </c>
      <c r="N234" s="28"/>
      <c r="O234" s="28">
        <f t="shared" si="87"/>
        <v>0.97866278000997931</v>
      </c>
      <c r="P234">
        <f t="shared" si="78"/>
        <v>702.99715976235734</v>
      </c>
      <c r="Q234" s="28">
        <f t="shared" si="88"/>
        <v>1.0602176547227489</v>
      </c>
      <c r="R234" s="28">
        <f t="shared" si="79"/>
        <v>8.1554874712769565E-2</v>
      </c>
      <c r="S234" s="46">
        <v>120405</v>
      </c>
      <c r="T234" s="59">
        <f t="shared" si="89"/>
        <v>5.9838558892885522E-3</v>
      </c>
      <c r="U234" s="28">
        <v>0.98960000000000004</v>
      </c>
      <c r="V234" s="59">
        <f t="shared" si="80"/>
        <v>0.92308096326058986</v>
      </c>
      <c r="W234" s="59">
        <f t="shared" si="81"/>
        <v>0.9394880116898533</v>
      </c>
      <c r="X234" s="62">
        <f t="shared" si="82"/>
        <v>0.29319841379338885</v>
      </c>
      <c r="Y234" s="28">
        <v>0.153789253681931</v>
      </c>
      <c r="Z234" s="28">
        <v>0.89439724645184204</v>
      </c>
      <c r="AA234" s="62">
        <f t="shared" si="96"/>
        <v>0.75902163531414812</v>
      </c>
      <c r="AB234" s="59">
        <f t="shared" si="83"/>
        <v>0.93674847390058558</v>
      </c>
      <c r="AC234" s="62">
        <f t="shared" si="84"/>
        <v>0.70208704536032318</v>
      </c>
      <c r="AD234" s="28">
        <v>7.6642910197268099E-2</v>
      </c>
      <c r="AE234" s="28">
        <v>0.88293847953236904</v>
      </c>
      <c r="AF234">
        <v>64.147099999999995</v>
      </c>
      <c r="AG234" s="59">
        <f t="shared" si="85"/>
        <v>0.8156822735342466</v>
      </c>
      <c r="AH234" s="62">
        <f t="shared" si="86"/>
        <v>0.89919884014613283</v>
      </c>
      <c r="AI234">
        <v>6.5787674558349635E-2</v>
      </c>
      <c r="AJ234" s="28">
        <v>0.75652607287546736</v>
      </c>
      <c r="AK234" s="62">
        <f t="shared" si="92"/>
        <v>0.63149476643328162</v>
      </c>
    </row>
    <row r="235" spans="1:37" x14ac:dyDescent="0.25">
      <c r="A235" s="4" t="s">
        <v>474</v>
      </c>
      <c r="B235" s="18">
        <v>2504</v>
      </c>
      <c r="C235" s="4">
        <v>2109</v>
      </c>
      <c r="D235" s="9">
        <v>0.93583599574014908</v>
      </c>
      <c r="E235" s="28">
        <f t="shared" si="93"/>
        <v>0.86830143934653004</v>
      </c>
      <c r="F235" s="28">
        <f t="shared" si="94"/>
        <v>0.88658146964856244</v>
      </c>
      <c r="G235" s="28">
        <f t="shared" si="95"/>
        <v>0.93583599574014908</v>
      </c>
      <c r="H235" s="16">
        <v>8</v>
      </c>
      <c r="I235" s="16">
        <v>8</v>
      </c>
      <c r="J235" s="5">
        <v>313</v>
      </c>
      <c r="K235" s="30">
        <f t="shared" si="90"/>
        <v>8</v>
      </c>
      <c r="L235" s="5">
        <v>313</v>
      </c>
      <c r="M235">
        <f t="shared" si="91"/>
        <v>2504</v>
      </c>
      <c r="N235" s="28"/>
      <c r="O235" s="28">
        <f t="shared" si="87"/>
        <v>2.3812460063897767</v>
      </c>
      <c r="P235">
        <f t="shared" si="78"/>
        <v>278.22222222222223</v>
      </c>
      <c r="Q235" s="28">
        <f t="shared" si="88"/>
        <v>2.6789017571884983</v>
      </c>
      <c r="R235" s="28">
        <f t="shared" si="79"/>
        <v>0.29765575079872164</v>
      </c>
      <c r="S235" s="46">
        <v>63585</v>
      </c>
      <c r="T235" s="59">
        <f t="shared" si="89"/>
        <v>3.1600305362768375E-3</v>
      </c>
      <c r="U235" s="28">
        <v>0.98960000000000004</v>
      </c>
      <c r="V235" s="59">
        <f t="shared" si="80"/>
        <v>1</v>
      </c>
      <c r="W235" s="59">
        <f t="shared" si="81"/>
        <v>0.93583599574014908</v>
      </c>
      <c r="X235" s="62">
        <f t="shared" si="82"/>
        <v>0.26945152730899663</v>
      </c>
      <c r="Y235" s="28">
        <v>0.153789253681931</v>
      </c>
      <c r="Z235" s="28">
        <v>0.89439724645184204</v>
      </c>
      <c r="AA235" s="62">
        <f t="shared" si="96"/>
        <v>0.39380357002437683</v>
      </c>
      <c r="AB235" s="59">
        <f t="shared" si="83"/>
        <v>0.95077455374695286</v>
      </c>
      <c r="AC235" s="62">
        <f t="shared" si="84"/>
        <v>0.8850926203086924</v>
      </c>
      <c r="AD235" s="28">
        <v>7.6642910197268099E-2</v>
      </c>
      <c r="AE235" s="28">
        <v>0.88293847953236904</v>
      </c>
      <c r="AF235">
        <v>66.548299999999998</v>
      </c>
      <c r="AG235" s="59">
        <f t="shared" si="85"/>
        <v>0.80917206115068496</v>
      </c>
      <c r="AH235" s="62">
        <f t="shared" si="86"/>
        <v>0.80024090574175621</v>
      </c>
      <c r="AI235">
        <v>6.5787674558349635E-2</v>
      </c>
      <c r="AJ235" s="28">
        <v>0.75652607287546736</v>
      </c>
      <c r="AK235" s="62">
        <f t="shared" si="92"/>
        <v>0.65159501778648166</v>
      </c>
    </row>
    <row r="236" spans="1:37" x14ac:dyDescent="0.25">
      <c r="A236" s="4" t="s">
        <v>476</v>
      </c>
      <c r="B236" s="18">
        <v>3954</v>
      </c>
      <c r="C236" s="4">
        <v>3207</v>
      </c>
      <c r="D236" s="9">
        <v>0.90119709998313946</v>
      </c>
      <c r="E236" s="28">
        <f t="shared" si="93"/>
        <v>0.83616225771631492</v>
      </c>
      <c r="F236" s="28">
        <f t="shared" si="94"/>
        <v>0.85376567366823741</v>
      </c>
      <c r="G236" s="28">
        <f t="shared" si="95"/>
        <v>0.90119709998313946</v>
      </c>
      <c r="H236" s="16">
        <v>8</v>
      </c>
      <c r="I236" s="16">
        <v>8</v>
      </c>
      <c r="J236" s="5">
        <v>494.25</v>
      </c>
      <c r="K236" s="30">
        <f t="shared" si="90"/>
        <v>6</v>
      </c>
      <c r="L236" s="5">
        <v>659</v>
      </c>
      <c r="M236">
        <f t="shared" si="91"/>
        <v>3954</v>
      </c>
      <c r="N236" s="28"/>
      <c r="O236" s="28">
        <f t="shared" si="87"/>
        <v>1.1310015174506829</v>
      </c>
      <c r="P236">
        <f t="shared" si="78"/>
        <v>564.85714285714289</v>
      </c>
      <c r="Q236" s="28">
        <f t="shared" si="88"/>
        <v>1.3195017703591301</v>
      </c>
      <c r="R236" s="28">
        <f t="shared" si="79"/>
        <v>0.18850025290844719</v>
      </c>
      <c r="S236" s="46">
        <v>90434</v>
      </c>
      <c r="T236" s="59">
        <f t="shared" si="89"/>
        <v>4.4943650470654949E-3</v>
      </c>
      <c r="U236" s="28">
        <v>0.98960000000000004</v>
      </c>
      <c r="V236" s="59">
        <f t="shared" si="80"/>
        <v>0.75</v>
      </c>
      <c r="W236" s="59">
        <f t="shared" si="81"/>
        <v>1.2015961333108527</v>
      </c>
      <c r="X236" s="62">
        <f t="shared" si="82"/>
        <v>1.9975315537609897</v>
      </c>
      <c r="Y236" s="28">
        <v>0.153789253681931</v>
      </c>
      <c r="Z236" s="28">
        <v>0.89439724645184204</v>
      </c>
      <c r="AA236" s="62">
        <f t="shared" si="96"/>
        <v>0.43722493752349778</v>
      </c>
      <c r="AB236" s="59">
        <f t="shared" si="83"/>
        <v>0.927129177079417</v>
      </c>
      <c r="AC236" s="62">
        <f t="shared" si="84"/>
        <v>0.5765790656083819</v>
      </c>
      <c r="AD236" s="28">
        <v>7.6642910197268099E-2</v>
      </c>
      <c r="AE236" s="28">
        <v>0.88293847953236904</v>
      </c>
      <c r="AF236">
        <v>74.369399999999999</v>
      </c>
      <c r="AG236" s="59">
        <f t="shared" si="85"/>
        <v>0.7879672376986302</v>
      </c>
      <c r="AH236" s="62">
        <f t="shared" si="86"/>
        <v>0.47791877481968831</v>
      </c>
      <c r="AI236">
        <v>6.5787674558349635E-2</v>
      </c>
      <c r="AJ236" s="28">
        <v>0.75652607287546736</v>
      </c>
      <c r="AK236" s="62">
        <f t="shared" si="92"/>
        <v>1.0173431313963532</v>
      </c>
    </row>
    <row r="237" spans="1:37" x14ac:dyDescent="0.25">
      <c r="A237" s="4" t="s">
        <v>478</v>
      </c>
      <c r="B237" s="18">
        <v>5144</v>
      </c>
      <c r="C237" s="4">
        <v>3546</v>
      </c>
      <c r="D237" s="9">
        <v>0.7659409020217729</v>
      </c>
      <c r="E237" s="28">
        <f t="shared" si="93"/>
        <v>0.71066681630886142</v>
      </c>
      <c r="F237" s="28">
        <f t="shared" si="94"/>
        <v>0.72562822296799534</v>
      </c>
      <c r="G237" s="28">
        <f t="shared" si="95"/>
        <v>0.7659409020217729</v>
      </c>
      <c r="H237" s="16">
        <v>7</v>
      </c>
      <c r="I237" s="16">
        <v>7</v>
      </c>
      <c r="J237" s="5">
        <v>734.86</v>
      </c>
      <c r="K237" s="30">
        <f t="shared" si="90"/>
        <v>7.0000000000000009</v>
      </c>
      <c r="L237" s="5">
        <v>734.86</v>
      </c>
      <c r="M237">
        <f t="shared" si="91"/>
        <v>5144.0200000000004</v>
      </c>
      <c r="N237" s="28"/>
      <c r="O237" s="28">
        <f t="shared" si="87"/>
        <v>1.0142476117900008</v>
      </c>
      <c r="P237">
        <f t="shared" si="78"/>
        <v>643.00250000000005</v>
      </c>
      <c r="Q237" s="28">
        <f t="shared" si="88"/>
        <v>1.1591401277600009</v>
      </c>
      <c r="R237" s="28">
        <f t="shared" si="79"/>
        <v>0.14489251597000008</v>
      </c>
      <c r="S237" s="46">
        <v>104363</v>
      </c>
      <c r="T237" s="59">
        <f t="shared" si="89"/>
        <v>5.1866048102140374E-3</v>
      </c>
      <c r="U237" s="28">
        <v>0.98960000000000004</v>
      </c>
      <c r="V237" s="59">
        <f t="shared" si="80"/>
        <v>1.0000000000000002</v>
      </c>
      <c r="W237" s="59">
        <f t="shared" si="81"/>
        <v>0.76594090202177267</v>
      </c>
      <c r="X237" s="62">
        <f t="shared" si="82"/>
        <v>-0.83527516620728592</v>
      </c>
      <c r="Y237" s="28">
        <v>0.153789253681931</v>
      </c>
      <c r="Z237" s="28">
        <v>0.89439724645184204</v>
      </c>
      <c r="AA237" s="62">
        <f t="shared" si="96"/>
        <v>0.49289499151998312</v>
      </c>
      <c r="AB237" s="59">
        <f t="shared" si="83"/>
        <v>0.92958642978285955</v>
      </c>
      <c r="AC237" s="62">
        <f t="shared" si="84"/>
        <v>0.60864012249045907</v>
      </c>
      <c r="AD237" s="28">
        <v>7.6642910197268099E-2</v>
      </c>
      <c r="AE237" s="28">
        <v>0.88293847953236904</v>
      </c>
      <c r="AF237">
        <v>134.37280000000001</v>
      </c>
      <c r="AG237" s="59">
        <f t="shared" si="85"/>
        <v>0.62528404690410955</v>
      </c>
      <c r="AH237" s="62">
        <f t="shared" si="86"/>
        <v>-1.994933349634576</v>
      </c>
      <c r="AI237">
        <v>6.5787674558349635E-2</v>
      </c>
      <c r="AJ237" s="28">
        <v>0.75652607287546736</v>
      </c>
      <c r="AK237" s="62">
        <f t="shared" si="92"/>
        <v>-0.74052279778380103</v>
      </c>
    </row>
    <row r="238" spans="1:37" x14ac:dyDescent="0.25">
      <c r="A238" s="4" t="s">
        <v>480</v>
      </c>
      <c r="B238" s="18">
        <v>5214</v>
      </c>
      <c r="C238" s="4">
        <v>3637</v>
      </c>
      <c r="D238" s="9">
        <v>0.77505007884754717</v>
      </c>
      <c r="E238" s="28">
        <f t="shared" si="93"/>
        <v>0.71911862985854891</v>
      </c>
      <c r="F238" s="28">
        <f t="shared" si="94"/>
        <v>0.73425796943451838</v>
      </c>
      <c r="G238" s="28">
        <f t="shared" si="95"/>
        <v>0.77505007884754717</v>
      </c>
      <c r="H238" s="16">
        <v>5</v>
      </c>
      <c r="I238" s="16">
        <v>6</v>
      </c>
      <c r="J238" s="5">
        <v>869</v>
      </c>
      <c r="K238" s="30">
        <f t="shared" si="90"/>
        <v>5</v>
      </c>
      <c r="L238" s="5">
        <v>1042.8</v>
      </c>
      <c r="M238">
        <f t="shared" si="91"/>
        <v>5214</v>
      </c>
      <c r="N238" s="28"/>
      <c r="O238" s="28">
        <f t="shared" si="87"/>
        <v>0.71473916378979674</v>
      </c>
      <c r="P238">
        <f t="shared" si="78"/>
        <v>869</v>
      </c>
      <c r="Q238" s="28">
        <f t="shared" si="88"/>
        <v>0.85768699654775604</v>
      </c>
      <c r="R238" s="28">
        <f t="shared" si="79"/>
        <v>0.1429478327579593</v>
      </c>
      <c r="S238" s="46">
        <v>55806</v>
      </c>
      <c r="T238" s="59">
        <f t="shared" si="89"/>
        <v>2.7734318488238608E-3</v>
      </c>
      <c r="U238" s="28">
        <v>0.98960000000000004</v>
      </c>
      <c r="V238" s="59">
        <f t="shared" si="80"/>
        <v>0.83333333333333337</v>
      </c>
      <c r="W238" s="59">
        <f t="shared" si="81"/>
        <v>0.93006009461705652</v>
      </c>
      <c r="X238" s="62">
        <f t="shared" si="82"/>
        <v>0.23189427942067303</v>
      </c>
      <c r="Y238" s="28">
        <v>0.153789253681931</v>
      </c>
      <c r="Z238" s="28">
        <v>0.89439724645184204</v>
      </c>
      <c r="AA238" s="62">
        <f t="shared" si="96"/>
        <v>0.93430813890979469</v>
      </c>
      <c r="AB238" s="59">
        <f t="shared" si="83"/>
        <v>0.81313837221804108</v>
      </c>
      <c r="AC238" s="62">
        <f t="shared" si="84"/>
        <v>-0.91071838392712734</v>
      </c>
      <c r="AD238" s="28">
        <v>7.6642910197268099E-2</v>
      </c>
      <c r="AE238" s="28">
        <v>0.88293847953236904</v>
      </c>
      <c r="AF238">
        <v>111.74460000000001</v>
      </c>
      <c r="AG238" s="59">
        <f t="shared" si="85"/>
        <v>0.6866343666849315</v>
      </c>
      <c r="AH238" s="62">
        <f t="shared" si="86"/>
        <v>-1.0623829867788714</v>
      </c>
      <c r="AI238">
        <v>6.5787674558349635E-2</v>
      </c>
      <c r="AJ238" s="28">
        <v>0.75652607287546736</v>
      </c>
      <c r="AK238" s="62">
        <f t="shared" si="92"/>
        <v>-0.58040236376177523</v>
      </c>
    </row>
    <row r="239" spans="1:37" x14ac:dyDescent="0.25">
      <c r="A239" s="4" t="s">
        <v>482</v>
      </c>
      <c r="B239" s="18">
        <v>11407</v>
      </c>
      <c r="C239" s="4">
        <v>9084</v>
      </c>
      <c r="D239" s="9">
        <v>0.88483679611934185</v>
      </c>
      <c r="E239" s="28">
        <f t="shared" si="93"/>
        <v>0.82098259433753384</v>
      </c>
      <c r="F239" s="28">
        <f t="shared" si="94"/>
        <v>0.83826643842885029</v>
      </c>
      <c r="G239" s="28">
        <f t="shared" si="95"/>
        <v>0.88483679611934185</v>
      </c>
      <c r="H239" s="16">
        <v>17</v>
      </c>
      <c r="I239" s="16">
        <v>18</v>
      </c>
      <c r="J239" s="5">
        <v>633.72</v>
      </c>
      <c r="K239" s="30">
        <f t="shared" si="90"/>
        <v>14.99988165213618</v>
      </c>
      <c r="L239" s="5">
        <v>760.47</v>
      </c>
      <c r="M239">
        <f t="shared" si="91"/>
        <v>11406.960000000001</v>
      </c>
      <c r="N239" s="28"/>
      <c r="O239" s="28">
        <f t="shared" si="87"/>
        <v>0.98009125935276875</v>
      </c>
      <c r="P239">
        <f t="shared" si="78"/>
        <v>712.94027343489961</v>
      </c>
      <c r="Q239" s="28">
        <f t="shared" si="88"/>
        <v>1.045431192165718</v>
      </c>
      <c r="R239" s="28">
        <f t="shared" si="79"/>
        <v>6.5339932812949253E-2</v>
      </c>
      <c r="S239" s="46">
        <v>166491</v>
      </c>
      <c r="T239" s="59">
        <f t="shared" si="89"/>
        <v>8.2742257453057629E-3</v>
      </c>
      <c r="U239" s="28">
        <v>0.98960000000000004</v>
      </c>
      <c r="V239" s="59">
        <f t="shared" si="80"/>
        <v>0.83332675845200999</v>
      </c>
      <c r="W239" s="59">
        <f t="shared" si="81"/>
        <v>1.06181253289288</v>
      </c>
      <c r="X239" s="62">
        <f t="shared" si="82"/>
        <v>1.0886019824719908</v>
      </c>
      <c r="Y239" s="28">
        <v>0.153789253681931</v>
      </c>
      <c r="Z239" s="28">
        <v>0.89439724645184204</v>
      </c>
      <c r="AA239" s="62">
        <f t="shared" si="96"/>
        <v>0.68514213981536543</v>
      </c>
      <c r="AB239" s="59">
        <f t="shared" si="83"/>
        <v>0.95432349696453822</v>
      </c>
      <c r="AC239" s="62">
        <f t="shared" si="84"/>
        <v>0.9313975323801531</v>
      </c>
      <c r="AD239" s="28">
        <v>7.6642910197268099E-2</v>
      </c>
      <c r="AE239" s="28">
        <v>0.88293847953236904</v>
      </c>
      <c r="AF239">
        <v>72.247699999999995</v>
      </c>
      <c r="AG239" s="59">
        <f t="shared" si="85"/>
        <v>0.79371966049315068</v>
      </c>
      <c r="AH239" s="62">
        <f t="shared" si="86"/>
        <v>0.56535799247159724</v>
      </c>
      <c r="AI239">
        <v>6.5787674558349635E-2</v>
      </c>
      <c r="AJ239" s="28">
        <v>0.75652607287546736</v>
      </c>
      <c r="AK239" s="62">
        <f t="shared" si="92"/>
        <v>0.86178583577458046</v>
      </c>
    </row>
    <row r="240" spans="1:37" x14ac:dyDescent="0.25">
      <c r="A240" s="4" t="s">
        <v>484</v>
      </c>
      <c r="B240" s="18">
        <v>3313</v>
      </c>
      <c r="C240" s="4">
        <v>2658</v>
      </c>
      <c r="D240" s="9">
        <v>0.8914377703994365</v>
      </c>
      <c r="E240" s="28">
        <f t="shared" si="93"/>
        <v>0.82710720964896167</v>
      </c>
      <c r="F240" s="28">
        <f t="shared" si="94"/>
        <v>0.84451999300999259</v>
      </c>
      <c r="G240" s="28">
        <f t="shared" si="95"/>
        <v>0.8914377703994365</v>
      </c>
      <c r="H240" s="16">
        <v>3</v>
      </c>
      <c r="I240" s="16">
        <v>5</v>
      </c>
      <c r="J240" s="5">
        <v>662.6</v>
      </c>
      <c r="K240" s="30">
        <f t="shared" si="90"/>
        <v>4</v>
      </c>
      <c r="L240" s="5">
        <v>828.25</v>
      </c>
      <c r="M240">
        <f t="shared" si="91"/>
        <v>3313</v>
      </c>
      <c r="N240" s="28"/>
      <c r="O240" s="28">
        <f t="shared" si="87"/>
        <v>0.89988530033202541</v>
      </c>
      <c r="P240">
        <f t="shared" si="78"/>
        <v>662.6</v>
      </c>
      <c r="Q240" s="28">
        <f t="shared" si="88"/>
        <v>1.1248566254150316</v>
      </c>
      <c r="R240" s="28">
        <f t="shared" si="79"/>
        <v>0.22497132508300621</v>
      </c>
      <c r="S240" s="46">
        <v>42496</v>
      </c>
      <c r="T240" s="59">
        <f t="shared" si="89"/>
        <v>2.111954984188417E-3</v>
      </c>
      <c r="U240" s="28">
        <v>0.98960000000000004</v>
      </c>
      <c r="V240" s="59">
        <f t="shared" si="80"/>
        <v>0.8</v>
      </c>
      <c r="W240" s="59">
        <f t="shared" si="81"/>
        <v>1.1142972129992956</v>
      </c>
      <c r="X240" s="62">
        <f t="shared" si="82"/>
        <v>1.4298786246941133</v>
      </c>
      <c r="Y240" s="28">
        <v>0.153789253681931</v>
      </c>
      <c r="Z240" s="28">
        <v>0.89439724645184204</v>
      </c>
      <c r="AA240" s="62">
        <f t="shared" si="96"/>
        <v>0.77960278614457834</v>
      </c>
      <c r="AB240" s="59">
        <f t="shared" si="83"/>
        <v>0.80509930346385539</v>
      </c>
      <c r="AC240" s="62">
        <f t="shared" si="84"/>
        <v>-1.0156083043841437</v>
      </c>
      <c r="AD240" s="28">
        <v>7.6642910197268099E-2</v>
      </c>
      <c r="AE240" s="28">
        <v>0.88293847953236904</v>
      </c>
      <c r="AF240">
        <v>65.4589</v>
      </c>
      <c r="AG240" s="59">
        <f t="shared" si="85"/>
        <v>0.81212567824657533</v>
      </c>
      <c r="AH240" s="62">
        <f t="shared" si="86"/>
        <v>0.84513711336299835</v>
      </c>
      <c r="AI240">
        <v>6.5787674558349635E-2</v>
      </c>
      <c r="AJ240" s="28">
        <v>0.75652607287546736</v>
      </c>
      <c r="AK240" s="62">
        <f t="shared" si="92"/>
        <v>0.41980247789098929</v>
      </c>
    </row>
    <row r="241" spans="1:37" x14ac:dyDescent="0.25">
      <c r="A241" s="4" t="s">
        <v>486</v>
      </c>
      <c r="B241" s="18">
        <v>4550</v>
      </c>
      <c r="C241" s="4">
        <v>3347</v>
      </c>
      <c r="D241" s="9">
        <v>0.81733821733821732</v>
      </c>
      <c r="E241" s="28">
        <f t="shared" si="93"/>
        <v>0.7583550470148408</v>
      </c>
      <c r="F241" s="28">
        <f t="shared" si="94"/>
        <v>0.77432041642567961</v>
      </c>
      <c r="G241" s="28">
        <f t="shared" si="95"/>
        <v>0.81733821733821732</v>
      </c>
      <c r="H241" s="16">
        <v>2</v>
      </c>
      <c r="I241" s="16">
        <v>3</v>
      </c>
      <c r="J241" s="5">
        <v>1516.67</v>
      </c>
      <c r="K241" s="30">
        <f t="shared" si="90"/>
        <v>2.0000043956043956</v>
      </c>
      <c r="L241" s="5">
        <v>2275</v>
      </c>
      <c r="M241">
        <f t="shared" si="91"/>
        <v>4550.01</v>
      </c>
      <c r="N241" s="28"/>
      <c r="O241" s="28">
        <f t="shared" si="87"/>
        <v>0.32761758241758243</v>
      </c>
      <c r="P241">
        <f t="shared" si="78"/>
        <v>1516.6677777761499</v>
      </c>
      <c r="Q241" s="28">
        <f t="shared" si="88"/>
        <v>0.49142601360784349</v>
      </c>
      <c r="R241" s="28">
        <f t="shared" si="79"/>
        <v>0.16380843119026106</v>
      </c>
      <c r="S241" s="46">
        <v>62470</v>
      </c>
      <c r="T241" s="59">
        <f t="shared" si="89"/>
        <v>3.104617560764552E-3</v>
      </c>
      <c r="U241" s="28">
        <v>0.98960000000000004</v>
      </c>
      <c r="V241" s="59">
        <f t="shared" si="80"/>
        <v>0.6666681318681319</v>
      </c>
      <c r="W241" s="59">
        <f t="shared" si="81"/>
        <v>1.2260046314916524</v>
      </c>
      <c r="X241" s="62">
        <f t="shared" si="82"/>
        <v>2.1562454924558332</v>
      </c>
      <c r="Y241" s="28">
        <v>0.153789253681931</v>
      </c>
      <c r="Z241" s="28">
        <v>0.89439724645184204</v>
      </c>
      <c r="AA241" s="62">
        <f t="shared" si="96"/>
        <v>0.72834960781174962</v>
      </c>
      <c r="AB241" s="59">
        <f t="shared" si="83"/>
        <v>0.63582599647655047</v>
      </c>
      <c r="AC241" s="62">
        <f t="shared" si="84"/>
        <v>-3.2242053755498805</v>
      </c>
      <c r="AD241" s="28">
        <v>7.6642910197268099E-2</v>
      </c>
      <c r="AE241" s="28">
        <v>0.88293847953236904</v>
      </c>
      <c r="AF241">
        <v>69.985699999999994</v>
      </c>
      <c r="AG241" s="59">
        <f t="shared" si="85"/>
        <v>0.79985246926027398</v>
      </c>
      <c r="AH241" s="62">
        <f t="shared" si="86"/>
        <v>0.658579235026445</v>
      </c>
      <c r="AI241">
        <v>6.5787674558349635E-2</v>
      </c>
      <c r="AJ241" s="28">
        <v>0.75652607287546736</v>
      </c>
      <c r="AK241" s="62">
        <f t="shared" si="92"/>
        <v>-0.13646021602253411</v>
      </c>
    </row>
    <row r="242" spans="1:37" x14ac:dyDescent="0.25">
      <c r="A242" s="4" t="s">
        <v>488</v>
      </c>
      <c r="B242" s="18">
        <v>3621</v>
      </c>
      <c r="C242" s="4">
        <v>2786</v>
      </c>
      <c r="D242" s="9">
        <v>0.85488968670410259</v>
      </c>
      <c r="E242" s="28">
        <f t="shared" si="93"/>
        <v>0.79319661652957973</v>
      </c>
      <c r="F242" s="28">
        <f t="shared" si="94"/>
        <v>0.80989549266704464</v>
      </c>
      <c r="G242" s="28">
        <f t="shared" si="95"/>
        <v>0.85488968670410259</v>
      </c>
      <c r="H242" s="16">
        <v>5</v>
      </c>
      <c r="I242" s="16">
        <v>5</v>
      </c>
      <c r="J242" s="5">
        <v>724.2</v>
      </c>
      <c r="K242" s="30">
        <f t="shared" si="90"/>
        <v>5</v>
      </c>
      <c r="L242" s="5">
        <v>724.2</v>
      </c>
      <c r="M242">
        <f t="shared" si="91"/>
        <v>3621</v>
      </c>
      <c r="N242" s="28"/>
      <c r="O242" s="28">
        <f t="shared" si="87"/>
        <v>1.0291770229218449</v>
      </c>
      <c r="P242">
        <f t="shared" si="78"/>
        <v>603.5</v>
      </c>
      <c r="Q242" s="28">
        <f t="shared" si="88"/>
        <v>1.2350124275062138</v>
      </c>
      <c r="R242" s="28">
        <f t="shared" si="79"/>
        <v>0.20583540458436889</v>
      </c>
      <c r="S242" s="46">
        <v>86422</v>
      </c>
      <c r="T242" s="59">
        <f t="shared" si="89"/>
        <v>4.2949777306930384E-3</v>
      </c>
      <c r="U242" s="28">
        <v>0.98960000000000004</v>
      </c>
      <c r="V242" s="59">
        <f t="shared" si="80"/>
        <v>1</v>
      </c>
      <c r="W242" s="59">
        <f t="shared" si="81"/>
        <v>0.85488968670410259</v>
      </c>
      <c r="X242" s="62">
        <f t="shared" si="82"/>
        <v>-0.25689415093625151</v>
      </c>
      <c r="Y242" s="28">
        <v>0.153789253681931</v>
      </c>
      <c r="Z242" s="28">
        <v>0.89439724645184204</v>
      </c>
      <c r="AA242" s="62">
        <f t="shared" si="96"/>
        <v>0.4189905348175233</v>
      </c>
      <c r="AB242" s="59">
        <f t="shared" si="83"/>
        <v>0.91620189303649535</v>
      </c>
      <c r="AC242" s="62">
        <f t="shared" si="84"/>
        <v>0.4340050947766852</v>
      </c>
      <c r="AD242" s="28">
        <v>7.6642910197268099E-2</v>
      </c>
      <c r="AE242" s="28">
        <v>0.88293847953236904</v>
      </c>
      <c r="AF242">
        <v>81.378799999999998</v>
      </c>
      <c r="AG242" s="59">
        <f t="shared" si="85"/>
        <v>0.76896312197260275</v>
      </c>
      <c r="AH242" s="62">
        <f t="shared" si="86"/>
        <v>0.18904831612651832</v>
      </c>
      <c r="AI242">
        <v>6.5787674558349635E-2</v>
      </c>
      <c r="AJ242" s="28">
        <v>0.75652607287546736</v>
      </c>
      <c r="AK242" s="62">
        <f t="shared" si="92"/>
        <v>0.12205308665565066</v>
      </c>
    </row>
    <row r="243" spans="1:37" x14ac:dyDescent="0.25">
      <c r="A243" s="4" t="s">
        <v>490</v>
      </c>
      <c r="B243" s="18">
        <v>8939</v>
      </c>
      <c r="C243" s="4">
        <v>7299</v>
      </c>
      <c r="D243" s="9">
        <v>0.90726031994630263</v>
      </c>
      <c r="E243" s="28">
        <f t="shared" si="93"/>
        <v>0.84178792572337369</v>
      </c>
      <c r="F243" s="28">
        <f t="shared" si="94"/>
        <v>0.85950977679123419</v>
      </c>
      <c r="G243" s="28">
        <f t="shared" si="95"/>
        <v>0.90726031994630263</v>
      </c>
      <c r="H243" s="16">
        <v>12</v>
      </c>
      <c r="I243" s="16">
        <v>12</v>
      </c>
      <c r="J243" s="5">
        <v>744.92</v>
      </c>
      <c r="K243" s="30">
        <f t="shared" si="90"/>
        <v>10.999999999999998</v>
      </c>
      <c r="L243" s="5">
        <v>812.64</v>
      </c>
      <c r="M243">
        <f t="shared" si="91"/>
        <v>8939.0399999999991</v>
      </c>
      <c r="N243" s="28"/>
      <c r="O243" s="28">
        <f t="shared" si="87"/>
        <v>0.91717119511714906</v>
      </c>
      <c r="P243">
        <f t="shared" si="78"/>
        <v>744.92000000000007</v>
      </c>
      <c r="Q243" s="28">
        <f t="shared" si="88"/>
        <v>1.0005503946732535</v>
      </c>
      <c r="R243" s="28">
        <f t="shared" si="79"/>
        <v>8.33791995561044E-2</v>
      </c>
      <c r="S243" s="46">
        <v>101645</v>
      </c>
      <c r="T243" s="59">
        <f t="shared" si="89"/>
        <v>5.0515263640773635E-3</v>
      </c>
      <c r="U243" s="28">
        <v>0.98960000000000004</v>
      </c>
      <c r="V243" s="59">
        <f t="shared" si="80"/>
        <v>0.91666666666666652</v>
      </c>
      <c r="W243" s="59">
        <f t="shared" si="81"/>
        <v>0.98973853085051211</v>
      </c>
      <c r="X243" s="62">
        <f t="shared" si="82"/>
        <v>0.61994763688662013</v>
      </c>
      <c r="Y243" s="28">
        <v>0.153789253681931</v>
      </c>
      <c r="Z243" s="28">
        <v>0.89439724645184204</v>
      </c>
      <c r="AA243" s="62">
        <f t="shared" si="96"/>
        <v>0.8794333218554774</v>
      </c>
      <c r="AB243" s="59">
        <f t="shared" si="83"/>
        <v>0.92005151619495662</v>
      </c>
      <c r="AC243" s="62">
        <f t="shared" si="84"/>
        <v>0.48423313476828889</v>
      </c>
      <c r="AD243" s="28">
        <v>7.6642910197268099E-2</v>
      </c>
      <c r="AE243" s="28">
        <v>0.88293847953236904</v>
      </c>
      <c r="AF243">
        <v>82.446899999999999</v>
      </c>
      <c r="AG243" s="59">
        <f t="shared" si="85"/>
        <v>0.76606725413698629</v>
      </c>
      <c r="AH243" s="62">
        <f t="shared" si="86"/>
        <v>0.14502992126673339</v>
      </c>
      <c r="AI243">
        <v>6.5787674558349635E-2</v>
      </c>
      <c r="AJ243" s="28">
        <v>0.75652607287546736</v>
      </c>
      <c r="AK243" s="62">
        <f t="shared" si="92"/>
        <v>0.41640356430721415</v>
      </c>
    </row>
    <row r="244" spans="1:37" x14ac:dyDescent="0.25">
      <c r="A244" s="4" t="s">
        <v>492</v>
      </c>
      <c r="B244" s="18">
        <v>4066</v>
      </c>
      <c r="C244" s="4">
        <v>2737</v>
      </c>
      <c r="D244" s="9">
        <v>0.74793682024375574</v>
      </c>
      <c r="E244" s="28">
        <f t="shared" si="93"/>
        <v>0.69396199816430948</v>
      </c>
      <c r="F244" s="28">
        <f t="shared" si="94"/>
        <v>0.70857172444145289</v>
      </c>
      <c r="G244" s="28">
        <f t="shared" si="95"/>
        <v>0.74793682024375574</v>
      </c>
      <c r="H244" s="16">
        <v>7</v>
      </c>
      <c r="I244" s="16">
        <v>7</v>
      </c>
      <c r="J244" s="5">
        <v>580.86</v>
      </c>
      <c r="K244" s="30">
        <f t="shared" si="90"/>
        <v>5.0000245941957697</v>
      </c>
      <c r="L244" s="5">
        <v>813.2</v>
      </c>
      <c r="M244">
        <f t="shared" si="91"/>
        <v>4066.02</v>
      </c>
      <c r="N244" s="28"/>
      <c r="O244" s="28">
        <f t="shared" si="87"/>
        <v>0.91653959665518936</v>
      </c>
      <c r="P244">
        <f t="shared" si="78"/>
        <v>677.66722221994496</v>
      </c>
      <c r="Q244" s="28">
        <f t="shared" si="88"/>
        <v>1.0998466143284917</v>
      </c>
      <c r="R244" s="28">
        <f t="shared" si="79"/>
        <v>0.18330701767330237</v>
      </c>
      <c r="S244" s="46">
        <v>55293</v>
      </c>
      <c r="T244" s="59">
        <f t="shared" si="89"/>
        <v>2.7479369103146209E-3</v>
      </c>
      <c r="U244" s="28">
        <v>0.98960000000000004</v>
      </c>
      <c r="V244" s="59">
        <f t="shared" si="80"/>
        <v>0.71428922774225279</v>
      </c>
      <c r="W244" s="59">
        <f t="shared" si="81"/>
        <v>1.0471063977933102</v>
      </c>
      <c r="X244" s="62">
        <f t="shared" si="82"/>
        <v>0.9929767372257573</v>
      </c>
      <c r="Y244" s="28">
        <v>0.153789253681931</v>
      </c>
      <c r="Z244" s="28">
        <v>0.89439724645184204</v>
      </c>
      <c r="AA244" s="62">
        <f t="shared" si="96"/>
        <v>0.73535528909626902</v>
      </c>
      <c r="AB244" s="59">
        <f t="shared" si="83"/>
        <v>0.85292966559606542</v>
      </c>
      <c r="AC244" s="62">
        <f t="shared" si="84"/>
        <v>-0.39154063773237652</v>
      </c>
      <c r="AD244" s="28">
        <v>7.6642910197268099E-2</v>
      </c>
      <c r="AE244" s="28">
        <v>0.88293847953236904</v>
      </c>
      <c r="AF244">
        <v>119.1484</v>
      </c>
      <c r="AG244" s="59">
        <f t="shared" si="85"/>
        <v>0.66656094071232885</v>
      </c>
      <c r="AH244" s="62">
        <f t="shared" si="86"/>
        <v>-1.3675074057123717</v>
      </c>
      <c r="AI244">
        <v>6.5787674558349635E-2</v>
      </c>
      <c r="AJ244" s="28">
        <v>0.75652607287546736</v>
      </c>
      <c r="AK244" s="62">
        <f t="shared" si="92"/>
        <v>-0.255357102072997</v>
      </c>
    </row>
    <row r="245" spans="1:37" x14ac:dyDescent="0.25">
      <c r="A245" s="4" t="s">
        <v>494</v>
      </c>
      <c r="B245" s="18">
        <v>4472</v>
      </c>
      <c r="C245" s="4">
        <v>3488</v>
      </c>
      <c r="D245" s="9">
        <v>0.86662691313854101</v>
      </c>
      <c r="E245" s="28">
        <f t="shared" si="93"/>
        <v>0.8040868266233886</v>
      </c>
      <c r="F245" s="28">
        <f t="shared" si="94"/>
        <v>0.82101497034177584</v>
      </c>
      <c r="G245" s="28">
        <f t="shared" si="95"/>
        <v>0.86662691313854101</v>
      </c>
      <c r="H245" s="16">
        <v>5</v>
      </c>
      <c r="I245">
        <v>6</v>
      </c>
      <c r="J245" s="5">
        <v>745.33</v>
      </c>
      <c r="K245" s="30">
        <f t="shared" si="90"/>
        <v>3.9999821109123439</v>
      </c>
      <c r="L245" s="5">
        <v>1118</v>
      </c>
      <c r="M245">
        <f t="shared" si="91"/>
        <v>4471.9800000000005</v>
      </c>
      <c r="N245" s="28"/>
      <c r="O245" s="28">
        <f t="shared" si="87"/>
        <v>0.66666368515205732</v>
      </c>
      <c r="P245">
        <f t="shared" si="78"/>
        <v>894.39919999713788</v>
      </c>
      <c r="Q245" s="28">
        <f t="shared" si="88"/>
        <v>0.83333035181872384</v>
      </c>
      <c r="R245" s="28">
        <f t="shared" si="79"/>
        <v>0.16666666666666652</v>
      </c>
      <c r="S245" s="46">
        <v>48768</v>
      </c>
      <c r="T245" s="59">
        <f t="shared" si="89"/>
        <v>2.4236591836620087E-3</v>
      </c>
      <c r="U245" s="28">
        <v>0.98960000000000004</v>
      </c>
      <c r="V245" s="59">
        <f t="shared" si="80"/>
        <v>0.66666368515205732</v>
      </c>
      <c r="W245" s="59">
        <f t="shared" si="81"/>
        <v>1.2999461834206174</v>
      </c>
      <c r="X245" s="62">
        <f t="shared" si="82"/>
        <v>2.6370434036147747</v>
      </c>
      <c r="Y245" s="28">
        <v>0.153789253681931</v>
      </c>
      <c r="Z245" s="28">
        <v>0.89439724645184204</v>
      </c>
      <c r="AA245" s="62">
        <f t="shared" si="96"/>
        <v>0.91699475065616798</v>
      </c>
      <c r="AB245" s="59">
        <f t="shared" si="83"/>
        <v>0.77075028706890558</v>
      </c>
      <c r="AC245" s="62">
        <f t="shared" si="84"/>
        <v>-1.4637778259555487</v>
      </c>
      <c r="AD245" s="28">
        <v>7.6642910197268099E-2</v>
      </c>
      <c r="AE245" s="28">
        <v>0.88293847953236904</v>
      </c>
      <c r="AF245">
        <v>82.070499999999996</v>
      </c>
      <c r="AG245" s="59">
        <f t="shared" si="85"/>
        <v>0.76708776219178088</v>
      </c>
      <c r="AH245" s="62">
        <f t="shared" si="86"/>
        <v>0.16054206790583464</v>
      </c>
      <c r="AI245">
        <v>6.5787674558349635E-2</v>
      </c>
      <c r="AJ245" s="28">
        <v>0.75652607287546736</v>
      </c>
      <c r="AK245" s="62">
        <f t="shared" si="92"/>
        <v>0.4446025485216869</v>
      </c>
    </row>
    <row r="246" spans="1:37" x14ac:dyDescent="0.25">
      <c r="A246" t="s">
        <v>503</v>
      </c>
      <c r="B246" s="30">
        <f>SUM(B70:B245)/176</f>
        <v>10880.068181818182</v>
      </c>
      <c r="C246" s="30">
        <f>SUM(C70:C245)/176</f>
        <v>8327.982954545454</v>
      </c>
      <c r="D246" s="29">
        <v>0.85782023289416176</v>
      </c>
      <c r="E246" s="29">
        <f t="shared" ref="E246:G246" si="97">SUM(E70:E245)/176</f>
        <v>0.79591568000489266</v>
      </c>
      <c r="F246" s="29">
        <f t="shared" si="97"/>
        <v>0.81267179958394242</v>
      </c>
      <c r="G246" s="29">
        <f t="shared" si="97"/>
        <v>0.85782023289416176</v>
      </c>
      <c r="N246" s="28"/>
      <c r="O246" s="28"/>
    </row>
    <row r="247" spans="1:37" x14ac:dyDescent="0.25">
      <c r="A247" s="32" t="s">
        <v>524</v>
      </c>
      <c r="B247" s="18"/>
      <c r="C247" s="4"/>
      <c r="D247" s="28"/>
      <c r="E247" s="28"/>
      <c r="F247" s="28"/>
      <c r="G247" s="28"/>
      <c r="H247" s="16"/>
      <c r="I247" s="16"/>
      <c r="J247" s="38"/>
      <c r="K247" s="30"/>
      <c r="L247" s="5"/>
      <c r="N247" s="28"/>
      <c r="O247" s="28"/>
      <c r="P247" s="56"/>
      <c r="W247" s="28">
        <f>SUM(W70:W245)/176</f>
        <v>0.99377471827982511</v>
      </c>
      <c r="X247" s="28"/>
      <c r="Y247" s="28"/>
      <c r="Z247" s="28"/>
      <c r="AB247" s="28">
        <f>SUM(AB70:AB245)/176</f>
        <v>0.88293847953236915</v>
      </c>
      <c r="AC247" s="28"/>
      <c r="AD247" s="28"/>
      <c r="AE247" s="28"/>
      <c r="AG247" s="28">
        <f>SUM(AG70:AG245)/176</f>
        <v>0.75652607287546736</v>
      </c>
      <c r="AH247" s="28"/>
      <c r="AI247" s="28"/>
    </row>
    <row r="248" spans="1:37" x14ac:dyDescent="0.25">
      <c r="A248" s="32" t="s">
        <v>525</v>
      </c>
      <c r="B248" s="18"/>
      <c r="C248" s="4"/>
      <c r="D248" s="28"/>
      <c r="E248" s="28"/>
      <c r="F248" s="28"/>
      <c r="G248" s="28"/>
      <c r="H248" s="16"/>
      <c r="I248" s="16"/>
      <c r="J248" s="38"/>
      <c r="K248" s="30"/>
      <c r="L248" s="5"/>
      <c r="N248" s="28"/>
      <c r="O248" s="28"/>
      <c r="P248" s="56"/>
      <c r="W248">
        <f>STDEV(W70:W245)</f>
        <v>0.17087694853547666</v>
      </c>
      <c r="AB248">
        <f>STDEV(AB70:AB245)</f>
        <v>7.6642910197268058E-2</v>
      </c>
      <c r="AG248">
        <f>STDEV(AG70:AG245)</f>
        <v>6.5787674558349635E-2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20" sqref="E20"/>
    </sheetView>
  </sheetViews>
  <sheetFormatPr defaultRowHeight="15" x14ac:dyDescent="0.25"/>
  <sheetData>
    <row r="1" spans="1:5" ht="15.75" thickBot="1" x14ac:dyDescent="0.3"/>
    <row r="2" spans="1:5" ht="60.75" thickBot="1" x14ac:dyDescent="0.3">
      <c r="A2" s="65" t="s">
        <v>538</v>
      </c>
      <c r="B2" s="66" t="s">
        <v>539</v>
      </c>
      <c r="C2" s="66" t="s">
        <v>540</v>
      </c>
      <c r="D2" s="66" t="s">
        <v>541</v>
      </c>
      <c r="E2" s="66" t="s">
        <v>542</v>
      </c>
    </row>
    <row r="3" spans="1:5" ht="15.75" thickBot="1" x14ac:dyDescent="0.3">
      <c r="A3" s="67" t="s">
        <v>543</v>
      </c>
      <c r="B3" s="68">
        <v>0.06</v>
      </c>
      <c r="C3" s="68">
        <v>0.15</v>
      </c>
      <c r="D3" s="68">
        <v>0.22</v>
      </c>
      <c r="E3" s="68">
        <v>0.39</v>
      </c>
    </row>
    <row r="4" spans="1:5" ht="15.75" thickBot="1" x14ac:dyDescent="0.3">
      <c r="A4" s="67" t="s">
        <v>24</v>
      </c>
      <c r="B4" s="68">
        <v>-0.3</v>
      </c>
      <c r="C4" s="68">
        <v>-0.19</v>
      </c>
      <c r="D4" s="68">
        <v>-0.12</v>
      </c>
      <c r="E4" s="68">
        <v>0.09</v>
      </c>
    </row>
    <row r="5" spans="1:5" ht="15.75" thickBot="1" x14ac:dyDescent="0.3">
      <c r="A5" s="67" t="s">
        <v>26</v>
      </c>
      <c r="B5" s="68">
        <v>0.35</v>
      </c>
      <c r="C5" s="68">
        <v>0.46</v>
      </c>
      <c r="D5" s="68">
        <v>0.54</v>
      </c>
      <c r="E5" s="68">
        <v>0.75</v>
      </c>
    </row>
    <row r="6" spans="1:5" ht="15.75" thickBot="1" x14ac:dyDescent="0.3">
      <c r="A6" s="67" t="s">
        <v>28</v>
      </c>
      <c r="B6" s="68">
        <v>-0.36</v>
      </c>
      <c r="C6" s="68">
        <v>-0.24</v>
      </c>
      <c r="D6" s="68">
        <v>-0.16</v>
      </c>
      <c r="E6" s="68">
        <v>0.05</v>
      </c>
    </row>
    <row r="7" spans="1:5" ht="15.75" thickBot="1" x14ac:dyDescent="0.3">
      <c r="A7" s="67" t="s">
        <v>30</v>
      </c>
      <c r="B7" s="68">
        <v>0.23</v>
      </c>
      <c r="C7" s="68">
        <v>0.33</v>
      </c>
      <c r="D7" s="68">
        <v>0.4</v>
      </c>
      <c r="E7" s="68">
        <v>0.57999999999999996</v>
      </c>
    </row>
    <row r="8" spans="1:5" ht="15.75" thickBot="1" x14ac:dyDescent="0.3">
      <c r="A8" s="67" t="s">
        <v>32</v>
      </c>
      <c r="B8" s="68">
        <v>-0.08</v>
      </c>
      <c r="C8" s="68">
        <v>0.02</v>
      </c>
      <c r="D8" s="68">
        <v>0.09</v>
      </c>
      <c r="E8" s="68">
        <v>0.28999999999999998</v>
      </c>
    </row>
    <row r="9" spans="1:5" ht="15.75" thickBot="1" x14ac:dyDescent="0.3">
      <c r="A9" s="67" t="s">
        <v>34</v>
      </c>
      <c r="B9" s="68">
        <v>0.86</v>
      </c>
      <c r="C9" s="68">
        <v>0.98</v>
      </c>
      <c r="D9" s="68">
        <v>1.07</v>
      </c>
      <c r="E9" s="68">
        <v>1.29</v>
      </c>
    </row>
    <row r="10" spans="1:5" ht="15.75" thickBot="1" x14ac:dyDescent="0.3">
      <c r="A10" s="67" t="s">
        <v>36</v>
      </c>
      <c r="B10" s="68">
        <v>-1.1599999999999999</v>
      </c>
      <c r="C10" s="68">
        <v>-1.06</v>
      </c>
      <c r="D10" s="68">
        <v>-0.99</v>
      </c>
      <c r="E10" s="68">
        <v>-0.81</v>
      </c>
    </row>
    <row r="11" spans="1:5" ht="15.75" thickBot="1" x14ac:dyDescent="0.3">
      <c r="A11" s="67" t="s">
        <v>38</v>
      </c>
      <c r="B11" s="68">
        <v>0.51</v>
      </c>
      <c r="C11" s="68">
        <v>0.62</v>
      </c>
      <c r="D11" s="68">
        <v>0.7</v>
      </c>
      <c r="E11" s="68">
        <v>0.91</v>
      </c>
    </row>
    <row r="12" spans="1:5" ht="15.75" thickBot="1" x14ac:dyDescent="0.3">
      <c r="A12" s="67" t="s">
        <v>40</v>
      </c>
      <c r="B12" s="68">
        <v>0.21</v>
      </c>
      <c r="C12" s="68">
        <v>0.34</v>
      </c>
      <c r="D12" s="68">
        <v>0.43</v>
      </c>
      <c r="E12" s="68">
        <v>0.67</v>
      </c>
    </row>
    <row r="13" spans="1:5" ht="15.75" thickBot="1" x14ac:dyDescent="0.3">
      <c r="A13" s="67" t="s">
        <v>42</v>
      </c>
      <c r="B13" s="68">
        <v>-0.67</v>
      </c>
      <c r="C13" s="68">
        <v>-0.56999999999999995</v>
      </c>
      <c r="D13" s="68">
        <v>-0.49</v>
      </c>
      <c r="E13" s="68">
        <v>-0.28999999999999998</v>
      </c>
    </row>
    <row r="14" spans="1:5" ht="15.75" thickBot="1" x14ac:dyDescent="0.3">
      <c r="A14" s="67" t="s">
        <v>44</v>
      </c>
      <c r="B14" s="68">
        <v>0.24</v>
      </c>
      <c r="C14" s="68">
        <v>0.34</v>
      </c>
      <c r="D14" s="68">
        <v>0.42</v>
      </c>
      <c r="E14" s="68">
        <v>0.62</v>
      </c>
    </row>
    <row r="15" spans="1:5" ht="15.75" thickBot="1" x14ac:dyDescent="0.3">
      <c r="A15" s="67" t="s">
        <v>46</v>
      </c>
      <c r="B15" s="68">
        <v>-0.41</v>
      </c>
      <c r="C15" s="68">
        <v>-0.3</v>
      </c>
      <c r="D15" s="68">
        <v>-0.21</v>
      </c>
      <c r="E15" s="68">
        <v>0.01</v>
      </c>
    </row>
    <row r="16" spans="1:5" ht="15.75" thickBot="1" x14ac:dyDescent="0.3">
      <c r="A16" s="67" t="s">
        <v>48</v>
      </c>
      <c r="B16" s="68">
        <v>-0.1</v>
      </c>
      <c r="C16" s="68">
        <v>0.03</v>
      </c>
      <c r="D16" s="68">
        <v>0.11</v>
      </c>
      <c r="E16" s="68">
        <v>0.34</v>
      </c>
    </row>
    <row r="17" spans="1:5" ht="15.75" thickBot="1" x14ac:dyDescent="0.3">
      <c r="A17" s="67" t="s">
        <v>50</v>
      </c>
      <c r="B17" s="68">
        <v>0.62</v>
      </c>
      <c r="C17" s="68">
        <v>0.74</v>
      </c>
      <c r="D17" s="68">
        <v>0.82</v>
      </c>
      <c r="E17" s="68">
        <v>1.05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initial</vt:lpstr>
      <vt:lpstr>calculele2014</vt:lpstr>
      <vt:lpstr>calculele2015</vt:lpstr>
      <vt:lpstr>indice 2014vs2015</vt:lpstr>
      <vt:lpstr>indice de performanta</vt:lpstr>
      <vt:lpstr>3¤</vt:lpstr>
      <vt:lpstr>5</vt:lpstr>
      <vt:lpstr>10</vt:lpstr>
      <vt:lpstr>Sheet6</vt:lpstr>
      <vt:lpstr>+1 jud</vt:lpstr>
      <vt:lpstr>Sheet2</vt:lpstr>
      <vt:lpstr>Sheet3</vt:lpstr>
      <vt:lpstr>ordonate - top 2015</vt:lpstr>
      <vt:lpstr>ordonate - top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Funky</cp:lastModifiedBy>
  <cp:revision>0</cp:revision>
  <dcterms:created xsi:type="dcterms:W3CDTF">2014-08-08T08:37:41Z</dcterms:created>
  <dcterms:modified xsi:type="dcterms:W3CDTF">2015-10-06T23:12:48Z</dcterms:modified>
  <dc:language>en-US</dc:language>
</cp:coreProperties>
</file>