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ky\Desktop\kas\"/>
    </mc:Choice>
  </mc:AlternateContent>
  <bookViews>
    <workbookView xWindow="0" yWindow="0" windowWidth="28800" windowHeight="12435"/>
  </bookViews>
  <sheets>
    <sheet name="date si calcule 2015" sheetId="1" r:id="rId1"/>
    <sheet name="top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9" i="3" l="1"/>
  <c r="F165" i="3"/>
  <c r="F177" i="3"/>
  <c r="F173" i="3"/>
  <c r="F136" i="3"/>
  <c r="F155" i="3"/>
  <c r="F185" i="3"/>
  <c r="F224" i="3"/>
  <c r="F76" i="3"/>
  <c r="F231" i="3"/>
  <c r="F211" i="3"/>
  <c r="F78" i="3"/>
  <c r="F215" i="3"/>
  <c r="F138" i="3"/>
  <c r="F183" i="3"/>
  <c r="F85" i="3"/>
  <c r="F152" i="3"/>
  <c r="F105" i="3"/>
  <c r="F176" i="3"/>
  <c r="F172" i="3"/>
  <c r="F149" i="3"/>
  <c r="F123" i="3"/>
  <c r="F223" i="3"/>
  <c r="F118" i="3"/>
  <c r="F135" i="3"/>
  <c r="F218" i="3"/>
  <c r="F96" i="3"/>
  <c r="F213" i="3"/>
  <c r="F119" i="3"/>
  <c r="F100" i="3"/>
  <c r="F192" i="3"/>
  <c r="F190" i="3"/>
  <c r="F157" i="3"/>
  <c r="F83" i="3"/>
  <c r="F219" i="3"/>
  <c r="F102" i="3"/>
  <c r="F72" i="3"/>
  <c r="F80" i="3"/>
  <c r="F67" i="3"/>
  <c r="F133" i="3"/>
  <c r="F79" i="3"/>
  <c r="F145" i="3"/>
  <c r="F93" i="3"/>
  <c r="F148" i="3"/>
  <c r="F125" i="3"/>
  <c r="F159" i="3"/>
  <c r="F150" i="3"/>
  <c r="F189" i="3"/>
  <c r="F141" i="3"/>
  <c r="F103" i="3"/>
  <c r="F179" i="3"/>
  <c r="F99" i="3"/>
  <c r="F239" i="3"/>
  <c r="F114" i="3"/>
  <c r="F169" i="3"/>
  <c r="F191" i="3"/>
  <c r="F81" i="3"/>
  <c r="F229" i="3"/>
  <c r="F222" i="3"/>
  <c r="F139" i="3"/>
  <c r="F109" i="3"/>
  <c r="F193" i="3"/>
  <c r="F116" i="3"/>
  <c r="F199" i="3"/>
  <c r="F95" i="3"/>
  <c r="F161" i="3"/>
  <c r="F129" i="3"/>
  <c r="F197" i="3"/>
  <c r="F120" i="3"/>
  <c r="F238" i="3"/>
  <c r="F230" i="3"/>
  <c r="F70" i="3"/>
  <c r="F217" i="3"/>
  <c r="F182" i="3"/>
  <c r="F187" i="3"/>
  <c r="F115" i="3"/>
  <c r="F171" i="3"/>
  <c r="F203" i="3"/>
  <c r="F140" i="3"/>
  <c r="F121" i="3"/>
  <c r="F236" i="3"/>
  <c r="F237" i="3"/>
  <c r="F227" i="3"/>
  <c r="F235" i="3"/>
  <c r="F194" i="3"/>
  <c r="F122" i="3"/>
  <c r="F208" i="3"/>
  <c r="F68" i="3"/>
  <c r="F163" i="3"/>
  <c r="F98" i="3"/>
  <c r="F166" i="3"/>
  <c r="F188" i="3"/>
  <c r="F89" i="3"/>
  <c r="F142" i="3"/>
  <c r="F232" i="3"/>
  <c r="F221" i="3"/>
  <c r="F86" i="3"/>
  <c r="F74" i="3"/>
  <c r="F228" i="3"/>
  <c r="F144" i="3"/>
  <c r="F82" i="3"/>
  <c r="F112" i="3"/>
  <c r="F107" i="3"/>
  <c r="F164" i="3"/>
  <c r="F220" i="3"/>
  <c r="F234" i="3"/>
  <c r="F174" i="3"/>
  <c r="F91" i="3"/>
  <c r="F90" i="3"/>
  <c r="F168" i="3"/>
  <c r="F73" i="3"/>
  <c r="F75" i="3"/>
  <c r="F104" i="3"/>
  <c r="F146" i="3"/>
  <c r="F160" i="3"/>
  <c r="F216" i="3"/>
  <c r="F134" i="3"/>
  <c r="F106" i="3"/>
  <c r="F226" i="3"/>
  <c r="F88" i="3"/>
  <c r="F113" i="3"/>
  <c r="F196" i="3"/>
  <c r="F124" i="3"/>
  <c r="F143" i="3"/>
  <c r="F108" i="3"/>
  <c r="F204" i="3"/>
  <c r="F195" i="3"/>
  <c r="F71" i="3"/>
  <c r="F154" i="3"/>
  <c r="F153" i="3"/>
  <c r="F200" i="3"/>
  <c r="F233" i="3"/>
  <c r="F184" i="3"/>
  <c r="F181" i="3"/>
  <c r="F97" i="3"/>
  <c r="F147" i="3"/>
  <c r="F198" i="3"/>
  <c r="F69" i="3"/>
  <c r="F111" i="3"/>
  <c r="F94" i="3"/>
  <c r="F158" i="3"/>
  <c r="F175" i="3"/>
  <c r="F128" i="3"/>
  <c r="F206" i="3"/>
  <c r="F162" i="3"/>
  <c r="F77" i="3"/>
  <c r="F151" i="3"/>
  <c r="F178" i="3"/>
  <c r="F110" i="3"/>
  <c r="F170" i="3"/>
  <c r="F186" i="3"/>
  <c r="F130" i="3"/>
  <c r="F66" i="3"/>
  <c r="F240" i="3"/>
  <c r="F84" i="3"/>
  <c r="F101" i="3"/>
  <c r="F132" i="3"/>
  <c r="F126" i="3"/>
  <c r="F117" i="3"/>
  <c r="F131" i="3"/>
  <c r="F225" i="3"/>
  <c r="F212" i="3"/>
  <c r="F92" i="3"/>
  <c r="F201" i="3"/>
  <c r="F167" i="3"/>
  <c r="F180" i="3"/>
  <c r="F87" i="3"/>
  <c r="F202" i="3"/>
  <c r="F156" i="3"/>
  <c r="F210" i="3"/>
  <c r="F137" i="3"/>
  <c r="F241" i="3"/>
  <c r="F207" i="3"/>
  <c r="F205" i="3"/>
  <c r="F127" i="3"/>
  <c r="F214" i="3"/>
  <c r="F27" i="3"/>
  <c r="F49" i="3"/>
  <c r="F38" i="3"/>
  <c r="F51" i="3"/>
  <c r="F58" i="3"/>
  <c r="F36" i="3"/>
  <c r="F40" i="3"/>
  <c r="F43" i="3"/>
  <c r="F41" i="3"/>
  <c r="F28" i="3"/>
  <c r="F50" i="3"/>
  <c r="F30" i="3"/>
  <c r="F31" i="3"/>
  <c r="F45" i="3"/>
  <c r="F39" i="3"/>
  <c r="F46" i="3"/>
  <c r="F44" i="3"/>
  <c r="F23" i="3"/>
  <c r="F61" i="3"/>
  <c r="F48" i="3"/>
  <c r="F59" i="3"/>
  <c r="F52" i="3"/>
  <c r="F54" i="3"/>
  <c r="F47" i="3"/>
  <c r="F62" i="3"/>
  <c r="F37" i="3"/>
  <c r="F56" i="3"/>
  <c r="F55" i="3"/>
  <c r="F21" i="3"/>
  <c r="F34" i="3"/>
  <c r="F24" i="3"/>
  <c r="F22" i="3"/>
  <c r="F33" i="3"/>
  <c r="F32" i="3"/>
  <c r="F26" i="3"/>
  <c r="F35" i="3"/>
  <c r="F25" i="3"/>
  <c r="F60" i="3"/>
  <c r="F29" i="3"/>
  <c r="F42" i="3"/>
  <c r="F57" i="3"/>
  <c r="F53" i="3"/>
  <c r="F11" i="3"/>
  <c r="F14" i="3"/>
  <c r="F5" i="3"/>
  <c r="F3" i="3"/>
  <c r="F17" i="3"/>
  <c r="F15" i="3"/>
  <c r="F12" i="3"/>
  <c r="F6" i="3"/>
  <c r="F7" i="3"/>
  <c r="F9" i="3"/>
  <c r="F8" i="3"/>
  <c r="F16" i="3"/>
  <c r="F4" i="3"/>
  <c r="F13" i="3"/>
  <c r="F10" i="3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7" i="1"/>
  <c r="BT238" i="1"/>
  <c r="BT239" i="1"/>
  <c r="BT240" i="1"/>
  <c r="BT241" i="1"/>
  <c r="BT242" i="1"/>
  <c r="BT243" i="1"/>
  <c r="BT244" i="1"/>
  <c r="BT245" i="1"/>
  <c r="BT3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70" i="1"/>
  <c r="BH55" i="1"/>
  <c r="BH56" i="1"/>
  <c r="BH57" i="1"/>
  <c r="BH58" i="1"/>
  <c r="BH59" i="1"/>
  <c r="BH60" i="1"/>
  <c r="BH61" i="1"/>
  <c r="BH62" i="1"/>
  <c r="BH63" i="1"/>
  <c r="BH64" i="1"/>
  <c r="BH65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23" i="1"/>
  <c r="BG67" i="1"/>
  <c r="BG66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G20" i="1"/>
  <c r="BG19" i="1"/>
  <c r="BH3" i="1"/>
  <c r="BG248" i="1"/>
  <c r="BG247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F70" i="1"/>
  <c r="BG70" i="1" s="1"/>
  <c r="BN70" i="1"/>
  <c r="BM70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2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3" i="1"/>
  <c r="BK86" i="1"/>
  <c r="BF86" i="1" s="1"/>
  <c r="BL86" i="1"/>
  <c r="BM86" i="1"/>
  <c r="BN86" i="1"/>
  <c r="BO86" i="1"/>
  <c r="BK87" i="1"/>
  <c r="BF87" i="1" s="1"/>
  <c r="BL87" i="1"/>
  <c r="BM87" i="1"/>
  <c r="BN87" i="1"/>
  <c r="BO87" i="1"/>
  <c r="BK88" i="1"/>
  <c r="BL88" i="1"/>
  <c r="BM88" i="1"/>
  <c r="BN88" i="1"/>
  <c r="BO88" i="1"/>
  <c r="BK89" i="1"/>
  <c r="BF89" i="1" s="1"/>
  <c r="BL89" i="1"/>
  <c r="BM89" i="1"/>
  <c r="BN89" i="1"/>
  <c r="BO89" i="1"/>
  <c r="BK90" i="1"/>
  <c r="BL90" i="1"/>
  <c r="BM90" i="1"/>
  <c r="BN90" i="1"/>
  <c r="BO90" i="1"/>
  <c r="BK91" i="1"/>
  <c r="BF91" i="1" s="1"/>
  <c r="BL91" i="1"/>
  <c r="BM91" i="1"/>
  <c r="BN91" i="1"/>
  <c r="BO91" i="1"/>
  <c r="BK92" i="1"/>
  <c r="BL92" i="1"/>
  <c r="BM92" i="1"/>
  <c r="BN92" i="1"/>
  <c r="BO92" i="1"/>
  <c r="BK93" i="1"/>
  <c r="BF93" i="1" s="1"/>
  <c r="BL93" i="1"/>
  <c r="BM93" i="1"/>
  <c r="BN93" i="1"/>
  <c r="BO93" i="1"/>
  <c r="BK94" i="1"/>
  <c r="BL94" i="1"/>
  <c r="BM94" i="1"/>
  <c r="BN94" i="1"/>
  <c r="BO94" i="1"/>
  <c r="BK95" i="1"/>
  <c r="BF95" i="1" s="1"/>
  <c r="BL95" i="1"/>
  <c r="BM95" i="1"/>
  <c r="BN95" i="1"/>
  <c r="BO95" i="1"/>
  <c r="BK96" i="1"/>
  <c r="BL96" i="1"/>
  <c r="BM96" i="1"/>
  <c r="BN96" i="1"/>
  <c r="BO96" i="1"/>
  <c r="BK97" i="1"/>
  <c r="BF97" i="1" s="1"/>
  <c r="BL97" i="1"/>
  <c r="BM97" i="1"/>
  <c r="BN97" i="1"/>
  <c r="BO97" i="1"/>
  <c r="BK98" i="1"/>
  <c r="BL98" i="1"/>
  <c r="BM98" i="1"/>
  <c r="BN98" i="1"/>
  <c r="BO98" i="1"/>
  <c r="BK99" i="1"/>
  <c r="BF99" i="1" s="1"/>
  <c r="BL99" i="1"/>
  <c r="BM99" i="1"/>
  <c r="BN99" i="1"/>
  <c r="BO99" i="1"/>
  <c r="BK100" i="1"/>
  <c r="BL100" i="1"/>
  <c r="BM100" i="1"/>
  <c r="BN100" i="1"/>
  <c r="BO100" i="1"/>
  <c r="BK101" i="1"/>
  <c r="BF101" i="1" s="1"/>
  <c r="BL101" i="1"/>
  <c r="BM101" i="1"/>
  <c r="BN101" i="1"/>
  <c r="BO101" i="1"/>
  <c r="BK102" i="1"/>
  <c r="BL102" i="1"/>
  <c r="BM102" i="1"/>
  <c r="BN102" i="1"/>
  <c r="BO102" i="1"/>
  <c r="BK103" i="1"/>
  <c r="BF103" i="1" s="1"/>
  <c r="BL103" i="1"/>
  <c r="BM103" i="1"/>
  <c r="BN103" i="1"/>
  <c r="BO103" i="1"/>
  <c r="BK104" i="1"/>
  <c r="BL104" i="1"/>
  <c r="BM104" i="1"/>
  <c r="BN104" i="1"/>
  <c r="BO104" i="1"/>
  <c r="BK105" i="1"/>
  <c r="BF105" i="1" s="1"/>
  <c r="BL105" i="1"/>
  <c r="BM105" i="1"/>
  <c r="BN105" i="1"/>
  <c r="BO105" i="1"/>
  <c r="BK106" i="1"/>
  <c r="BL106" i="1"/>
  <c r="BM106" i="1"/>
  <c r="BN106" i="1"/>
  <c r="BO106" i="1"/>
  <c r="BK107" i="1"/>
  <c r="BF107" i="1" s="1"/>
  <c r="BL107" i="1"/>
  <c r="BM107" i="1"/>
  <c r="BN107" i="1"/>
  <c r="BO107" i="1"/>
  <c r="BK108" i="1"/>
  <c r="BL108" i="1"/>
  <c r="BM108" i="1"/>
  <c r="BN108" i="1"/>
  <c r="BO108" i="1"/>
  <c r="BK109" i="1"/>
  <c r="BF109" i="1" s="1"/>
  <c r="BL109" i="1"/>
  <c r="BM109" i="1"/>
  <c r="BN109" i="1"/>
  <c r="BO109" i="1"/>
  <c r="BK110" i="1"/>
  <c r="BL110" i="1"/>
  <c r="BM110" i="1"/>
  <c r="BN110" i="1"/>
  <c r="BO110" i="1"/>
  <c r="BK111" i="1"/>
  <c r="BF111" i="1" s="1"/>
  <c r="BL111" i="1"/>
  <c r="BM111" i="1"/>
  <c r="BN111" i="1"/>
  <c r="BO111" i="1"/>
  <c r="BK112" i="1"/>
  <c r="BL112" i="1"/>
  <c r="BM112" i="1"/>
  <c r="BN112" i="1"/>
  <c r="BO112" i="1"/>
  <c r="BK113" i="1"/>
  <c r="BF113" i="1" s="1"/>
  <c r="BL113" i="1"/>
  <c r="BM113" i="1"/>
  <c r="BN113" i="1"/>
  <c r="BO113" i="1"/>
  <c r="BK114" i="1"/>
  <c r="BL114" i="1"/>
  <c r="BM114" i="1"/>
  <c r="BN114" i="1"/>
  <c r="BO114" i="1"/>
  <c r="BK115" i="1"/>
  <c r="BF115" i="1" s="1"/>
  <c r="BL115" i="1"/>
  <c r="BM115" i="1"/>
  <c r="BN115" i="1"/>
  <c r="BO115" i="1"/>
  <c r="BK116" i="1"/>
  <c r="BL116" i="1"/>
  <c r="BM116" i="1"/>
  <c r="BN116" i="1"/>
  <c r="BO116" i="1"/>
  <c r="BK117" i="1"/>
  <c r="BF117" i="1" s="1"/>
  <c r="BL117" i="1"/>
  <c r="BM117" i="1"/>
  <c r="BN117" i="1"/>
  <c r="BO117" i="1"/>
  <c r="BK118" i="1"/>
  <c r="BL118" i="1"/>
  <c r="BM118" i="1"/>
  <c r="BN118" i="1"/>
  <c r="BO118" i="1"/>
  <c r="BK119" i="1"/>
  <c r="BF119" i="1" s="1"/>
  <c r="BL119" i="1"/>
  <c r="BM119" i="1"/>
  <c r="BN119" i="1"/>
  <c r="BO119" i="1"/>
  <c r="BK120" i="1"/>
  <c r="BL120" i="1"/>
  <c r="BM120" i="1"/>
  <c r="BN120" i="1"/>
  <c r="BO120" i="1"/>
  <c r="BK121" i="1"/>
  <c r="BF121" i="1" s="1"/>
  <c r="BL121" i="1"/>
  <c r="BM121" i="1"/>
  <c r="BN121" i="1"/>
  <c r="BO121" i="1"/>
  <c r="BK122" i="1"/>
  <c r="BL122" i="1"/>
  <c r="BM122" i="1"/>
  <c r="BN122" i="1"/>
  <c r="BO122" i="1"/>
  <c r="BM123" i="1"/>
  <c r="BN123" i="1"/>
  <c r="BO123" i="1"/>
  <c r="BK124" i="1"/>
  <c r="BL124" i="1"/>
  <c r="BM124" i="1"/>
  <c r="BN124" i="1"/>
  <c r="BO124" i="1"/>
  <c r="BK125" i="1"/>
  <c r="BF125" i="1" s="1"/>
  <c r="BL125" i="1"/>
  <c r="BM125" i="1"/>
  <c r="BN125" i="1"/>
  <c r="BO125" i="1"/>
  <c r="BK126" i="1"/>
  <c r="BL126" i="1"/>
  <c r="BM126" i="1"/>
  <c r="BN126" i="1"/>
  <c r="BO126" i="1"/>
  <c r="BK127" i="1"/>
  <c r="BF127" i="1" s="1"/>
  <c r="BL127" i="1"/>
  <c r="BM127" i="1"/>
  <c r="BN127" i="1"/>
  <c r="BO127" i="1"/>
  <c r="BK128" i="1"/>
  <c r="BL128" i="1"/>
  <c r="BM128" i="1"/>
  <c r="BN128" i="1"/>
  <c r="BO128" i="1"/>
  <c r="BK129" i="1"/>
  <c r="BF129" i="1" s="1"/>
  <c r="BL129" i="1"/>
  <c r="BM129" i="1"/>
  <c r="BN129" i="1"/>
  <c r="BO129" i="1"/>
  <c r="BK130" i="1"/>
  <c r="BL130" i="1"/>
  <c r="BM130" i="1"/>
  <c r="BN130" i="1"/>
  <c r="BO130" i="1"/>
  <c r="BK131" i="1"/>
  <c r="BF131" i="1" s="1"/>
  <c r="BL131" i="1"/>
  <c r="BM131" i="1"/>
  <c r="BN131" i="1"/>
  <c r="BO131" i="1"/>
  <c r="BK132" i="1"/>
  <c r="BL132" i="1"/>
  <c r="BM132" i="1"/>
  <c r="BN132" i="1"/>
  <c r="BO132" i="1"/>
  <c r="BK133" i="1"/>
  <c r="BF133" i="1" s="1"/>
  <c r="BL133" i="1"/>
  <c r="BM133" i="1"/>
  <c r="BN133" i="1"/>
  <c r="BO133" i="1"/>
  <c r="BK134" i="1"/>
  <c r="BL134" i="1"/>
  <c r="BM134" i="1"/>
  <c r="BN134" i="1"/>
  <c r="BO134" i="1"/>
  <c r="BK135" i="1"/>
  <c r="BF135" i="1" s="1"/>
  <c r="BL135" i="1"/>
  <c r="BM135" i="1"/>
  <c r="BN135" i="1"/>
  <c r="BO135" i="1"/>
  <c r="BK136" i="1"/>
  <c r="BL136" i="1"/>
  <c r="BM136" i="1"/>
  <c r="BN136" i="1"/>
  <c r="BO136" i="1"/>
  <c r="BK137" i="1"/>
  <c r="BF137" i="1" s="1"/>
  <c r="BL137" i="1"/>
  <c r="BM137" i="1"/>
  <c r="BN137" i="1"/>
  <c r="BO137" i="1"/>
  <c r="BK138" i="1"/>
  <c r="BL138" i="1"/>
  <c r="BM138" i="1"/>
  <c r="BN138" i="1"/>
  <c r="BO138" i="1"/>
  <c r="BK139" i="1"/>
  <c r="BF139" i="1" s="1"/>
  <c r="BL139" i="1"/>
  <c r="BM139" i="1"/>
  <c r="BN139" i="1"/>
  <c r="BO139" i="1"/>
  <c r="BK140" i="1"/>
  <c r="BL140" i="1"/>
  <c r="BM140" i="1"/>
  <c r="BN140" i="1"/>
  <c r="BO140" i="1"/>
  <c r="BK141" i="1"/>
  <c r="BF141" i="1" s="1"/>
  <c r="BL141" i="1"/>
  <c r="BM141" i="1"/>
  <c r="BN141" i="1"/>
  <c r="BO141" i="1"/>
  <c r="BK142" i="1"/>
  <c r="BL142" i="1"/>
  <c r="BM142" i="1"/>
  <c r="BN142" i="1"/>
  <c r="BO142" i="1"/>
  <c r="BK143" i="1"/>
  <c r="BF143" i="1" s="1"/>
  <c r="BL143" i="1"/>
  <c r="BM143" i="1"/>
  <c r="BN143" i="1"/>
  <c r="BO143" i="1"/>
  <c r="BK144" i="1"/>
  <c r="BL144" i="1"/>
  <c r="BM144" i="1"/>
  <c r="BN144" i="1"/>
  <c r="BO144" i="1"/>
  <c r="BK145" i="1"/>
  <c r="BF145" i="1" s="1"/>
  <c r="BL145" i="1"/>
  <c r="BM145" i="1"/>
  <c r="BN145" i="1"/>
  <c r="BO145" i="1"/>
  <c r="BK146" i="1"/>
  <c r="BL146" i="1"/>
  <c r="BM146" i="1"/>
  <c r="BN146" i="1"/>
  <c r="BO146" i="1"/>
  <c r="BK147" i="1"/>
  <c r="BF147" i="1" s="1"/>
  <c r="BL147" i="1"/>
  <c r="BM147" i="1"/>
  <c r="BN147" i="1"/>
  <c r="BO147" i="1"/>
  <c r="BK148" i="1"/>
  <c r="BL148" i="1"/>
  <c r="BM148" i="1"/>
  <c r="BN148" i="1"/>
  <c r="BO148" i="1"/>
  <c r="BK149" i="1"/>
  <c r="BF149" i="1" s="1"/>
  <c r="BL149" i="1"/>
  <c r="BM149" i="1"/>
  <c r="BN149" i="1"/>
  <c r="BO149" i="1"/>
  <c r="BK150" i="1"/>
  <c r="BL150" i="1"/>
  <c r="BM150" i="1"/>
  <c r="BN150" i="1"/>
  <c r="BO150" i="1"/>
  <c r="BK151" i="1"/>
  <c r="BF151" i="1" s="1"/>
  <c r="BL151" i="1"/>
  <c r="BM151" i="1"/>
  <c r="BN151" i="1"/>
  <c r="BO151" i="1"/>
  <c r="BK152" i="1"/>
  <c r="BF152" i="1" s="1"/>
  <c r="BL152" i="1"/>
  <c r="BM152" i="1"/>
  <c r="BN152" i="1"/>
  <c r="BO152" i="1"/>
  <c r="BK153" i="1"/>
  <c r="BF153" i="1" s="1"/>
  <c r="BL153" i="1"/>
  <c r="BM153" i="1"/>
  <c r="BN153" i="1"/>
  <c r="BO153" i="1"/>
  <c r="BK154" i="1"/>
  <c r="BF154" i="1" s="1"/>
  <c r="BL154" i="1"/>
  <c r="BM154" i="1"/>
  <c r="BN154" i="1"/>
  <c r="BO154" i="1"/>
  <c r="BK155" i="1"/>
  <c r="BF155" i="1" s="1"/>
  <c r="BL155" i="1"/>
  <c r="BM155" i="1"/>
  <c r="BN155" i="1"/>
  <c r="BO155" i="1"/>
  <c r="BK156" i="1"/>
  <c r="BF156" i="1" s="1"/>
  <c r="BL156" i="1"/>
  <c r="BM156" i="1"/>
  <c r="BN156" i="1"/>
  <c r="BO156" i="1"/>
  <c r="BK157" i="1"/>
  <c r="BF157" i="1" s="1"/>
  <c r="BL157" i="1"/>
  <c r="BM157" i="1"/>
  <c r="BN157" i="1"/>
  <c r="BO157" i="1"/>
  <c r="BK158" i="1"/>
  <c r="BF158" i="1" s="1"/>
  <c r="BL158" i="1"/>
  <c r="BM158" i="1"/>
  <c r="BN158" i="1"/>
  <c r="BO158" i="1"/>
  <c r="BK159" i="1"/>
  <c r="BF159" i="1" s="1"/>
  <c r="BL159" i="1"/>
  <c r="BM159" i="1"/>
  <c r="BN159" i="1"/>
  <c r="BO159" i="1"/>
  <c r="BK160" i="1"/>
  <c r="BF160" i="1" s="1"/>
  <c r="BL160" i="1"/>
  <c r="BM160" i="1"/>
  <c r="BN160" i="1"/>
  <c r="BO160" i="1"/>
  <c r="BK161" i="1"/>
  <c r="BF161" i="1" s="1"/>
  <c r="BL161" i="1"/>
  <c r="BM161" i="1"/>
  <c r="BN161" i="1"/>
  <c r="BO161" i="1"/>
  <c r="BK162" i="1"/>
  <c r="BF162" i="1" s="1"/>
  <c r="BL162" i="1"/>
  <c r="BM162" i="1"/>
  <c r="BN162" i="1"/>
  <c r="BO162" i="1"/>
  <c r="BK163" i="1"/>
  <c r="BF163" i="1" s="1"/>
  <c r="BL163" i="1"/>
  <c r="BM163" i="1"/>
  <c r="BN163" i="1"/>
  <c r="BO163" i="1"/>
  <c r="BK164" i="1"/>
  <c r="BF164" i="1" s="1"/>
  <c r="BL164" i="1"/>
  <c r="BM164" i="1"/>
  <c r="BN164" i="1"/>
  <c r="BO164" i="1"/>
  <c r="BK165" i="1"/>
  <c r="BF165" i="1" s="1"/>
  <c r="BL165" i="1"/>
  <c r="BM165" i="1"/>
  <c r="BN165" i="1"/>
  <c r="BO165" i="1"/>
  <c r="BK166" i="1"/>
  <c r="BF166" i="1" s="1"/>
  <c r="BL166" i="1"/>
  <c r="BM166" i="1"/>
  <c r="BN166" i="1"/>
  <c r="BO166" i="1"/>
  <c r="BK167" i="1"/>
  <c r="BF167" i="1" s="1"/>
  <c r="BL167" i="1"/>
  <c r="BM167" i="1"/>
  <c r="BN167" i="1"/>
  <c r="BO167" i="1"/>
  <c r="BK168" i="1"/>
  <c r="BF168" i="1" s="1"/>
  <c r="BL168" i="1"/>
  <c r="BM168" i="1"/>
  <c r="BN168" i="1"/>
  <c r="BO168" i="1"/>
  <c r="BK169" i="1"/>
  <c r="BF169" i="1" s="1"/>
  <c r="BL169" i="1"/>
  <c r="BM169" i="1"/>
  <c r="BN169" i="1"/>
  <c r="BO169" i="1"/>
  <c r="BK170" i="1"/>
  <c r="BF170" i="1" s="1"/>
  <c r="BL170" i="1"/>
  <c r="BM170" i="1"/>
  <c r="BN170" i="1"/>
  <c r="BO170" i="1"/>
  <c r="BK171" i="1"/>
  <c r="BF171" i="1" s="1"/>
  <c r="BL171" i="1"/>
  <c r="BM171" i="1"/>
  <c r="BN171" i="1"/>
  <c r="BO171" i="1"/>
  <c r="BK172" i="1"/>
  <c r="BF172" i="1" s="1"/>
  <c r="BL172" i="1"/>
  <c r="BM172" i="1"/>
  <c r="BN172" i="1"/>
  <c r="BO172" i="1"/>
  <c r="BK173" i="1"/>
  <c r="BF173" i="1" s="1"/>
  <c r="BL173" i="1"/>
  <c r="BM173" i="1"/>
  <c r="BN173" i="1"/>
  <c r="BO173" i="1"/>
  <c r="BK174" i="1"/>
  <c r="BF174" i="1" s="1"/>
  <c r="BL174" i="1"/>
  <c r="BM174" i="1"/>
  <c r="BN174" i="1"/>
  <c r="BO174" i="1"/>
  <c r="BK175" i="1"/>
  <c r="BF175" i="1" s="1"/>
  <c r="BL175" i="1"/>
  <c r="BM175" i="1"/>
  <c r="BN175" i="1"/>
  <c r="BO175" i="1"/>
  <c r="BK176" i="1"/>
  <c r="BF176" i="1" s="1"/>
  <c r="BL176" i="1"/>
  <c r="BM176" i="1"/>
  <c r="BN176" i="1"/>
  <c r="BO176" i="1"/>
  <c r="BK177" i="1"/>
  <c r="BF177" i="1" s="1"/>
  <c r="BL177" i="1"/>
  <c r="BM177" i="1"/>
  <c r="BN177" i="1"/>
  <c r="BO177" i="1"/>
  <c r="BK178" i="1"/>
  <c r="BF178" i="1" s="1"/>
  <c r="BL178" i="1"/>
  <c r="BM178" i="1"/>
  <c r="BN178" i="1"/>
  <c r="BO178" i="1"/>
  <c r="BK179" i="1"/>
  <c r="BF179" i="1" s="1"/>
  <c r="BL179" i="1"/>
  <c r="BM179" i="1"/>
  <c r="BN179" i="1"/>
  <c r="BO179" i="1"/>
  <c r="BK180" i="1"/>
  <c r="BF180" i="1" s="1"/>
  <c r="BL180" i="1"/>
  <c r="BM180" i="1"/>
  <c r="BN180" i="1"/>
  <c r="BO180" i="1"/>
  <c r="BK181" i="1"/>
  <c r="BF181" i="1" s="1"/>
  <c r="BL181" i="1"/>
  <c r="BM181" i="1"/>
  <c r="BN181" i="1"/>
  <c r="BO181" i="1"/>
  <c r="BK182" i="1"/>
  <c r="BF182" i="1" s="1"/>
  <c r="BL182" i="1"/>
  <c r="BM182" i="1"/>
  <c r="BN182" i="1"/>
  <c r="BO182" i="1"/>
  <c r="BK183" i="1"/>
  <c r="BF183" i="1" s="1"/>
  <c r="BL183" i="1"/>
  <c r="BM183" i="1"/>
  <c r="BN183" i="1"/>
  <c r="BO183" i="1"/>
  <c r="BK184" i="1"/>
  <c r="BF184" i="1" s="1"/>
  <c r="BL184" i="1"/>
  <c r="BM184" i="1"/>
  <c r="BN184" i="1"/>
  <c r="BO184" i="1"/>
  <c r="BK185" i="1"/>
  <c r="BF185" i="1" s="1"/>
  <c r="BL185" i="1"/>
  <c r="BM185" i="1"/>
  <c r="BN185" i="1"/>
  <c r="BO185" i="1"/>
  <c r="BK186" i="1"/>
  <c r="BF186" i="1" s="1"/>
  <c r="BL186" i="1"/>
  <c r="BM186" i="1"/>
  <c r="BN186" i="1"/>
  <c r="BO186" i="1"/>
  <c r="BK187" i="1"/>
  <c r="BF187" i="1" s="1"/>
  <c r="BL187" i="1"/>
  <c r="BM187" i="1"/>
  <c r="BN187" i="1"/>
  <c r="BO187" i="1"/>
  <c r="BK188" i="1"/>
  <c r="BF188" i="1" s="1"/>
  <c r="BL188" i="1"/>
  <c r="BM188" i="1"/>
  <c r="BN188" i="1"/>
  <c r="BO188" i="1"/>
  <c r="BK189" i="1"/>
  <c r="BF189" i="1" s="1"/>
  <c r="BL189" i="1"/>
  <c r="BM189" i="1"/>
  <c r="BN189" i="1"/>
  <c r="BO189" i="1"/>
  <c r="BK190" i="1"/>
  <c r="BF190" i="1" s="1"/>
  <c r="BL190" i="1"/>
  <c r="BM190" i="1"/>
  <c r="BN190" i="1"/>
  <c r="BO190" i="1"/>
  <c r="BK191" i="1"/>
  <c r="BF191" i="1" s="1"/>
  <c r="BL191" i="1"/>
  <c r="BM191" i="1"/>
  <c r="BN191" i="1"/>
  <c r="BO191" i="1"/>
  <c r="BK192" i="1"/>
  <c r="BF192" i="1" s="1"/>
  <c r="BL192" i="1"/>
  <c r="BM192" i="1"/>
  <c r="BN192" i="1"/>
  <c r="BO192" i="1"/>
  <c r="BK193" i="1"/>
  <c r="BF193" i="1" s="1"/>
  <c r="BL193" i="1"/>
  <c r="BM193" i="1"/>
  <c r="BN193" i="1"/>
  <c r="BO193" i="1"/>
  <c r="BK194" i="1"/>
  <c r="BF194" i="1" s="1"/>
  <c r="BL194" i="1"/>
  <c r="BM194" i="1"/>
  <c r="BN194" i="1"/>
  <c r="BO194" i="1"/>
  <c r="BK195" i="1"/>
  <c r="BF195" i="1" s="1"/>
  <c r="BL195" i="1"/>
  <c r="BM195" i="1"/>
  <c r="BN195" i="1"/>
  <c r="BO195" i="1"/>
  <c r="BK196" i="1"/>
  <c r="BF196" i="1" s="1"/>
  <c r="BL196" i="1"/>
  <c r="BM196" i="1"/>
  <c r="BN196" i="1"/>
  <c r="BO196" i="1"/>
  <c r="BK197" i="1"/>
  <c r="BF197" i="1" s="1"/>
  <c r="BL197" i="1"/>
  <c r="BM197" i="1"/>
  <c r="BN197" i="1"/>
  <c r="BO197" i="1"/>
  <c r="BK198" i="1"/>
  <c r="BF198" i="1" s="1"/>
  <c r="BL198" i="1"/>
  <c r="BM198" i="1"/>
  <c r="BN198" i="1"/>
  <c r="BO198" i="1"/>
  <c r="BK199" i="1"/>
  <c r="BF199" i="1" s="1"/>
  <c r="BL199" i="1"/>
  <c r="BM199" i="1"/>
  <c r="BN199" i="1"/>
  <c r="BO199" i="1"/>
  <c r="BK200" i="1"/>
  <c r="BF200" i="1" s="1"/>
  <c r="BL200" i="1"/>
  <c r="BM200" i="1"/>
  <c r="BN200" i="1"/>
  <c r="BO200" i="1"/>
  <c r="BK201" i="1"/>
  <c r="BF201" i="1" s="1"/>
  <c r="BL201" i="1"/>
  <c r="BM201" i="1"/>
  <c r="BN201" i="1"/>
  <c r="BO201" i="1"/>
  <c r="BK202" i="1"/>
  <c r="BF202" i="1" s="1"/>
  <c r="BL202" i="1"/>
  <c r="BM202" i="1"/>
  <c r="BN202" i="1"/>
  <c r="BO202" i="1"/>
  <c r="BK203" i="1"/>
  <c r="BF203" i="1" s="1"/>
  <c r="BL203" i="1"/>
  <c r="BM203" i="1"/>
  <c r="BN203" i="1"/>
  <c r="BO203" i="1"/>
  <c r="BK204" i="1"/>
  <c r="BF204" i="1" s="1"/>
  <c r="BL204" i="1"/>
  <c r="BM204" i="1"/>
  <c r="BN204" i="1"/>
  <c r="BO204" i="1"/>
  <c r="BK205" i="1"/>
  <c r="BF205" i="1" s="1"/>
  <c r="BL205" i="1"/>
  <c r="BM205" i="1"/>
  <c r="BN205" i="1"/>
  <c r="BO205" i="1"/>
  <c r="BK206" i="1"/>
  <c r="BF206" i="1" s="1"/>
  <c r="BL206" i="1"/>
  <c r="BM206" i="1"/>
  <c r="BN206" i="1"/>
  <c r="BO206" i="1"/>
  <c r="BK207" i="1"/>
  <c r="BF207" i="1" s="1"/>
  <c r="BL207" i="1"/>
  <c r="BM207" i="1"/>
  <c r="BN207" i="1"/>
  <c r="BO207" i="1"/>
  <c r="BK208" i="1"/>
  <c r="BF208" i="1" s="1"/>
  <c r="BL208" i="1"/>
  <c r="BM208" i="1"/>
  <c r="BN208" i="1"/>
  <c r="BO208" i="1"/>
  <c r="BK209" i="1"/>
  <c r="BF209" i="1" s="1"/>
  <c r="BL209" i="1"/>
  <c r="BM209" i="1"/>
  <c r="BN209" i="1"/>
  <c r="BO209" i="1"/>
  <c r="BK210" i="1"/>
  <c r="BF210" i="1" s="1"/>
  <c r="BL210" i="1"/>
  <c r="BM210" i="1"/>
  <c r="BN210" i="1"/>
  <c r="BO210" i="1"/>
  <c r="BK211" i="1"/>
  <c r="BF211" i="1" s="1"/>
  <c r="BL211" i="1"/>
  <c r="BM211" i="1"/>
  <c r="BN211" i="1"/>
  <c r="BO211" i="1"/>
  <c r="BK212" i="1"/>
  <c r="BF212" i="1" s="1"/>
  <c r="BL212" i="1"/>
  <c r="BM212" i="1"/>
  <c r="BN212" i="1"/>
  <c r="BO212" i="1"/>
  <c r="BK213" i="1"/>
  <c r="BF213" i="1" s="1"/>
  <c r="BL213" i="1"/>
  <c r="BM213" i="1"/>
  <c r="BN213" i="1"/>
  <c r="BO213" i="1"/>
  <c r="BK214" i="1"/>
  <c r="BF214" i="1" s="1"/>
  <c r="BL214" i="1"/>
  <c r="BM214" i="1"/>
  <c r="BN214" i="1"/>
  <c r="BO214" i="1"/>
  <c r="BK215" i="1"/>
  <c r="BF215" i="1" s="1"/>
  <c r="BL215" i="1"/>
  <c r="BM215" i="1"/>
  <c r="BN215" i="1"/>
  <c r="BO215" i="1"/>
  <c r="BK216" i="1"/>
  <c r="BL216" i="1"/>
  <c r="BM216" i="1"/>
  <c r="BN216" i="1"/>
  <c r="BO216" i="1"/>
  <c r="BK217" i="1"/>
  <c r="BF217" i="1" s="1"/>
  <c r="BL217" i="1"/>
  <c r="BM217" i="1"/>
  <c r="BN217" i="1"/>
  <c r="BO217" i="1"/>
  <c r="BK218" i="1"/>
  <c r="BL218" i="1"/>
  <c r="BM218" i="1"/>
  <c r="BN218" i="1"/>
  <c r="BO218" i="1"/>
  <c r="BK219" i="1"/>
  <c r="BF219" i="1" s="1"/>
  <c r="BL219" i="1"/>
  <c r="BM219" i="1"/>
  <c r="BN219" i="1"/>
  <c r="BO219" i="1"/>
  <c r="BK220" i="1"/>
  <c r="BL220" i="1"/>
  <c r="BM220" i="1"/>
  <c r="BN220" i="1"/>
  <c r="BO220" i="1"/>
  <c r="BK221" i="1"/>
  <c r="BF221" i="1" s="1"/>
  <c r="BL221" i="1"/>
  <c r="BM221" i="1"/>
  <c r="BN221" i="1"/>
  <c r="BO221" i="1"/>
  <c r="BK222" i="1"/>
  <c r="BL222" i="1"/>
  <c r="BM222" i="1"/>
  <c r="BN222" i="1"/>
  <c r="BO222" i="1"/>
  <c r="BK223" i="1"/>
  <c r="BF223" i="1" s="1"/>
  <c r="BL223" i="1"/>
  <c r="BM223" i="1"/>
  <c r="BN223" i="1"/>
  <c r="BO223" i="1"/>
  <c r="BK224" i="1"/>
  <c r="BL224" i="1"/>
  <c r="BM224" i="1"/>
  <c r="BN224" i="1"/>
  <c r="BO224" i="1"/>
  <c r="BK225" i="1"/>
  <c r="BF225" i="1" s="1"/>
  <c r="BL225" i="1"/>
  <c r="BM225" i="1"/>
  <c r="BN225" i="1"/>
  <c r="BO225" i="1"/>
  <c r="BK226" i="1"/>
  <c r="BL226" i="1"/>
  <c r="BM226" i="1"/>
  <c r="BN226" i="1"/>
  <c r="BO226" i="1"/>
  <c r="BK227" i="1"/>
  <c r="BF227" i="1" s="1"/>
  <c r="BL227" i="1"/>
  <c r="BM227" i="1"/>
  <c r="BN227" i="1"/>
  <c r="BO227" i="1"/>
  <c r="BK228" i="1"/>
  <c r="BL228" i="1"/>
  <c r="BM228" i="1"/>
  <c r="BN228" i="1"/>
  <c r="BO228" i="1"/>
  <c r="BK229" i="1"/>
  <c r="BF229" i="1" s="1"/>
  <c r="BL229" i="1"/>
  <c r="BM229" i="1"/>
  <c r="BN229" i="1"/>
  <c r="BO229" i="1"/>
  <c r="BK230" i="1"/>
  <c r="BL230" i="1"/>
  <c r="BM230" i="1"/>
  <c r="BN230" i="1"/>
  <c r="BO230" i="1"/>
  <c r="BK231" i="1"/>
  <c r="BF231" i="1" s="1"/>
  <c r="BL231" i="1"/>
  <c r="BM231" i="1"/>
  <c r="BN231" i="1"/>
  <c r="BO231" i="1"/>
  <c r="BK232" i="1"/>
  <c r="BL232" i="1"/>
  <c r="BM232" i="1"/>
  <c r="BN232" i="1"/>
  <c r="BO232" i="1"/>
  <c r="BK233" i="1"/>
  <c r="BF233" i="1" s="1"/>
  <c r="BL233" i="1"/>
  <c r="BM233" i="1"/>
  <c r="BN233" i="1"/>
  <c r="BO233" i="1"/>
  <c r="BK234" i="1"/>
  <c r="BL234" i="1"/>
  <c r="BM234" i="1"/>
  <c r="BN234" i="1"/>
  <c r="BO234" i="1"/>
  <c r="BK235" i="1"/>
  <c r="BF235" i="1" s="1"/>
  <c r="BL235" i="1"/>
  <c r="BM235" i="1"/>
  <c r="BN235" i="1"/>
  <c r="BO235" i="1"/>
  <c r="BK236" i="1"/>
  <c r="BL236" i="1"/>
  <c r="BM236" i="1"/>
  <c r="BN236" i="1"/>
  <c r="BO236" i="1"/>
  <c r="BK237" i="1"/>
  <c r="BF237" i="1" s="1"/>
  <c r="BL237" i="1"/>
  <c r="BM237" i="1"/>
  <c r="BN237" i="1"/>
  <c r="BO237" i="1"/>
  <c r="BK238" i="1"/>
  <c r="BL238" i="1"/>
  <c r="BM238" i="1"/>
  <c r="BN238" i="1"/>
  <c r="BO238" i="1"/>
  <c r="BK239" i="1"/>
  <c r="BF239" i="1" s="1"/>
  <c r="BL239" i="1"/>
  <c r="BM239" i="1"/>
  <c r="BN239" i="1"/>
  <c r="BO239" i="1"/>
  <c r="BK240" i="1"/>
  <c r="BL240" i="1"/>
  <c r="BM240" i="1"/>
  <c r="BN240" i="1"/>
  <c r="BO240" i="1"/>
  <c r="BK241" i="1"/>
  <c r="BF241" i="1" s="1"/>
  <c r="BL241" i="1"/>
  <c r="BM241" i="1"/>
  <c r="BN241" i="1"/>
  <c r="BO241" i="1"/>
  <c r="BM242" i="1"/>
  <c r="BN242" i="1"/>
  <c r="BO242" i="1"/>
  <c r="BK243" i="1"/>
  <c r="BF243" i="1" s="1"/>
  <c r="BL243" i="1"/>
  <c r="BM243" i="1"/>
  <c r="BN243" i="1"/>
  <c r="BO243" i="1"/>
  <c r="BK244" i="1"/>
  <c r="BL244" i="1"/>
  <c r="BM244" i="1"/>
  <c r="BN244" i="1"/>
  <c r="BO244" i="1"/>
  <c r="BK245" i="1"/>
  <c r="BF245" i="1" s="1"/>
  <c r="BL245" i="1"/>
  <c r="BM245" i="1"/>
  <c r="BN245" i="1"/>
  <c r="BO245" i="1"/>
  <c r="BK71" i="1"/>
  <c r="BF71" i="1" s="1"/>
  <c r="BL71" i="1"/>
  <c r="BM71" i="1"/>
  <c r="BN71" i="1"/>
  <c r="BO71" i="1"/>
  <c r="BK72" i="1"/>
  <c r="BF72" i="1" s="1"/>
  <c r="BL72" i="1"/>
  <c r="BM72" i="1"/>
  <c r="BN72" i="1"/>
  <c r="BO72" i="1"/>
  <c r="BK73" i="1"/>
  <c r="BF73" i="1" s="1"/>
  <c r="BL73" i="1"/>
  <c r="BM73" i="1"/>
  <c r="BN73" i="1"/>
  <c r="BO73" i="1"/>
  <c r="BK74" i="1"/>
  <c r="BF74" i="1" s="1"/>
  <c r="BL74" i="1"/>
  <c r="BM74" i="1"/>
  <c r="BN74" i="1"/>
  <c r="BO74" i="1"/>
  <c r="BK75" i="1"/>
  <c r="BF75" i="1" s="1"/>
  <c r="BL75" i="1"/>
  <c r="BM75" i="1"/>
  <c r="BN75" i="1"/>
  <c r="BO75" i="1"/>
  <c r="BK76" i="1"/>
  <c r="BF76" i="1" s="1"/>
  <c r="BL76" i="1"/>
  <c r="BM76" i="1"/>
  <c r="BN76" i="1"/>
  <c r="BO76" i="1"/>
  <c r="BK77" i="1"/>
  <c r="BF77" i="1" s="1"/>
  <c r="BL77" i="1"/>
  <c r="BM77" i="1"/>
  <c r="BN77" i="1"/>
  <c r="BO77" i="1"/>
  <c r="BK78" i="1"/>
  <c r="BF78" i="1" s="1"/>
  <c r="BL78" i="1"/>
  <c r="BM78" i="1"/>
  <c r="BN78" i="1"/>
  <c r="BO78" i="1"/>
  <c r="BK79" i="1"/>
  <c r="BF79" i="1" s="1"/>
  <c r="BL79" i="1"/>
  <c r="BM79" i="1"/>
  <c r="BN79" i="1"/>
  <c r="BO79" i="1"/>
  <c r="BK80" i="1"/>
  <c r="BF80" i="1" s="1"/>
  <c r="BL80" i="1"/>
  <c r="BM80" i="1"/>
  <c r="BN80" i="1"/>
  <c r="BO80" i="1"/>
  <c r="BK81" i="1"/>
  <c r="BF81" i="1" s="1"/>
  <c r="BL81" i="1"/>
  <c r="BM81" i="1"/>
  <c r="BN81" i="1"/>
  <c r="BO81" i="1"/>
  <c r="BK82" i="1"/>
  <c r="BF82" i="1" s="1"/>
  <c r="BL82" i="1"/>
  <c r="BM82" i="1"/>
  <c r="BN82" i="1"/>
  <c r="BO82" i="1"/>
  <c r="BK83" i="1"/>
  <c r="BF83" i="1" s="1"/>
  <c r="BL83" i="1"/>
  <c r="BM83" i="1"/>
  <c r="BN83" i="1"/>
  <c r="BO83" i="1"/>
  <c r="BK84" i="1"/>
  <c r="BF84" i="1" s="1"/>
  <c r="BL84" i="1"/>
  <c r="BM84" i="1"/>
  <c r="BN84" i="1"/>
  <c r="BO84" i="1"/>
  <c r="BK85" i="1"/>
  <c r="BF85" i="1" s="1"/>
  <c r="BL85" i="1"/>
  <c r="BM85" i="1"/>
  <c r="BN85" i="1"/>
  <c r="BO85" i="1"/>
  <c r="BO70" i="1"/>
  <c r="BK51" i="1"/>
  <c r="BF51" i="1" s="1"/>
  <c r="BL51" i="1"/>
  <c r="BM51" i="1"/>
  <c r="BN51" i="1"/>
  <c r="BO51" i="1"/>
  <c r="BK52" i="1"/>
  <c r="BF52" i="1" s="1"/>
  <c r="BL52" i="1"/>
  <c r="BM52" i="1"/>
  <c r="BN52" i="1"/>
  <c r="BO52" i="1"/>
  <c r="BK53" i="1"/>
  <c r="BF53" i="1" s="1"/>
  <c r="BL53" i="1"/>
  <c r="BM53" i="1"/>
  <c r="BN53" i="1"/>
  <c r="BO53" i="1"/>
  <c r="BK54" i="1"/>
  <c r="BF54" i="1" s="1"/>
  <c r="BL54" i="1"/>
  <c r="BM54" i="1"/>
  <c r="BN54" i="1"/>
  <c r="BO54" i="1"/>
  <c r="BK55" i="1"/>
  <c r="BF55" i="1" s="1"/>
  <c r="BL55" i="1"/>
  <c r="BM55" i="1"/>
  <c r="BN55" i="1"/>
  <c r="BO55" i="1"/>
  <c r="BK56" i="1"/>
  <c r="BF56" i="1" s="1"/>
  <c r="BL56" i="1"/>
  <c r="BM56" i="1"/>
  <c r="BN56" i="1"/>
  <c r="BO56" i="1"/>
  <c r="BK57" i="1"/>
  <c r="BF57" i="1" s="1"/>
  <c r="BL57" i="1"/>
  <c r="BM57" i="1"/>
  <c r="BN57" i="1"/>
  <c r="BO57" i="1"/>
  <c r="BK58" i="1"/>
  <c r="BF58" i="1" s="1"/>
  <c r="BL58" i="1"/>
  <c r="BM58" i="1"/>
  <c r="BN58" i="1"/>
  <c r="BO58" i="1"/>
  <c r="BK59" i="1"/>
  <c r="BF59" i="1" s="1"/>
  <c r="BL59" i="1"/>
  <c r="BM59" i="1"/>
  <c r="BN59" i="1"/>
  <c r="BO59" i="1"/>
  <c r="BK60" i="1"/>
  <c r="BF60" i="1" s="1"/>
  <c r="BL60" i="1"/>
  <c r="BM60" i="1"/>
  <c r="BN60" i="1"/>
  <c r="BO60" i="1"/>
  <c r="BK61" i="1"/>
  <c r="BF61" i="1" s="1"/>
  <c r="BL61" i="1"/>
  <c r="BM61" i="1"/>
  <c r="BN61" i="1"/>
  <c r="BO61" i="1"/>
  <c r="BK62" i="1"/>
  <c r="BF62" i="1" s="1"/>
  <c r="BL62" i="1"/>
  <c r="BM62" i="1"/>
  <c r="BN62" i="1"/>
  <c r="BO62" i="1"/>
  <c r="BK63" i="1"/>
  <c r="BF63" i="1" s="1"/>
  <c r="BL63" i="1"/>
  <c r="BM63" i="1"/>
  <c r="BN63" i="1"/>
  <c r="BO63" i="1"/>
  <c r="BK64" i="1"/>
  <c r="BF64" i="1" s="1"/>
  <c r="BL64" i="1"/>
  <c r="BM64" i="1"/>
  <c r="BN64" i="1"/>
  <c r="BO64" i="1"/>
  <c r="BK65" i="1"/>
  <c r="BF65" i="1" s="1"/>
  <c r="BL65" i="1"/>
  <c r="BM65" i="1"/>
  <c r="BN65" i="1"/>
  <c r="BO65" i="1"/>
  <c r="BK24" i="1"/>
  <c r="BF24" i="1" s="1"/>
  <c r="BL24" i="1"/>
  <c r="BM24" i="1"/>
  <c r="BN24" i="1"/>
  <c r="BO24" i="1"/>
  <c r="BK25" i="1"/>
  <c r="BF25" i="1" s="1"/>
  <c r="BL25" i="1"/>
  <c r="BM25" i="1"/>
  <c r="BN25" i="1"/>
  <c r="BO25" i="1"/>
  <c r="BK26" i="1"/>
  <c r="BF26" i="1" s="1"/>
  <c r="BL26" i="1"/>
  <c r="BM26" i="1"/>
  <c r="BN26" i="1"/>
  <c r="BO26" i="1"/>
  <c r="BK27" i="1"/>
  <c r="BF27" i="1" s="1"/>
  <c r="BL27" i="1"/>
  <c r="BM27" i="1"/>
  <c r="BN27" i="1"/>
  <c r="BO27" i="1"/>
  <c r="BK28" i="1"/>
  <c r="BF28" i="1" s="1"/>
  <c r="BL28" i="1"/>
  <c r="BM28" i="1"/>
  <c r="BN28" i="1"/>
  <c r="BO28" i="1"/>
  <c r="BK29" i="1"/>
  <c r="BF29" i="1" s="1"/>
  <c r="BL29" i="1"/>
  <c r="BM29" i="1"/>
  <c r="BN29" i="1"/>
  <c r="BO29" i="1"/>
  <c r="BK30" i="1"/>
  <c r="BF30" i="1" s="1"/>
  <c r="BL30" i="1"/>
  <c r="BM30" i="1"/>
  <c r="BN30" i="1"/>
  <c r="BO30" i="1"/>
  <c r="BK31" i="1"/>
  <c r="BF31" i="1" s="1"/>
  <c r="BL31" i="1"/>
  <c r="BM31" i="1"/>
  <c r="BN31" i="1"/>
  <c r="BO31" i="1"/>
  <c r="BK32" i="1"/>
  <c r="BF32" i="1" s="1"/>
  <c r="BL32" i="1"/>
  <c r="BM32" i="1"/>
  <c r="BN32" i="1"/>
  <c r="BO32" i="1"/>
  <c r="BK33" i="1"/>
  <c r="BF33" i="1" s="1"/>
  <c r="BL33" i="1"/>
  <c r="BM33" i="1"/>
  <c r="BN33" i="1"/>
  <c r="BO33" i="1"/>
  <c r="BK34" i="1"/>
  <c r="BF34" i="1" s="1"/>
  <c r="BL34" i="1"/>
  <c r="BM34" i="1"/>
  <c r="BN34" i="1"/>
  <c r="BO34" i="1"/>
  <c r="BK35" i="1"/>
  <c r="BF35" i="1" s="1"/>
  <c r="BL35" i="1"/>
  <c r="BM35" i="1"/>
  <c r="BN35" i="1"/>
  <c r="BO35" i="1"/>
  <c r="BK36" i="1"/>
  <c r="BF36" i="1" s="1"/>
  <c r="BL36" i="1"/>
  <c r="BM36" i="1"/>
  <c r="BN36" i="1"/>
  <c r="BO36" i="1"/>
  <c r="BK37" i="1"/>
  <c r="BF37" i="1" s="1"/>
  <c r="BL37" i="1"/>
  <c r="BM37" i="1"/>
  <c r="BN37" i="1"/>
  <c r="BO37" i="1"/>
  <c r="BK38" i="1"/>
  <c r="BF38" i="1" s="1"/>
  <c r="BL38" i="1"/>
  <c r="BM38" i="1"/>
  <c r="BN38" i="1"/>
  <c r="BO38" i="1"/>
  <c r="BK39" i="1"/>
  <c r="BF39" i="1" s="1"/>
  <c r="BL39" i="1"/>
  <c r="BM39" i="1"/>
  <c r="BN39" i="1"/>
  <c r="BO39" i="1"/>
  <c r="BK40" i="1"/>
  <c r="BF40" i="1" s="1"/>
  <c r="BL40" i="1"/>
  <c r="BM40" i="1"/>
  <c r="BN40" i="1"/>
  <c r="BO40" i="1"/>
  <c r="BK41" i="1"/>
  <c r="BF41" i="1" s="1"/>
  <c r="BL41" i="1"/>
  <c r="BM41" i="1"/>
  <c r="BN41" i="1"/>
  <c r="BO41" i="1"/>
  <c r="BK42" i="1"/>
  <c r="BF42" i="1" s="1"/>
  <c r="BL42" i="1"/>
  <c r="BM42" i="1"/>
  <c r="BN42" i="1"/>
  <c r="BO42" i="1"/>
  <c r="BK43" i="1"/>
  <c r="BF43" i="1" s="1"/>
  <c r="BL43" i="1"/>
  <c r="BM43" i="1"/>
  <c r="BN43" i="1"/>
  <c r="BO43" i="1"/>
  <c r="BK44" i="1"/>
  <c r="BF44" i="1" s="1"/>
  <c r="BL44" i="1"/>
  <c r="BM44" i="1"/>
  <c r="BN44" i="1"/>
  <c r="BO44" i="1"/>
  <c r="BK45" i="1"/>
  <c r="BF45" i="1" s="1"/>
  <c r="BL45" i="1"/>
  <c r="BM45" i="1"/>
  <c r="BN45" i="1"/>
  <c r="BO45" i="1"/>
  <c r="BK46" i="1"/>
  <c r="BF46" i="1" s="1"/>
  <c r="BL46" i="1"/>
  <c r="BM46" i="1"/>
  <c r="BN46" i="1"/>
  <c r="BO46" i="1"/>
  <c r="BK47" i="1"/>
  <c r="BF47" i="1" s="1"/>
  <c r="BL47" i="1"/>
  <c r="BM47" i="1"/>
  <c r="BN47" i="1"/>
  <c r="BO47" i="1"/>
  <c r="BK48" i="1"/>
  <c r="BF48" i="1" s="1"/>
  <c r="BL48" i="1"/>
  <c r="BM48" i="1"/>
  <c r="BN48" i="1"/>
  <c r="BO48" i="1"/>
  <c r="BK49" i="1"/>
  <c r="BF49" i="1" s="1"/>
  <c r="BL49" i="1"/>
  <c r="BM49" i="1"/>
  <c r="BN49" i="1"/>
  <c r="BO49" i="1"/>
  <c r="BK50" i="1"/>
  <c r="BF50" i="1" s="1"/>
  <c r="BL50" i="1"/>
  <c r="BM50" i="1"/>
  <c r="BN50" i="1"/>
  <c r="BO50" i="1"/>
  <c r="BO23" i="1"/>
  <c r="BN23" i="1"/>
  <c r="BM23" i="1"/>
  <c r="BL23" i="1"/>
  <c r="BF23" i="1" s="1"/>
  <c r="BK2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3" i="1"/>
  <c r="BM4" i="1"/>
  <c r="BN4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3" i="1"/>
  <c r="BM5" i="1"/>
  <c r="BN5" i="1"/>
  <c r="BM6" i="1"/>
  <c r="BN6" i="1"/>
  <c r="BM7" i="1"/>
  <c r="BN7" i="1"/>
  <c r="BM8" i="1"/>
  <c r="BN8" i="1"/>
  <c r="BM9" i="1"/>
  <c r="BN9" i="1"/>
  <c r="BM10" i="1"/>
  <c r="BN10" i="1"/>
  <c r="BM11" i="1"/>
  <c r="BN11" i="1"/>
  <c r="BM12" i="1"/>
  <c r="BN12" i="1"/>
  <c r="BM13" i="1"/>
  <c r="BN13" i="1"/>
  <c r="BM14" i="1"/>
  <c r="BN14" i="1"/>
  <c r="BM15" i="1"/>
  <c r="BN15" i="1"/>
  <c r="BM16" i="1"/>
  <c r="BN16" i="1"/>
  <c r="BM17" i="1"/>
  <c r="BN17" i="1"/>
  <c r="BN3" i="1"/>
  <c r="BM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3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L248" i="1"/>
  <c r="L247" i="1"/>
  <c r="L67" i="1"/>
  <c r="L6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L20" i="1"/>
  <c r="L19" i="1"/>
  <c r="M3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70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2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3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70" i="1"/>
  <c r="K61" i="1"/>
  <c r="K62" i="1"/>
  <c r="K63" i="1"/>
  <c r="K64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2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3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70" i="1"/>
  <c r="W248" i="1"/>
  <c r="W247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23" i="1"/>
  <c r="W67" i="1"/>
  <c r="W66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3" i="1"/>
  <c r="W20" i="1"/>
  <c r="W19" i="1"/>
  <c r="F252" i="1"/>
  <c r="F253" i="1"/>
  <c r="F254" i="1"/>
  <c r="F251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70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2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  <c r="BF244" i="1" l="1"/>
  <c r="BF238" i="1"/>
  <c r="BF234" i="1"/>
  <c r="BF230" i="1"/>
  <c r="BF226" i="1"/>
  <c r="BF222" i="1"/>
  <c r="BF218" i="1"/>
  <c r="BF150" i="1"/>
  <c r="BF146" i="1"/>
  <c r="BF142" i="1"/>
  <c r="BF138" i="1"/>
  <c r="BF134" i="1"/>
  <c r="BF130" i="1"/>
  <c r="BF126" i="1"/>
  <c r="BF120" i="1"/>
  <c r="BF116" i="1"/>
  <c r="BF112" i="1"/>
  <c r="BF108" i="1"/>
  <c r="BF104" i="1"/>
  <c r="BF100" i="1"/>
  <c r="BF96" i="1"/>
  <c r="BF92" i="1"/>
  <c r="BF88" i="1"/>
  <c r="BF240" i="1"/>
  <c r="BF236" i="1"/>
  <c r="BF232" i="1"/>
  <c r="BF228" i="1"/>
  <c r="BF224" i="1"/>
  <c r="BF220" i="1"/>
  <c r="BF216" i="1"/>
  <c r="BF148" i="1"/>
  <c r="BF144" i="1"/>
  <c r="BF140" i="1"/>
  <c r="BF136" i="1"/>
  <c r="BF132" i="1"/>
  <c r="BF128" i="1"/>
  <c r="BF124" i="1"/>
  <c r="BF122" i="1"/>
  <c r="BF118" i="1"/>
  <c r="BF114" i="1"/>
  <c r="BF110" i="1"/>
  <c r="BF106" i="1"/>
  <c r="BF102" i="1"/>
  <c r="BF98" i="1"/>
  <c r="BF94" i="1"/>
  <c r="BF90" i="1"/>
  <c r="J254" i="1" l="1"/>
  <c r="I254" i="1"/>
  <c r="H254" i="1"/>
  <c r="G254" i="1"/>
  <c r="J253" i="1"/>
  <c r="I253" i="1"/>
  <c r="H253" i="1"/>
  <c r="G253" i="1"/>
  <c r="J252" i="1"/>
  <c r="I252" i="1"/>
  <c r="H252" i="1"/>
  <c r="G252" i="1"/>
  <c r="J251" i="1"/>
  <c r="I251" i="1"/>
  <c r="H251" i="1"/>
  <c r="G251" i="1"/>
  <c r="G102" i="1"/>
  <c r="H102" i="1"/>
  <c r="I102" i="1"/>
  <c r="J102" i="1"/>
  <c r="G72" i="1"/>
  <c r="H72" i="1"/>
  <c r="I72" i="1"/>
  <c r="J72" i="1"/>
  <c r="G90" i="1"/>
  <c r="H90" i="1"/>
  <c r="I90" i="1"/>
  <c r="J90" i="1"/>
  <c r="G202" i="1"/>
  <c r="H202" i="1"/>
  <c r="I202" i="1"/>
  <c r="J202" i="1"/>
  <c r="G120" i="1"/>
  <c r="H120" i="1"/>
  <c r="I120" i="1"/>
  <c r="J120" i="1"/>
  <c r="G144" i="1"/>
  <c r="H144" i="1"/>
  <c r="I144" i="1"/>
  <c r="J144" i="1"/>
  <c r="G180" i="1"/>
  <c r="H180" i="1"/>
  <c r="I180" i="1"/>
  <c r="J180" i="1"/>
  <c r="G93" i="1"/>
  <c r="H93" i="1"/>
  <c r="I93" i="1"/>
  <c r="J93" i="1"/>
  <c r="G141" i="1"/>
  <c r="H141" i="1"/>
  <c r="I141" i="1"/>
  <c r="J141" i="1"/>
  <c r="G174" i="1"/>
  <c r="H174" i="1"/>
  <c r="I174" i="1"/>
  <c r="J174" i="1"/>
  <c r="G211" i="1"/>
  <c r="H211" i="1"/>
  <c r="I211" i="1"/>
  <c r="J211" i="1"/>
  <c r="G160" i="1"/>
  <c r="H160" i="1"/>
  <c r="I160" i="1"/>
  <c r="J160" i="1"/>
  <c r="G71" i="1"/>
  <c r="H71" i="1"/>
  <c r="I71" i="1"/>
  <c r="J71" i="1"/>
  <c r="G77" i="1"/>
  <c r="H77" i="1"/>
  <c r="I77" i="1"/>
  <c r="J77" i="1"/>
  <c r="G197" i="1"/>
  <c r="H197" i="1"/>
  <c r="I197" i="1"/>
  <c r="J197" i="1"/>
  <c r="G182" i="1"/>
  <c r="H182" i="1"/>
  <c r="I182" i="1"/>
  <c r="J182" i="1"/>
  <c r="G104" i="1"/>
  <c r="H104" i="1"/>
  <c r="I104" i="1"/>
  <c r="J104" i="1"/>
  <c r="G116" i="1"/>
  <c r="H116" i="1"/>
  <c r="I116" i="1"/>
  <c r="J116" i="1"/>
  <c r="G114" i="1"/>
  <c r="H114" i="1"/>
  <c r="I114" i="1"/>
  <c r="J114" i="1"/>
  <c r="G232" i="1"/>
  <c r="H232" i="1"/>
  <c r="I232" i="1"/>
  <c r="J232" i="1"/>
  <c r="G191" i="1"/>
  <c r="H191" i="1"/>
  <c r="I191" i="1"/>
  <c r="J191" i="1"/>
  <c r="G122" i="1"/>
  <c r="H122" i="1"/>
  <c r="I122" i="1"/>
  <c r="J122" i="1"/>
  <c r="G142" i="1"/>
  <c r="H142" i="1"/>
  <c r="I142" i="1"/>
  <c r="J142" i="1"/>
  <c r="G96" i="1"/>
  <c r="H96" i="1"/>
  <c r="I96" i="1"/>
  <c r="J96" i="1"/>
  <c r="G83" i="1"/>
  <c r="H83" i="1"/>
  <c r="I83" i="1"/>
  <c r="J83" i="1"/>
  <c r="G79" i="1"/>
  <c r="H79" i="1"/>
  <c r="I79" i="1"/>
  <c r="J79" i="1"/>
  <c r="G172" i="1"/>
  <c r="H172" i="1"/>
  <c r="I172" i="1"/>
  <c r="J172" i="1"/>
  <c r="G163" i="1"/>
  <c r="H163" i="1"/>
  <c r="I163" i="1"/>
  <c r="J163" i="1"/>
  <c r="G184" i="1"/>
  <c r="H184" i="1"/>
  <c r="I184" i="1"/>
  <c r="J184" i="1"/>
  <c r="G98" i="1"/>
  <c r="H98" i="1"/>
  <c r="I98" i="1"/>
  <c r="J98" i="1"/>
  <c r="G181" i="1"/>
  <c r="H181" i="1"/>
  <c r="I181" i="1"/>
  <c r="J181" i="1"/>
  <c r="G194" i="1"/>
  <c r="H194" i="1"/>
  <c r="I194" i="1"/>
  <c r="J194" i="1"/>
  <c r="G225" i="1"/>
  <c r="H225" i="1"/>
  <c r="I225" i="1"/>
  <c r="J225" i="1"/>
  <c r="G88" i="1"/>
  <c r="H88" i="1"/>
  <c r="I88" i="1"/>
  <c r="J88" i="1"/>
  <c r="G173" i="1"/>
  <c r="H173" i="1"/>
  <c r="I173" i="1"/>
  <c r="J173" i="1"/>
  <c r="G87" i="1"/>
  <c r="H87" i="1"/>
  <c r="I87" i="1"/>
  <c r="J87" i="1"/>
  <c r="G158" i="1"/>
  <c r="H158" i="1"/>
  <c r="I158" i="1"/>
  <c r="J158" i="1"/>
  <c r="G74" i="1"/>
  <c r="H74" i="1"/>
  <c r="I74" i="1"/>
  <c r="J74" i="1"/>
  <c r="G198" i="1"/>
  <c r="H198" i="1"/>
  <c r="I198" i="1"/>
  <c r="J198" i="1"/>
  <c r="G200" i="1"/>
  <c r="H200" i="1"/>
  <c r="I200" i="1"/>
  <c r="J200" i="1"/>
  <c r="G108" i="1"/>
  <c r="H108" i="1"/>
  <c r="I108" i="1"/>
  <c r="J108" i="1"/>
  <c r="G168" i="1"/>
  <c r="H168" i="1"/>
  <c r="I168" i="1"/>
  <c r="J168" i="1"/>
  <c r="G219" i="1"/>
  <c r="H219" i="1"/>
  <c r="I219" i="1"/>
  <c r="J219" i="1"/>
  <c r="G105" i="1"/>
  <c r="H105" i="1"/>
  <c r="I105" i="1"/>
  <c r="J105" i="1"/>
  <c r="G188" i="1"/>
  <c r="H188" i="1"/>
  <c r="I188" i="1"/>
  <c r="J188" i="1"/>
  <c r="G127" i="1"/>
  <c r="H127" i="1"/>
  <c r="I127" i="1"/>
  <c r="J127" i="1"/>
  <c r="G240" i="1"/>
  <c r="H240" i="1"/>
  <c r="I240" i="1"/>
  <c r="J240" i="1"/>
  <c r="G138" i="1"/>
  <c r="H138" i="1"/>
  <c r="I138" i="1"/>
  <c r="J138" i="1"/>
  <c r="G92" i="1"/>
  <c r="H92" i="1"/>
  <c r="I92" i="1"/>
  <c r="J92" i="1"/>
  <c r="G121" i="1"/>
  <c r="H121" i="1"/>
  <c r="I121" i="1"/>
  <c r="J121" i="1"/>
  <c r="G201" i="1"/>
  <c r="H201" i="1"/>
  <c r="I201" i="1"/>
  <c r="J201" i="1"/>
  <c r="G117" i="1"/>
  <c r="H117" i="1"/>
  <c r="I117" i="1"/>
  <c r="J117" i="1"/>
  <c r="G95" i="1"/>
  <c r="H95" i="1"/>
  <c r="I95" i="1"/>
  <c r="J95" i="1"/>
  <c r="G125" i="1"/>
  <c r="H125" i="1"/>
  <c r="I125" i="1"/>
  <c r="J125" i="1"/>
  <c r="G196" i="1"/>
  <c r="H196" i="1"/>
  <c r="I196" i="1"/>
  <c r="J196" i="1"/>
  <c r="G244" i="1"/>
  <c r="H244" i="1"/>
  <c r="I244" i="1"/>
  <c r="J244" i="1"/>
  <c r="G210" i="1"/>
  <c r="H210" i="1"/>
  <c r="I210" i="1"/>
  <c r="J210" i="1"/>
  <c r="G226" i="1"/>
  <c r="H226" i="1"/>
  <c r="I226" i="1"/>
  <c r="J226" i="1"/>
  <c r="G149" i="1"/>
  <c r="H149" i="1"/>
  <c r="I149" i="1"/>
  <c r="J149" i="1"/>
  <c r="G203" i="1"/>
  <c r="H203" i="1"/>
  <c r="I203" i="1"/>
  <c r="J203" i="1"/>
  <c r="G204" i="1"/>
  <c r="H204" i="1"/>
  <c r="I204" i="1"/>
  <c r="J204" i="1"/>
  <c r="G205" i="1"/>
  <c r="H205" i="1"/>
  <c r="I205" i="1"/>
  <c r="J205" i="1"/>
  <c r="G206" i="1"/>
  <c r="H206" i="1"/>
  <c r="I206" i="1"/>
  <c r="J206" i="1"/>
  <c r="G207" i="1"/>
  <c r="H207" i="1"/>
  <c r="I207" i="1"/>
  <c r="J207" i="1"/>
  <c r="G208" i="1"/>
  <c r="H208" i="1"/>
  <c r="I208" i="1"/>
  <c r="J208" i="1"/>
  <c r="G97" i="1"/>
  <c r="H97" i="1"/>
  <c r="I97" i="1"/>
  <c r="J97" i="1"/>
  <c r="G113" i="1"/>
  <c r="H113" i="1"/>
  <c r="I113" i="1"/>
  <c r="J113" i="1"/>
  <c r="G101" i="1"/>
  <c r="H101" i="1"/>
  <c r="I101" i="1"/>
  <c r="J101" i="1"/>
  <c r="G171" i="1"/>
  <c r="H171" i="1"/>
  <c r="I171" i="1"/>
  <c r="J171" i="1"/>
  <c r="G151" i="1"/>
  <c r="H151" i="1"/>
  <c r="I151" i="1"/>
  <c r="J151" i="1"/>
  <c r="G136" i="1"/>
  <c r="H136" i="1"/>
  <c r="I136" i="1"/>
  <c r="J136" i="1"/>
  <c r="G91" i="1"/>
  <c r="H91" i="1"/>
  <c r="I91" i="1"/>
  <c r="J91" i="1"/>
  <c r="G217" i="1"/>
  <c r="H217" i="1"/>
  <c r="I217" i="1"/>
  <c r="J217" i="1"/>
  <c r="G236" i="1"/>
  <c r="H236" i="1"/>
  <c r="I236" i="1"/>
  <c r="J236" i="1"/>
  <c r="G129" i="1"/>
  <c r="H129" i="1"/>
  <c r="I129" i="1"/>
  <c r="J129" i="1"/>
  <c r="G75" i="1"/>
  <c r="H75" i="1"/>
  <c r="I75" i="1"/>
  <c r="J75" i="1"/>
  <c r="G195" i="1"/>
  <c r="H195" i="1"/>
  <c r="I195" i="1"/>
  <c r="J195" i="1"/>
  <c r="G235" i="1"/>
  <c r="H235" i="1"/>
  <c r="I235" i="1"/>
  <c r="J235" i="1"/>
  <c r="G241" i="1"/>
  <c r="H241" i="1"/>
  <c r="I241" i="1"/>
  <c r="J241" i="1"/>
  <c r="G245" i="1"/>
  <c r="H245" i="1"/>
  <c r="I245" i="1"/>
  <c r="J245" i="1"/>
  <c r="G110" i="1"/>
  <c r="H110" i="1"/>
  <c r="I110" i="1"/>
  <c r="J110" i="1"/>
  <c r="G234" i="1"/>
  <c r="H234" i="1"/>
  <c r="I234" i="1"/>
  <c r="J234" i="1"/>
  <c r="G118" i="1"/>
  <c r="H118" i="1"/>
  <c r="I118" i="1"/>
  <c r="J118" i="1"/>
  <c r="G143" i="1"/>
  <c r="H143" i="1"/>
  <c r="I143" i="1"/>
  <c r="J143" i="1"/>
  <c r="G135" i="1"/>
  <c r="H135" i="1"/>
  <c r="I135" i="1"/>
  <c r="J135" i="1"/>
  <c r="G89" i="1"/>
  <c r="H89" i="1"/>
  <c r="I89" i="1"/>
  <c r="J89" i="1"/>
  <c r="G167" i="1"/>
  <c r="H167" i="1"/>
  <c r="I167" i="1"/>
  <c r="J167" i="1"/>
  <c r="G86" i="1"/>
  <c r="H86" i="1"/>
  <c r="I86" i="1"/>
  <c r="J86" i="1"/>
  <c r="G81" i="1"/>
  <c r="H81" i="1"/>
  <c r="I81" i="1"/>
  <c r="J81" i="1"/>
  <c r="G212" i="1"/>
  <c r="H212" i="1"/>
  <c r="I212" i="1"/>
  <c r="J212" i="1"/>
  <c r="G242" i="1"/>
  <c r="H242" i="1"/>
  <c r="I242" i="1"/>
  <c r="J242" i="1"/>
  <c r="G223" i="1"/>
  <c r="H223" i="1"/>
  <c r="I223" i="1"/>
  <c r="J223" i="1"/>
  <c r="G123" i="1"/>
  <c r="H123" i="1"/>
  <c r="I123" i="1"/>
  <c r="J123" i="1"/>
  <c r="G243" i="1"/>
  <c r="H243" i="1"/>
  <c r="I243" i="1"/>
  <c r="J243" i="1"/>
  <c r="G214" i="1"/>
  <c r="H214" i="1"/>
  <c r="I214" i="1"/>
  <c r="J214" i="1"/>
  <c r="G150" i="1"/>
  <c r="H150" i="1"/>
  <c r="I150" i="1"/>
  <c r="J150" i="1"/>
  <c r="G111" i="1"/>
  <c r="H111" i="1"/>
  <c r="I111" i="1"/>
  <c r="J111" i="1"/>
  <c r="G159" i="1"/>
  <c r="H159" i="1"/>
  <c r="I159" i="1"/>
  <c r="J159" i="1"/>
  <c r="G140" i="1"/>
  <c r="H140" i="1"/>
  <c r="I140" i="1"/>
  <c r="J140" i="1"/>
  <c r="G157" i="1"/>
  <c r="H157" i="1"/>
  <c r="I157" i="1"/>
  <c r="J157" i="1"/>
  <c r="G233" i="1"/>
  <c r="H233" i="1"/>
  <c r="I233" i="1"/>
  <c r="J233" i="1"/>
  <c r="G78" i="1"/>
  <c r="H78" i="1"/>
  <c r="I78" i="1"/>
  <c r="J78" i="1"/>
  <c r="G156" i="1"/>
  <c r="H156" i="1"/>
  <c r="I156" i="1"/>
  <c r="J156" i="1"/>
  <c r="G115" i="1"/>
  <c r="H115" i="1"/>
  <c r="I115" i="1"/>
  <c r="J115" i="1"/>
  <c r="G82" i="1"/>
  <c r="H82" i="1"/>
  <c r="I82" i="1"/>
  <c r="J82" i="1"/>
  <c r="G130" i="1"/>
  <c r="H130" i="1"/>
  <c r="I130" i="1"/>
  <c r="J130" i="1"/>
  <c r="G209" i="1"/>
  <c r="H209" i="1"/>
  <c r="I209" i="1"/>
  <c r="J209" i="1"/>
  <c r="G100" i="1"/>
  <c r="H100" i="1"/>
  <c r="I100" i="1"/>
  <c r="J100" i="1"/>
  <c r="G222" i="1"/>
  <c r="H222" i="1"/>
  <c r="I222" i="1"/>
  <c r="J222" i="1"/>
  <c r="G227" i="1"/>
  <c r="H227" i="1"/>
  <c r="I227" i="1"/>
  <c r="J227" i="1"/>
  <c r="G169" i="1"/>
  <c r="H169" i="1"/>
  <c r="I169" i="1"/>
  <c r="J169" i="1"/>
  <c r="G166" i="1"/>
  <c r="H166" i="1"/>
  <c r="I166" i="1"/>
  <c r="J166" i="1"/>
  <c r="G124" i="1"/>
  <c r="H124" i="1"/>
  <c r="I124" i="1"/>
  <c r="J124" i="1"/>
  <c r="G218" i="1"/>
  <c r="H218" i="1"/>
  <c r="I218" i="1"/>
  <c r="J218" i="1"/>
  <c r="G176" i="1"/>
  <c r="H176" i="1"/>
  <c r="I176" i="1"/>
  <c r="J176" i="1"/>
  <c r="G238" i="1"/>
  <c r="H238" i="1"/>
  <c r="I238" i="1"/>
  <c r="J238" i="1"/>
  <c r="G80" i="1"/>
  <c r="H80" i="1"/>
  <c r="I80" i="1"/>
  <c r="J80" i="1"/>
  <c r="G216" i="1"/>
  <c r="H216" i="1"/>
  <c r="I216" i="1"/>
  <c r="J216" i="1"/>
  <c r="G106" i="1"/>
  <c r="H106" i="1"/>
  <c r="I106" i="1"/>
  <c r="J106" i="1"/>
  <c r="G112" i="1"/>
  <c r="H112" i="1"/>
  <c r="I112" i="1"/>
  <c r="J112" i="1"/>
  <c r="G84" i="1"/>
  <c r="H84" i="1"/>
  <c r="I84" i="1"/>
  <c r="J84" i="1"/>
  <c r="G133" i="1"/>
  <c r="H133" i="1"/>
  <c r="I133" i="1"/>
  <c r="J133" i="1"/>
  <c r="G229" i="1"/>
  <c r="H229" i="1"/>
  <c r="I229" i="1"/>
  <c r="J229" i="1"/>
  <c r="G221" i="1"/>
  <c r="H221" i="1"/>
  <c r="I221" i="1"/>
  <c r="J221" i="1"/>
  <c r="G152" i="1"/>
  <c r="H152" i="1"/>
  <c r="I152" i="1"/>
  <c r="J152" i="1"/>
  <c r="G94" i="1"/>
  <c r="H94" i="1"/>
  <c r="I94" i="1"/>
  <c r="J94" i="1"/>
  <c r="G128" i="1"/>
  <c r="H128" i="1"/>
  <c r="I128" i="1"/>
  <c r="J128" i="1"/>
  <c r="G148" i="1"/>
  <c r="H148" i="1"/>
  <c r="I148" i="1"/>
  <c r="J148" i="1"/>
  <c r="G131" i="1"/>
  <c r="H131" i="1"/>
  <c r="I131" i="1"/>
  <c r="J131" i="1"/>
  <c r="G177" i="1"/>
  <c r="H177" i="1"/>
  <c r="I177" i="1"/>
  <c r="J177" i="1"/>
  <c r="G70" i="1"/>
  <c r="H70" i="1"/>
  <c r="I70" i="1"/>
  <c r="J70" i="1"/>
  <c r="G146" i="1"/>
  <c r="H146" i="1"/>
  <c r="I146" i="1"/>
  <c r="J146" i="1"/>
  <c r="G178" i="1"/>
  <c r="H178" i="1"/>
  <c r="I178" i="1"/>
  <c r="J178" i="1"/>
  <c r="G139" i="1"/>
  <c r="H139" i="1"/>
  <c r="I139" i="1"/>
  <c r="J139" i="1"/>
  <c r="G189" i="1"/>
  <c r="H189" i="1"/>
  <c r="I189" i="1"/>
  <c r="J189" i="1"/>
  <c r="G239" i="1"/>
  <c r="H239" i="1"/>
  <c r="I239" i="1"/>
  <c r="J239" i="1"/>
  <c r="G85" i="1"/>
  <c r="H85" i="1"/>
  <c r="I85" i="1"/>
  <c r="J85" i="1"/>
  <c r="G145" i="1"/>
  <c r="H145" i="1"/>
  <c r="I145" i="1"/>
  <c r="J145" i="1"/>
  <c r="G224" i="1"/>
  <c r="H224" i="1"/>
  <c r="I224" i="1"/>
  <c r="J224" i="1"/>
  <c r="G213" i="1"/>
  <c r="H213" i="1"/>
  <c r="I213" i="1"/>
  <c r="J213" i="1"/>
  <c r="G192" i="1"/>
  <c r="H192" i="1"/>
  <c r="I192" i="1"/>
  <c r="J192" i="1"/>
  <c r="G228" i="1"/>
  <c r="H228" i="1"/>
  <c r="I228" i="1"/>
  <c r="J228" i="1"/>
  <c r="G154" i="1"/>
  <c r="H154" i="1"/>
  <c r="I154" i="1"/>
  <c r="J154" i="1"/>
  <c r="G161" i="1"/>
  <c r="H161" i="1"/>
  <c r="I161" i="1"/>
  <c r="J161" i="1"/>
  <c r="G170" i="1"/>
  <c r="H170" i="1"/>
  <c r="I170" i="1"/>
  <c r="J170" i="1"/>
  <c r="G231" i="1"/>
  <c r="H231" i="1"/>
  <c r="I231" i="1"/>
  <c r="J231" i="1"/>
  <c r="G134" i="1"/>
  <c r="H134" i="1"/>
  <c r="I134" i="1"/>
  <c r="J134" i="1"/>
  <c r="G183" i="1"/>
  <c r="H183" i="1"/>
  <c r="I183" i="1"/>
  <c r="J183" i="1"/>
  <c r="G103" i="1"/>
  <c r="H103" i="1"/>
  <c r="I103" i="1"/>
  <c r="J103" i="1"/>
  <c r="G237" i="1"/>
  <c r="H237" i="1"/>
  <c r="I237" i="1"/>
  <c r="J237" i="1"/>
  <c r="G162" i="1"/>
  <c r="H162" i="1"/>
  <c r="I162" i="1"/>
  <c r="J162" i="1"/>
  <c r="G215" i="1"/>
  <c r="H215" i="1"/>
  <c r="I215" i="1"/>
  <c r="J215" i="1"/>
  <c r="G99" i="1"/>
  <c r="H99" i="1"/>
  <c r="I99" i="1"/>
  <c r="J99" i="1"/>
  <c r="G190" i="1"/>
  <c r="H190" i="1"/>
  <c r="I190" i="1"/>
  <c r="J190" i="1"/>
  <c r="G179" i="1"/>
  <c r="H179" i="1"/>
  <c r="I179" i="1"/>
  <c r="J179" i="1"/>
  <c r="G185" i="1"/>
  <c r="H185" i="1"/>
  <c r="I185" i="1"/>
  <c r="J185" i="1"/>
  <c r="G220" i="1"/>
  <c r="H220" i="1"/>
  <c r="I220" i="1"/>
  <c r="J220" i="1"/>
  <c r="G132" i="1"/>
  <c r="H132" i="1"/>
  <c r="I132" i="1"/>
  <c r="J132" i="1"/>
  <c r="G186" i="1"/>
  <c r="H186" i="1"/>
  <c r="I186" i="1"/>
  <c r="J186" i="1"/>
  <c r="G187" i="1"/>
  <c r="H187" i="1"/>
  <c r="I187" i="1"/>
  <c r="J187" i="1"/>
  <c r="G165" i="1"/>
  <c r="H165" i="1"/>
  <c r="I165" i="1"/>
  <c r="J165" i="1"/>
  <c r="G230" i="1"/>
  <c r="H230" i="1"/>
  <c r="I230" i="1"/>
  <c r="J230" i="1"/>
  <c r="G155" i="1"/>
  <c r="H155" i="1"/>
  <c r="I155" i="1"/>
  <c r="J155" i="1"/>
  <c r="G119" i="1"/>
  <c r="H119" i="1"/>
  <c r="I119" i="1"/>
  <c r="J119" i="1"/>
  <c r="G199" i="1"/>
  <c r="H199" i="1"/>
  <c r="I199" i="1"/>
  <c r="J199" i="1"/>
  <c r="G126" i="1"/>
  <c r="H126" i="1"/>
  <c r="I126" i="1"/>
  <c r="J126" i="1"/>
  <c r="G76" i="1"/>
  <c r="H76" i="1"/>
  <c r="I76" i="1"/>
  <c r="J76" i="1"/>
  <c r="G147" i="1"/>
  <c r="H147" i="1"/>
  <c r="I147" i="1"/>
  <c r="J147" i="1"/>
  <c r="G153" i="1"/>
  <c r="H153" i="1"/>
  <c r="I153" i="1"/>
  <c r="J153" i="1"/>
  <c r="G137" i="1"/>
  <c r="H137" i="1"/>
  <c r="I137" i="1"/>
  <c r="J137" i="1"/>
  <c r="G109" i="1"/>
  <c r="H109" i="1"/>
  <c r="I109" i="1"/>
  <c r="J109" i="1"/>
  <c r="G193" i="1"/>
  <c r="H193" i="1"/>
  <c r="I193" i="1"/>
  <c r="J193" i="1"/>
  <c r="G107" i="1"/>
  <c r="H107" i="1"/>
  <c r="I107" i="1"/>
  <c r="J107" i="1"/>
  <c r="G175" i="1"/>
  <c r="H175" i="1"/>
  <c r="I175" i="1"/>
  <c r="J175" i="1"/>
  <c r="G164" i="1"/>
  <c r="H164" i="1"/>
  <c r="I164" i="1"/>
  <c r="J164" i="1"/>
  <c r="J73" i="1"/>
  <c r="I73" i="1"/>
  <c r="H73" i="1"/>
  <c r="G73" i="1"/>
  <c r="G51" i="1"/>
  <c r="H51" i="1"/>
  <c r="I51" i="1"/>
  <c r="J51" i="1"/>
  <c r="G44" i="1"/>
  <c r="H44" i="1"/>
  <c r="I44" i="1"/>
  <c r="J44" i="1"/>
  <c r="G54" i="1"/>
  <c r="H54" i="1"/>
  <c r="I54" i="1"/>
  <c r="J54" i="1"/>
  <c r="G33" i="1"/>
  <c r="H33" i="1"/>
  <c r="I33" i="1"/>
  <c r="J33" i="1"/>
  <c r="G39" i="1"/>
  <c r="H39" i="1"/>
  <c r="I39" i="1"/>
  <c r="J39" i="1"/>
  <c r="G60" i="1"/>
  <c r="H60" i="1"/>
  <c r="I60" i="1"/>
  <c r="J60" i="1"/>
  <c r="G24" i="1"/>
  <c r="H24" i="1"/>
  <c r="I24" i="1"/>
  <c r="J24" i="1"/>
  <c r="G35" i="1"/>
  <c r="H35" i="1"/>
  <c r="I35" i="1"/>
  <c r="J35" i="1"/>
  <c r="G48" i="1"/>
  <c r="H48" i="1"/>
  <c r="I48" i="1"/>
  <c r="J48" i="1"/>
  <c r="G34" i="1"/>
  <c r="H34" i="1"/>
  <c r="I34" i="1"/>
  <c r="J34" i="1"/>
  <c r="G42" i="1"/>
  <c r="H42" i="1"/>
  <c r="I42" i="1"/>
  <c r="J42" i="1"/>
  <c r="G46" i="1"/>
  <c r="H46" i="1"/>
  <c r="I46" i="1"/>
  <c r="J46" i="1"/>
  <c r="G59" i="1"/>
  <c r="H59" i="1"/>
  <c r="I59" i="1"/>
  <c r="J59" i="1"/>
  <c r="G36" i="1"/>
  <c r="H36" i="1"/>
  <c r="I36" i="1"/>
  <c r="J36" i="1"/>
  <c r="G28" i="1"/>
  <c r="H28" i="1"/>
  <c r="I28" i="1"/>
  <c r="J28" i="1"/>
  <c r="G49" i="1"/>
  <c r="H49" i="1"/>
  <c r="I49" i="1"/>
  <c r="J49" i="1"/>
  <c r="G56" i="1"/>
  <c r="H56" i="1"/>
  <c r="I56" i="1"/>
  <c r="J56" i="1"/>
  <c r="G37" i="1"/>
  <c r="H37" i="1"/>
  <c r="I37" i="1"/>
  <c r="J37" i="1"/>
  <c r="G61" i="1"/>
  <c r="H61" i="1"/>
  <c r="I61" i="1"/>
  <c r="J61" i="1"/>
  <c r="G40" i="1"/>
  <c r="H40" i="1"/>
  <c r="I40" i="1"/>
  <c r="J40" i="1"/>
  <c r="G43" i="1"/>
  <c r="H43" i="1"/>
  <c r="I43" i="1"/>
  <c r="J43" i="1"/>
  <c r="G50" i="1"/>
  <c r="H50" i="1"/>
  <c r="I50" i="1"/>
  <c r="J50" i="1"/>
  <c r="G53" i="1"/>
  <c r="H53" i="1"/>
  <c r="I53" i="1"/>
  <c r="J53" i="1"/>
  <c r="G41" i="1"/>
  <c r="H41" i="1"/>
  <c r="I41" i="1"/>
  <c r="J41" i="1"/>
  <c r="G31" i="1"/>
  <c r="H31" i="1"/>
  <c r="I31" i="1"/>
  <c r="J31" i="1"/>
  <c r="G64" i="1"/>
  <c r="H64" i="1"/>
  <c r="I64" i="1"/>
  <c r="J64" i="1"/>
  <c r="G47" i="1"/>
  <c r="H47" i="1"/>
  <c r="I47" i="1"/>
  <c r="J47" i="1"/>
  <c r="G63" i="1"/>
  <c r="H63" i="1"/>
  <c r="I63" i="1"/>
  <c r="J63" i="1"/>
  <c r="G45" i="1"/>
  <c r="H45" i="1"/>
  <c r="I45" i="1"/>
  <c r="J45" i="1"/>
  <c r="G57" i="1"/>
  <c r="H57" i="1"/>
  <c r="I57" i="1"/>
  <c r="J57" i="1"/>
  <c r="G25" i="1"/>
  <c r="H25" i="1"/>
  <c r="I25" i="1"/>
  <c r="J25" i="1"/>
  <c r="G62" i="1"/>
  <c r="H62" i="1"/>
  <c r="I62" i="1"/>
  <c r="J62" i="1"/>
  <c r="G26" i="1"/>
  <c r="H26" i="1"/>
  <c r="I26" i="1"/>
  <c r="J26" i="1"/>
  <c r="G52" i="1"/>
  <c r="H52" i="1"/>
  <c r="I52" i="1"/>
  <c r="J52" i="1"/>
  <c r="G27" i="1"/>
  <c r="H27" i="1"/>
  <c r="I27" i="1"/>
  <c r="J27" i="1"/>
  <c r="G55" i="1"/>
  <c r="H55" i="1"/>
  <c r="I55" i="1"/>
  <c r="J55" i="1"/>
  <c r="G58" i="1"/>
  <c r="H58" i="1"/>
  <c r="I58" i="1"/>
  <c r="J58" i="1"/>
  <c r="G29" i="1"/>
  <c r="H29" i="1"/>
  <c r="I29" i="1"/>
  <c r="J29" i="1"/>
  <c r="G30" i="1"/>
  <c r="H30" i="1"/>
  <c r="I30" i="1"/>
  <c r="J30" i="1"/>
  <c r="G38" i="1"/>
  <c r="H38" i="1"/>
  <c r="I38" i="1"/>
  <c r="J38" i="1"/>
  <c r="G32" i="1"/>
  <c r="H32" i="1"/>
  <c r="I32" i="1"/>
  <c r="J32" i="1"/>
  <c r="J23" i="1"/>
  <c r="I23" i="1"/>
  <c r="H23" i="1"/>
  <c r="G23" i="1"/>
  <c r="G13" i="1"/>
  <c r="H13" i="1"/>
  <c r="I13" i="1"/>
  <c r="J13" i="1"/>
  <c r="G4" i="1"/>
  <c r="H4" i="1"/>
  <c r="I4" i="1"/>
  <c r="J4" i="1"/>
  <c r="G12" i="1"/>
  <c r="H12" i="1"/>
  <c r="I12" i="1"/>
  <c r="J12" i="1"/>
  <c r="G15" i="1"/>
  <c r="H15" i="1"/>
  <c r="I15" i="1"/>
  <c r="J15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6" i="1"/>
  <c r="H16" i="1"/>
  <c r="I16" i="1"/>
  <c r="J16" i="1"/>
  <c r="G14" i="1"/>
  <c r="H14" i="1"/>
  <c r="I14" i="1"/>
  <c r="J14" i="1"/>
  <c r="G17" i="1"/>
  <c r="H17" i="1"/>
  <c r="I17" i="1"/>
  <c r="J17" i="1"/>
  <c r="H3" i="1"/>
  <c r="J3" i="1"/>
  <c r="I3" i="1"/>
  <c r="G3" i="1"/>
  <c r="U252" i="1" l="1"/>
  <c r="U253" i="1"/>
  <c r="U254" i="1"/>
  <c r="U251" i="1"/>
  <c r="U102" i="1"/>
  <c r="U72" i="1"/>
  <c r="U90" i="1"/>
  <c r="U202" i="1"/>
  <c r="U120" i="1"/>
  <c r="U144" i="1"/>
  <c r="U180" i="1"/>
  <c r="U93" i="1"/>
  <c r="U141" i="1"/>
  <c r="U174" i="1"/>
  <c r="U211" i="1"/>
  <c r="U160" i="1"/>
  <c r="U71" i="1"/>
  <c r="U77" i="1"/>
  <c r="U197" i="1"/>
  <c r="U182" i="1"/>
  <c r="U104" i="1"/>
  <c r="U116" i="1"/>
  <c r="U114" i="1"/>
  <c r="U232" i="1"/>
  <c r="U191" i="1"/>
  <c r="U122" i="1"/>
  <c r="U142" i="1"/>
  <c r="U96" i="1"/>
  <c r="U83" i="1"/>
  <c r="U79" i="1"/>
  <c r="U172" i="1"/>
  <c r="U163" i="1"/>
  <c r="U184" i="1"/>
  <c r="U98" i="1"/>
  <c r="U181" i="1"/>
  <c r="U194" i="1"/>
  <c r="U225" i="1"/>
  <c r="U88" i="1"/>
  <c r="U173" i="1"/>
  <c r="U87" i="1"/>
  <c r="U158" i="1"/>
  <c r="U74" i="1"/>
  <c r="U198" i="1"/>
  <c r="U200" i="1"/>
  <c r="U108" i="1"/>
  <c r="U168" i="1"/>
  <c r="U219" i="1"/>
  <c r="U105" i="1"/>
  <c r="U188" i="1"/>
  <c r="U127" i="1"/>
  <c r="U240" i="1"/>
  <c r="U138" i="1"/>
  <c r="U92" i="1"/>
  <c r="U121" i="1"/>
  <c r="U201" i="1"/>
  <c r="U117" i="1"/>
  <c r="U95" i="1"/>
  <c r="U125" i="1"/>
  <c r="U196" i="1"/>
  <c r="U244" i="1"/>
  <c r="U210" i="1"/>
  <c r="U226" i="1"/>
  <c r="U149" i="1"/>
  <c r="U203" i="1"/>
  <c r="U204" i="1"/>
  <c r="U205" i="1"/>
  <c r="U206" i="1"/>
  <c r="U207" i="1"/>
  <c r="U208" i="1"/>
  <c r="U97" i="1"/>
  <c r="U113" i="1"/>
  <c r="U101" i="1"/>
  <c r="U171" i="1"/>
  <c r="U151" i="1"/>
  <c r="U136" i="1"/>
  <c r="U91" i="1"/>
  <c r="U217" i="1"/>
  <c r="U236" i="1"/>
  <c r="U129" i="1"/>
  <c r="U75" i="1"/>
  <c r="U195" i="1"/>
  <c r="U235" i="1"/>
  <c r="U241" i="1"/>
  <c r="U245" i="1"/>
  <c r="U110" i="1"/>
  <c r="U234" i="1"/>
  <c r="U118" i="1"/>
  <c r="U143" i="1"/>
  <c r="U135" i="1"/>
  <c r="U89" i="1"/>
  <c r="U167" i="1"/>
  <c r="U86" i="1"/>
  <c r="U81" i="1"/>
  <c r="U212" i="1"/>
  <c r="U242" i="1"/>
  <c r="U223" i="1"/>
  <c r="U123" i="1"/>
  <c r="U243" i="1"/>
  <c r="U214" i="1"/>
  <c r="U150" i="1"/>
  <c r="U111" i="1"/>
  <c r="U159" i="1"/>
  <c r="U140" i="1"/>
  <c r="U157" i="1"/>
  <c r="U233" i="1"/>
  <c r="U78" i="1"/>
  <c r="U156" i="1"/>
  <c r="U115" i="1"/>
  <c r="U82" i="1"/>
  <c r="U130" i="1"/>
  <c r="U209" i="1"/>
  <c r="U100" i="1"/>
  <c r="U222" i="1"/>
  <c r="U227" i="1"/>
  <c r="U169" i="1"/>
  <c r="U166" i="1"/>
  <c r="U124" i="1"/>
  <c r="U218" i="1"/>
  <c r="U176" i="1"/>
  <c r="U238" i="1"/>
  <c r="U80" i="1"/>
  <c r="U216" i="1"/>
  <c r="U106" i="1"/>
  <c r="U112" i="1"/>
  <c r="U84" i="1"/>
  <c r="U133" i="1"/>
  <c r="U229" i="1"/>
  <c r="U221" i="1"/>
  <c r="U152" i="1"/>
  <c r="U94" i="1"/>
  <c r="U128" i="1"/>
  <c r="U148" i="1"/>
  <c r="U131" i="1"/>
  <c r="U177" i="1"/>
  <c r="U70" i="1"/>
  <c r="U146" i="1"/>
  <c r="U178" i="1"/>
  <c r="U139" i="1"/>
  <c r="U189" i="1"/>
  <c r="U239" i="1"/>
  <c r="U85" i="1"/>
  <c r="U145" i="1"/>
  <c r="U224" i="1"/>
  <c r="U213" i="1"/>
  <c r="U192" i="1"/>
  <c r="U228" i="1"/>
  <c r="U154" i="1"/>
  <c r="U161" i="1"/>
  <c r="U170" i="1"/>
  <c r="U231" i="1"/>
  <c r="U134" i="1"/>
  <c r="U183" i="1"/>
  <c r="U103" i="1"/>
  <c r="U237" i="1"/>
  <c r="U162" i="1"/>
  <c r="U215" i="1"/>
  <c r="U99" i="1"/>
  <c r="U190" i="1"/>
  <c r="U179" i="1"/>
  <c r="U185" i="1"/>
  <c r="U220" i="1"/>
  <c r="U132" i="1"/>
  <c r="U186" i="1"/>
  <c r="U187" i="1"/>
  <c r="U165" i="1"/>
  <c r="U230" i="1"/>
  <c r="U155" i="1"/>
  <c r="U119" i="1"/>
  <c r="U199" i="1"/>
  <c r="U126" i="1"/>
  <c r="U76" i="1"/>
  <c r="U147" i="1"/>
  <c r="U153" i="1"/>
  <c r="U137" i="1"/>
  <c r="U109" i="1"/>
  <c r="U193" i="1"/>
  <c r="U107" i="1"/>
  <c r="U175" i="1"/>
  <c r="U164" i="1"/>
  <c r="U73" i="1"/>
  <c r="U45" i="1"/>
  <c r="U57" i="1"/>
  <c r="U25" i="1"/>
  <c r="U62" i="1"/>
  <c r="U26" i="1"/>
  <c r="U52" i="1"/>
  <c r="U27" i="1"/>
  <c r="U55" i="1"/>
  <c r="U58" i="1"/>
  <c r="U29" i="1"/>
  <c r="U30" i="1"/>
  <c r="U38" i="1"/>
  <c r="U32" i="1"/>
  <c r="U48" i="1"/>
  <c r="U34" i="1"/>
  <c r="U42" i="1"/>
  <c r="U46" i="1"/>
  <c r="U59" i="1"/>
  <c r="U36" i="1"/>
  <c r="U28" i="1"/>
  <c r="U49" i="1"/>
  <c r="U56" i="1"/>
  <c r="U37" i="1"/>
  <c r="U61" i="1"/>
  <c r="U40" i="1"/>
  <c r="U43" i="1"/>
  <c r="U50" i="1"/>
  <c r="U53" i="1"/>
  <c r="U41" i="1"/>
  <c r="U31" i="1"/>
  <c r="U64" i="1"/>
  <c r="U47" i="1"/>
  <c r="U63" i="1"/>
  <c r="U51" i="1"/>
  <c r="U44" i="1"/>
  <c r="U54" i="1"/>
  <c r="U33" i="1"/>
  <c r="U39" i="1"/>
  <c r="U60" i="1"/>
  <c r="U24" i="1"/>
  <c r="U35" i="1"/>
  <c r="U23" i="1"/>
  <c r="U13" i="1"/>
  <c r="U4" i="1"/>
  <c r="U12" i="1"/>
  <c r="U15" i="1"/>
  <c r="U5" i="1"/>
  <c r="U6" i="1"/>
  <c r="U7" i="1"/>
  <c r="U8" i="1"/>
  <c r="U9" i="1"/>
  <c r="U10" i="1"/>
  <c r="U11" i="1"/>
  <c r="U16" i="1"/>
  <c r="U14" i="1"/>
  <c r="U17" i="1"/>
  <c r="U3" i="1"/>
  <c r="T252" i="1"/>
  <c r="V252" i="1" s="1"/>
  <c r="W252" i="1" s="1"/>
  <c r="T253" i="1"/>
  <c r="V253" i="1" s="1"/>
  <c r="W253" i="1" s="1"/>
  <c r="T254" i="1"/>
  <c r="T251" i="1"/>
  <c r="T102" i="1"/>
  <c r="V102" i="1" s="1"/>
  <c r="W102" i="1" s="1"/>
  <c r="T72" i="1"/>
  <c r="V72" i="1" s="1"/>
  <c r="W72" i="1" s="1"/>
  <c r="T90" i="1"/>
  <c r="T202" i="1"/>
  <c r="T120" i="1"/>
  <c r="V120" i="1" s="1"/>
  <c r="W120" i="1" s="1"/>
  <c r="T144" i="1"/>
  <c r="V144" i="1" s="1"/>
  <c r="W144" i="1" s="1"/>
  <c r="T180" i="1"/>
  <c r="T93" i="1"/>
  <c r="T141" i="1"/>
  <c r="V141" i="1" s="1"/>
  <c r="W141" i="1" s="1"/>
  <c r="T174" i="1"/>
  <c r="V174" i="1" s="1"/>
  <c r="W174" i="1" s="1"/>
  <c r="T211" i="1"/>
  <c r="T160" i="1"/>
  <c r="T71" i="1"/>
  <c r="V71" i="1" s="1"/>
  <c r="W71" i="1" s="1"/>
  <c r="T77" i="1"/>
  <c r="V77" i="1" s="1"/>
  <c r="W77" i="1" s="1"/>
  <c r="T197" i="1"/>
  <c r="T182" i="1"/>
  <c r="T104" i="1"/>
  <c r="V104" i="1" s="1"/>
  <c r="W104" i="1" s="1"/>
  <c r="T116" i="1"/>
  <c r="V116" i="1" s="1"/>
  <c r="W116" i="1" s="1"/>
  <c r="T114" i="1"/>
  <c r="T232" i="1"/>
  <c r="T191" i="1"/>
  <c r="V191" i="1" s="1"/>
  <c r="W191" i="1" s="1"/>
  <c r="T122" i="1"/>
  <c r="V122" i="1" s="1"/>
  <c r="W122" i="1" s="1"/>
  <c r="T142" i="1"/>
  <c r="T96" i="1"/>
  <c r="T83" i="1"/>
  <c r="V83" i="1" s="1"/>
  <c r="W83" i="1" s="1"/>
  <c r="T79" i="1"/>
  <c r="V79" i="1" s="1"/>
  <c r="W79" i="1" s="1"/>
  <c r="T172" i="1"/>
  <c r="T163" i="1"/>
  <c r="T184" i="1"/>
  <c r="V184" i="1" s="1"/>
  <c r="W184" i="1" s="1"/>
  <c r="T98" i="1"/>
  <c r="V98" i="1" s="1"/>
  <c r="W98" i="1" s="1"/>
  <c r="T181" i="1"/>
  <c r="T194" i="1"/>
  <c r="T225" i="1"/>
  <c r="V225" i="1" s="1"/>
  <c r="W225" i="1" s="1"/>
  <c r="T88" i="1"/>
  <c r="V88" i="1" s="1"/>
  <c r="W88" i="1" s="1"/>
  <c r="T173" i="1"/>
  <c r="T87" i="1"/>
  <c r="T158" i="1"/>
  <c r="V158" i="1" s="1"/>
  <c r="W158" i="1" s="1"/>
  <c r="T74" i="1"/>
  <c r="V74" i="1" s="1"/>
  <c r="W74" i="1" s="1"/>
  <c r="T198" i="1"/>
  <c r="T200" i="1"/>
  <c r="T108" i="1"/>
  <c r="V108" i="1" s="1"/>
  <c r="W108" i="1" s="1"/>
  <c r="T168" i="1"/>
  <c r="V168" i="1" s="1"/>
  <c r="W168" i="1" s="1"/>
  <c r="T219" i="1"/>
  <c r="T105" i="1"/>
  <c r="T188" i="1"/>
  <c r="V188" i="1" s="1"/>
  <c r="W188" i="1" s="1"/>
  <c r="T127" i="1"/>
  <c r="V127" i="1" s="1"/>
  <c r="W127" i="1" s="1"/>
  <c r="T240" i="1"/>
  <c r="T138" i="1"/>
  <c r="T92" i="1"/>
  <c r="V92" i="1" s="1"/>
  <c r="W92" i="1" s="1"/>
  <c r="T121" i="1"/>
  <c r="V121" i="1" s="1"/>
  <c r="W121" i="1" s="1"/>
  <c r="T201" i="1"/>
  <c r="T117" i="1"/>
  <c r="T95" i="1"/>
  <c r="V95" i="1" s="1"/>
  <c r="W95" i="1" s="1"/>
  <c r="T125" i="1"/>
  <c r="V125" i="1" s="1"/>
  <c r="W125" i="1" s="1"/>
  <c r="T196" i="1"/>
  <c r="T244" i="1"/>
  <c r="T210" i="1"/>
  <c r="V210" i="1" s="1"/>
  <c r="W210" i="1" s="1"/>
  <c r="T226" i="1"/>
  <c r="V226" i="1" s="1"/>
  <c r="W226" i="1" s="1"/>
  <c r="T149" i="1"/>
  <c r="T203" i="1"/>
  <c r="T204" i="1"/>
  <c r="V204" i="1" s="1"/>
  <c r="W204" i="1" s="1"/>
  <c r="T205" i="1"/>
  <c r="V205" i="1" s="1"/>
  <c r="W205" i="1" s="1"/>
  <c r="T206" i="1"/>
  <c r="T207" i="1"/>
  <c r="T208" i="1"/>
  <c r="V208" i="1" s="1"/>
  <c r="W208" i="1" s="1"/>
  <c r="T97" i="1"/>
  <c r="V97" i="1" s="1"/>
  <c r="W97" i="1" s="1"/>
  <c r="T113" i="1"/>
  <c r="T101" i="1"/>
  <c r="T171" i="1"/>
  <c r="V171" i="1" s="1"/>
  <c r="W171" i="1" s="1"/>
  <c r="T151" i="1"/>
  <c r="V151" i="1" s="1"/>
  <c r="W151" i="1" s="1"/>
  <c r="T136" i="1"/>
  <c r="T91" i="1"/>
  <c r="T217" i="1"/>
  <c r="V217" i="1" s="1"/>
  <c r="W217" i="1" s="1"/>
  <c r="T236" i="1"/>
  <c r="V236" i="1" s="1"/>
  <c r="W236" i="1" s="1"/>
  <c r="T129" i="1"/>
  <c r="T75" i="1"/>
  <c r="T195" i="1"/>
  <c r="V195" i="1" s="1"/>
  <c r="W195" i="1" s="1"/>
  <c r="T235" i="1"/>
  <c r="V235" i="1" s="1"/>
  <c r="W235" i="1" s="1"/>
  <c r="T241" i="1"/>
  <c r="T245" i="1"/>
  <c r="T110" i="1"/>
  <c r="V110" i="1" s="1"/>
  <c r="W110" i="1" s="1"/>
  <c r="T234" i="1"/>
  <c r="V234" i="1" s="1"/>
  <c r="W234" i="1" s="1"/>
  <c r="T118" i="1"/>
  <c r="T143" i="1"/>
  <c r="T135" i="1"/>
  <c r="V135" i="1" s="1"/>
  <c r="W135" i="1" s="1"/>
  <c r="T89" i="1"/>
  <c r="V89" i="1" s="1"/>
  <c r="W89" i="1" s="1"/>
  <c r="T167" i="1"/>
  <c r="T86" i="1"/>
  <c r="T81" i="1"/>
  <c r="V81" i="1" s="1"/>
  <c r="W81" i="1" s="1"/>
  <c r="T212" i="1"/>
  <c r="V212" i="1" s="1"/>
  <c r="W212" i="1" s="1"/>
  <c r="T242" i="1"/>
  <c r="T223" i="1"/>
  <c r="T123" i="1"/>
  <c r="V123" i="1" s="1"/>
  <c r="W123" i="1" s="1"/>
  <c r="T243" i="1"/>
  <c r="V243" i="1" s="1"/>
  <c r="W243" i="1" s="1"/>
  <c r="T214" i="1"/>
  <c r="T150" i="1"/>
  <c r="T111" i="1"/>
  <c r="V111" i="1" s="1"/>
  <c r="W111" i="1" s="1"/>
  <c r="T159" i="1"/>
  <c r="V159" i="1" s="1"/>
  <c r="W159" i="1" s="1"/>
  <c r="T140" i="1"/>
  <c r="T157" i="1"/>
  <c r="T233" i="1"/>
  <c r="V233" i="1" s="1"/>
  <c r="W233" i="1" s="1"/>
  <c r="T78" i="1"/>
  <c r="V78" i="1" s="1"/>
  <c r="W78" i="1" s="1"/>
  <c r="T156" i="1"/>
  <c r="T115" i="1"/>
  <c r="T82" i="1"/>
  <c r="V82" i="1" s="1"/>
  <c r="W82" i="1" s="1"/>
  <c r="T130" i="1"/>
  <c r="V130" i="1" s="1"/>
  <c r="W130" i="1" s="1"/>
  <c r="T209" i="1"/>
  <c r="V209" i="1" s="1"/>
  <c r="W209" i="1" s="1"/>
  <c r="T100" i="1"/>
  <c r="T222" i="1"/>
  <c r="V222" i="1" s="1"/>
  <c r="W222" i="1" s="1"/>
  <c r="T227" i="1"/>
  <c r="V227" i="1" s="1"/>
  <c r="W227" i="1" s="1"/>
  <c r="T169" i="1"/>
  <c r="V169" i="1" s="1"/>
  <c r="W169" i="1" s="1"/>
  <c r="T166" i="1"/>
  <c r="T124" i="1"/>
  <c r="V124" i="1" s="1"/>
  <c r="W124" i="1" s="1"/>
  <c r="T218" i="1"/>
  <c r="V218" i="1" s="1"/>
  <c r="W218" i="1" s="1"/>
  <c r="T176" i="1"/>
  <c r="V176" i="1" s="1"/>
  <c r="W176" i="1" s="1"/>
  <c r="T238" i="1"/>
  <c r="T80" i="1"/>
  <c r="V80" i="1" s="1"/>
  <c r="W80" i="1" s="1"/>
  <c r="T216" i="1"/>
  <c r="V216" i="1" s="1"/>
  <c r="W216" i="1" s="1"/>
  <c r="T106" i="1"/>
  <c r="V106" i="1" s="1"/>
  <c r="W106" i="1" s="1"/>
  <c r="T112" i="1"/>
  <c r="T84" i="1"/>
  <c r="V84" i="1" s="1"/>
  <c r="W84" i="1" s="1"/>
  <c r="T133" i="1"/>
  <c r="V133" i="1" s="1"/>
  <c r="W133" i="1" s="1"/>
  <c r="T229" i="1"/>
  <c r="V229" i="1" s="1"/>
  <c r="W229" i="1" s="1"/>
  <c r="T221" i="1"/>
  <c r="T152" i="1"/>
  <c r="V152" i="1" s="1"/>
  <c r="W152" i="1" s="1"/>
  <c r="T94" i="1"/>
  <c r="V94" i="1" s="1"/>
  <c r="W94" i="1" s="1"/>
  <c r="T128" i="1"/>
  <c r="V128" i="1" s="1"/>
  <c r="W128" i="1" s="1"/>
  <c r="T148" i="1"/>
  <c r="T131" i="1"/>
  <c r="V131" i="1" s="1"/>
  <c r="W131" i="1" s="1"/>
  <c r="T177" i="1"/>
  <c r="V177" i="1" s="1"/>
  <c r="W177" i="1" s="1"/>
  <c r="T70" i="1"/>
  <c r="V70" i="1" s="1"/>
  <c r="W70" i="1" s="1"/>
  <c r="T146" i="1"/>
  <c r="T178" i="1"/>
  <c r="V178" i="1" s="1"/>
  <c r="W178" i="1" s="1"/>
  <c r="T139" i="1"/>
  <c r="V139" i="1" s="1"/>
  <c r="W139" i="1" s="1"/>
  <c r="T189" i="1"/>
  <c r="V189" i="1" s="1"/>
  <c r="W189" i="1" s="1"/>
  <c r="T239" i="1"/>
  <c r="T85" i="1"/>
  <c r="V85" i="1" s="1"/>
  <c r="W85" i="1" s="1"/>
  <c r="T145" i="1"/>
  <c r="V145" i="1" s="1"/>
  <c r="W145" i="1" s="1"/>
  <c r="T224" i="1"/>
  <c r="V224" i="1" s="1"/>
  <c r="W224" i="1" s="1"/>
  <c r="T213" i="1"/>
  <c r="T192" i="1"/>
  <c r="V192" i="1" s="1"/>
  <c r="W192" i="1" s="1"/>
  <c r="T228" i="1"/>
  <c r="V228" i="1" s="1"/>
  <c r="W228" i="1" s="1"/>
  <c r="T154" i="1"/>
  <c r="V154" i="1" s="1"/>
  <c r="W154" i="1" s="1"/>
  <c r="T161" i="1"/>
  <c r="T170" i="1"/>
  <c r="V170" i="1" s="1"/>
  <c r="W170" i="1" s="1"/>
  <c r="T231" i="1"/>
  <c r="V231" i="1" s="1"/>
  <c r="W231" i="1" s="1"/>
  <c r="T134" i="1"/>
  <c r="V134" i="1" s="1"/>
  <c r="W134" i="1" s="1"/>
  <c r="T183" i="1"/>
  <c r="T103" i="1"/>
  <c r="V103" i="1" s="1"/>
  <c r="W103" i="1" s="1"/>
  <c r="T237" i="1"/>
  <c r="V237" i="1" s="1"/>
  <c r="W237" i="1" s="1"/>
  <c r="T162" i="1"/>
  <c r="V162" i="1" s="1"/>
  <c r="W162" i="1" s="1"/>
  <c r="T215" i="1"/>
  <c r="T99" i="1"/>
  <c r="V99" i="1" s="1"/>
  <c r="W99" i="1" s="1"/>
  <c r="T190" i="1"/>
  <c r="V190" i="1" s="1"/>
  <c r="W190" i="1" s="1"/>
  <c r="T179" i="1"/>
  <c r="V179" i="1" s="1"/>
  <c r="W179" i="1" s="1"/>
  <c r="T185" i="1"/>
  <c r="T220" i="1"/>
  <c r="V220" i="1" s="1"/>
  <c r="W220" i="1" s="1"/>
  <c r="T132" i="1"/>
  <c r="V132" i="1" s="1"/>
  <c r="W132" i="1" s="1"/>
  <c r="T186" i="1"/>
  <c r="V186" i="1" s="1"/>
  <c r="W186" i="1" s="1"/>
  <c r="T187" i="1"/>
  <c r="T165" i="1"/>
  <c r="V165" i="1" s="1"/>
  <c r="W165" i="1" s="1"/>
  <c r="T230" i="1"/>
  <c r="V230" i="1" s="1"/>
  <c r="W230" i="1" s="1"/>
  <c r="T155" i="1"/>
  <c r="V155" i="1" s="1"/>
  <c r="W155" i="1" s="1"/>
  <c r="T119" i="1"/>
  <c r="T199" i="1"/>
  <c r="V199" i="1" s="1"/>
  <c r="W199" i="1" s="1"/>
  <c r="T126" i="1"/>
  <c r="V126" i="1" s="1"/>
  <c r="W126" i="1" s="1"/>
  <c r="T76" i="1"/>
  <c r="V76" i="1" s="1"/>
  <c r="W76" i="1" s="1"/>
  <c r="T147" i="1"/>
  <c r="T153" i="1"/>
  <c r="V153" i="1" s="1"/>
  <c r="W153" i="1" s="1"/>
  <c r="T137" i="1"/>
  <c r="V137" i="1" s="1"/>
  <c r="W137" i="1" s="1"/>
  <c r="T109" i="1"/>
  <c r="V109" i="1" s="1"/>
  <c r="W109" i="1" s="1"/>
  <c r="T193" i="1"/>
  <c r="T107" i="1"/>
  <c r="V107" i="1" s="1"/>
  <c r="W107" i="1" s="1"/>
  <c r="T175" i="1"/>
  <c r="V175" i="1" s="1"/>
  <c r="W175" i="1" s="1"/>
  <c r="T164" i="1"/>
  <c r="V164" i="1" s="1"/>
  <c r="W164" i="1" s="1"/>
  <c r="T73" i="1"/>
  <c r="T45" i="1"/>
  <c r="V45" i="1" s="1"/>
  <c r="W45" i="1" s="1"/>
  <c r="T57" i="1"/>
  <c r="V57" i="1" s="1"/>
  <c r="W57" i="1" s="1"/>
  <c r="T25" i="1"/>
  <c r="V25" i="1" s="1"/>
  <c r="W25" i="1" s="1"/>
  <c r="T62" i="1"/>
  <c r="T26" i="1"/>
  <c r="V26" i="1" s="1"/>
  <c r="W26" i="1" s="1"/>
  <c r="T52" i="1"/>
  <c r="V52" i="1" s="1"/>
  <c r="W52" i="1" s="1"/>
  <c r="T27" i="1"/>
  <c r="V27" i="1" s="1"/>
  <c r="W27" i="1" s="1"/>
  <c r="T55" i="1"/>
  <c r="T58" i="1"/>
  <c r="V58" i="1" s="1"/>
  <c r="W58" i="1" s="1"/>
  <c r="T29" i="1"/>
  <c r="V29" i="1" s="1"/>
  <c r="W29" i="1" s="1"/>
  <c r="T30" i="1"/>
  <c r="V30" i="1" s="1"/>
  <c r="W30" i="1" s="1"/>
  <c r="T38" i="1"/>
  <c r="T32" i="1"/>
  <c r="V32" i="1" s="1"/>
  <c r="W32" i="1" s="1"/>
  <c r="T48" i="1"/>
  <c r="V48" i="1" s="1"/>
  <c r="W48" i="1" s="1"/>
  <c r="T34" i="1"/>
  <c r="V34" i="1" s="1"/>
  <c r="W34" i="1" s="1"/>
  <c r="T42" i="1"/>
  <c r="T46" i="1"/>
  <c r="V46" i="1" s="1"/>
  <c r="W46" i="1" s="1"/>
  <c r="T59" i="1"/>
  <c r="V59" i="1" s="1"/>
  <c r="W59" i="1" s="1"/>
  <c r="T36" i="1"/>
  <c r="V36" i="1" s="1"/>
  <c r="W36" i="1" s="1"/>
  <c r="T28" i="1"/>
  <c r="T49" i="1"/>
  <c r="V49" i="1" s="1"/>
  <c r="W49" i="1" s="1"/>
  <c r="T56" i="1"/>
  <c r="V56" i="1" s="1"/>
  <c r="W56" i="1" s="1"/>
  <c r="T37" i="1"/>
  <c r="V37" i="1" s="1"/>
  <c r="W37" i="1" s="1"/>
  <c r="T61" i="1"/>
  <c r="T40" i="1"/>
  <c r="V40" i="1" s="1"/>
  <c r="W40" i="1" s="1"/>
  <c r="T43" i="1"/>
  <c r="V43" i="1" s="1"/>
  <c r="W43" i="1" s="1"/>
  <c r="T50" i="1"/>
  <c r="V50" i="1" s="1"/>
  <c r="W50" i="1" s="1"/>
  <c r="T53" i="1"/>
  <c r="T41" i="1"/>
  <c r="V41" i="1" s="1"/>
  <c r="W41" i="1" s="1"/>
  <c r="T31" i="1"/>
  <c r="V31" i="1" s="1"/>
  <c r="W31" i="1" s="1"/>
  <c r="T64" i="1"/>
  <c r="V64" i="1" s="1"/>
  <c r="W64" i="1" s="1"/>
  <c r="T47" i="1"/>
  <c r="T63" i="1"/>
  <c r="V63" i="1" s="1"/>
  <c r="W63" i="1" s="1"/>
  <c r="T51" i="1"/>
  <c r="V51" i="1" s="1"/>
  <c r="W51" i="1" s="1"/>
  <c r="T44" i="1"/>
  <c r="V44" i="1" s="1"/>
  <c r="W44" i="1" s="1"/>
  <c r="T54" i="1"/>
  <c r="T33" i="1"/>
  <c r="V33" i="1" s="1"/>
  <c r="W33" i="1" s="1"/>
  <c r="T39" i="1"/>
  <c r="V39" i="1" s="1"/>
  <c r="W39" i="1" s="1"/>
  <c r="T60" i="1"/>
  <c r="V60" i="1" s="1"/>
  <c r="W60" i="1" s="1"/>
  <c r="T24" i="1"/>
  <c r="T35" i="1"/>
  <c r="V35" i="1" s="1"/>
  <c r="W35" i="1" s="1"/>
  <c r="T23" i="1"/>
  <c r="V23" i="1" s="1"/>
  <c r="W23" i="1" s="1"/>
  <c r="T13" i="1"/>
  <c r="V13" i="1" s="1"/>
  <c r="W13" i="1" s="1"/>
  <c r="T4" i="1"/>
  <c r="T12" i="1"/>
  <c r="V12" i="1" s="1"/>
  <c r="W12" i="1" s="1"/>
  <c r="T15" i="1"/>
  <c r="V15" i="1" s="1"/>
  <c r="W15" i="1" s="1"/>
  <c r="T5" i="1"/>
  <c r="V5" i="1" s="1"/>
  <c r="W5" i="1" s="1"/>
  <c r="T6" i="1"/>
  <c r="T7" i="1"/>
  <c r="V7" i="1" s="1"/>
  <c r="W7" i="1" s="1"/>
  <c r="T8" i="1"/>
  <c r="V8" i="1" s="1"/>
  <c r="W8" i="1" s="1"/>
  <c r="T9" i="1"/>
  <c r="V9" i="1" s="1"/>
  <c r="W9" i="1" s="1"/>
  <c r="T10" i="1"/>
  <c r="T11" i="1"/>
  <c r="V11" i="1" s="1"/>
  <c r="W11" i="1" s="1"/>
  <c r="T16" i="1"/>
  <c r="V16" i="1" s="1"/>
  <c r="W16" i="1" s="1"/>
  <c r="T14" i="1"/>
  <c r="V14" i="1" s="1"/>
  <c r="W14" i="1" s="1"/>
  <c r="T17" i="1"/>
  <c r="T3" i="1"/>
  <c r="V3" i="1" s="1"/>
  <c r="W3" i="1" s="1"/>
  <c r="V156" i="1" l="1"/>
  <c r="W156" i="1" s="1"/>
  <c r="V140" i="1"/>
  <c r="W140" i="1" s="1"/>
  <c r="V214" i="1"/>
  <c r="W214" i="1" s="1"/>
  <c r="V242" i="1"/>
  <c r="W242" i="1" s="1"/>
  <c r="V167" i="1"/>
  <c r="W167" i="1" s="1"/>
  <c r="V118" i="1"/>
  <c r="W118" i="1" s="1"/>
  <c r="V241" i="1"/>
  <c r="W241" i="1" s="1"/>
  <c r="V129" i="1"/>
  <c r="W129" i="1" s="1"/>
  <c r="V136" i="1"/>
  <c r="W136" i="1" s="1"/>
  <c r="V113" i="1"/>
  <c r="W113" i="1" s="1"/>
  <c r="V206" i="1"/>
  <c r="W206" i="1" s="1"/>
  <c r="V149" i="1"/>
  <c r="W149" i="1" s="1"/>
  <c r="V196" i="1"/>
  <c r="W196" i="1" s="1"/>
  <c r="V201" i="1"/>
  <c r="W201" i="1" s="1"/>
  <c r="V240" i="1"/>
  <c r="W240" i="1" s="1"/>
  <c r="V219" i="1"/>
  <c r="W219" i="1" s="1"/>
  <c r="V198" i="1"/>
  <c r="W198" i="1" s="1"/>
  <c r="V173" i="1"/>
  <c r="W173" i="1" s="1"/>
  <c r="V181" i="1"/>
  <c r="W181" i="1" s="1"/>
  <c r="V172" i="1"/>
  <c r="W172" i="1" s="1"/>
  <c r="V142" i="1"/>
  <c r="W142" i="1" s="1"/>
  <c r="V114" i="1"/>
  <c r="W114" i="1" s="1"/>
  <c r="V197" i="1"/>
  <c r="W197" i="1" s="1"/>
  <c r="V211" i="1"/>
  <c r="W211" i="1" s="1"/>
  <c r="V180" i="1"/>
  <c r="W180" i="1" s="1"/>
  <c r="V90" i="1"/>
  <c r="W90" i="1" s="1"/>
  <c r="V254" i="1"/>
  <c r="W254" i="1" s="1"/>
  <c r="V73" i="1"/>
  <c r="W73" i="1" s="1"/>
  <c r="V193" i="1"/>
  <c r="W193" i="1" s="1"/>
  <c r="V147" i="1"/>
  <c r="W147" i="1" s="1"/>
  <c r="V119" i="1"/>
  <c r="W119" i="1" s="1"/>
  <c r="V187" i="1"/>
  <c r="W187" i="1" s="1"/>
  <c r="V185" i="1"/>
  <c r="W185" i="1" s="1"/>
  <c r="V215" i="1"/>
  <c r="W215" i="1" s="1"/>
  <c r="V183" i="1"/>
  <c r="W183" i="1" s="1"/>
  <c r="V161" i="1"/>
  <c r="W161" i="1" s="1"/>
  <c r="V213" i="1"/>
  <c r="W213" i="1" s="1"/>
  <c r="V239" i="1"/>
  <c r="W239" i="1" s="1"/>
  <c r="V146" i="1"/>
  <c r="W146" i="1" s="1"/>
  <c r="V148" i="1"/>
  <c r="W148" i="1" s="1"/>
  <c r="V221" i="1"/>
  <c r="W221" i="1" s="1"/>
  <c r="V112" i="1"/>
  <c r="W112" i="1" s="1"/>
  <c r="V238" i="1"/>
  <c r="W238" i="1" s="1"/>
  <c r="V166" i="1"/>
  <c r="W166" i="1" s="1"/>
  <c r="V100" i="1"/>
  <c r="W100" i="1" s="1"/>
  <c r="V115" i="1"/>
  <c r="W115" i="1" s="1"/>
  <c r="V157" i="1"/>
  <c r="W157" i="1" s="1"/>
  <c r="V150" i="1"/>
  <c r="W150" i="1" s="1"/>
  <c r="V223" i="1"/>
  <c r="W223" i="1" s="1"/>
  <c r="V86" i="1"/>
  <c r="W86" i="1" s="1"/>
  <c r="V143" i="1"/>
  <c r="W143" i="1" s="1"/>
  <c r="V245" i="1"/>
  <c r="W245" i="1" s="1"/>
  <c r="V75" i="1"/>
  <c r="W75" i="1" s="1"/>
  <c r="V91" i="1"/>
  <c r="W91" i="1" s="1"/>
  <c r="V101" i="1"/>
  <c r="W101" i="1" s="1"/>
  <c r="V207" i="1"/>
  <c r="W207" i="1" s="1"/>
  <c r="V203" i="1"/>
  <c r="W203" i="1" s="1"/>
  <c r="V244" i="1"/>
  <c r="W244" i="1" s="1"/>
  <c r="V117" i="1"/>
  <c r="W117" i="1" s="1"/>
  <c r="V138" i="1"/>
  <c r="W138" i="1" s="1"/>
  <c r="V105" i="1"/>
  <c r="W105" i="1" s="1"/>
  <c r="V200" i="1"/>
  <c r="W200" i="1" s="1"/>
  <c r="V87" i="1"/>
  <c r="W87" i="1" s="1"/>
  <c r="V194" i="1"/>
  <c r="W194" i="1" s="1"/>
  <c r="V163" i="1"/>
  <c r="W163" i="1" s="1"/>
  <c r="V96" i="1"/>
  <c r="W96" i="1" s="1"/>
  <c r="V232" i="1"/>
  <c r="W232" i="1" s="1"/>
  <c r="V182" i="1"/>
  <c r="W182" i="1" s="1"/>
  <c r="V160" i="1"/>
  <c r="W160" i="1" s="1"/>
  <c r="V93" i="1"/>
  <c r="W93" i="1" s="1"/>
  <c r="V202" i="1"/>
  <c r="W202" i="1" s="1"/>
  <c r="V251" i="1"/>
  <c r="W251" i="1" s="1"/>
  <c r="V17" i="1"/>
  <c r="W17" i="1" s="1"/>
  <c r="V10" i="1"/>
  <c r="W10" i="1" s="1"/>
  <c r="V6" i="1"/>
  <c r="W6" i="1" s="1"/>
  <c r="V4" i="1"/>
  <c r="W4" i="1" s="1"/>
  <c r="V24" i="1"/>
  <c r="W24" i="1" s="1"/>
  <c r="V54" i="1"/>
  <c r="W54" i="1" s="1"/>
  <c r="V47" i="1"/>
  <c r="W47" i="1" s="1"/>
  <c r="V53" i="1"/>
  <c r="W53" i="1" s="1"/>
  <c r="V61" i="1"/>
  <c r="W61" i="1" s="1"/>
  <c r="V28" i="1"/>
  <c r="W28" i="1" s="1"/>
  <c r="V42" i="1"/>
  <c r="W42" i="1" s="1"/>
  <c r="V38" i="1"/>
  <c r="W38" i="1" s="1"/>
  <c r="V55" i="1"/>
  <c r="W55" i="1" s="1"/>
  <c r="V62" i="1"/>
  <c r="W62" i="1" s="1"/>
  <c r="E246" i="1"/>
  <c r="P246" i="1"/>
  <c r="Q246" i="1"/>
  <c r="R246" i="1"/>
  <c r="S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P246" i="1"/>
  <c r="BQ246" i="1"/>
  <c r="BR246" i="1"/>
  <c r="BS246" i="1"/>
  <c r="D246" i="1"/>
  <c r="E65" i="1"/>
  <c r="P65" i="1"/>
  <c r="Q65" i="1"/>
  <c r="R65" i="1"/>
  <c r="S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P65" i="1"/>
  <c r="BQ65" i="1"/>
  <c r="BR65" i="1"/>
  <c r="BS65" i="1"/>
  <c r="D65" i="1"/>
  <c r="E18" i="1"/>
  <c r="P18" i="1"/>
  <c r="Q18" i="1"/>
  <c r="R18" i="1"/>
  <c r="S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P18" i="1"/>
  <c r="BQ18" i="1"/>
  <c r="BR18" i="1"/>
  <c r="BS18" i="1"/>
  <c r="D18" i="1"/>
</calcChain>
</file>

<file path=xl/sharedStrings.xml><?xml version="1.0" encoding="utf-8"?>
<sst xmlns="http://schemas.openxmlformats.org/spreadsheetml/2006/main" count="1004" uniqueCount="295">
  <si>
    <t xml:space="preserve"> ALBA IULIA</t>
  </si>
  <si>
    <t xml:space="preserve"> PITESTI</t>
  </si>
  <si>
    <t xml:space="preserve"> BACAU</t>
  </si>
  <si>
    <t xml:space="preserve"> ORADEA</t>
  </si>
  <si>
    <t xml:space="preserve"> SUCEAVA</t>
  </si>
  <si>
    <t xml:space="preserve"> BRASOV</t>
  </si>
  <si>
    <t xml:space="preserve"> BUCURESTI</t>
  </si>
  <si>
    <t xml:space="preserve"> CLUJ</t>
  </si>
  <si>
    <t xml:space="preserve"> CONSTANTA</t>
  </si>
  <si>
    <t xml:space="preserve"> CRAIOVA</t>
  </si>
  <si>
    <t xml:space="preserve"> GALATI</t>
  </si>
  <si>
    <t xml:space="preserve"> IASI</t>
  </si>
  <si>
    <t xml:space="preserve"> TARGU-MURES</t>
  </si>
  <si>
    <t xml:space="preserve"> PLOIESTI</t>
  </si>
  <si>
    <t xml:space="preserve"> TIMISOARA</t>
  </si>
  <si>
    <t xml:space="preserve"> ALBA</t>
  </si>
  <si>
    <t xml:space="preserve"> HUNEDOARA</t>
  </si>
  <si>
    <t xml:space="preserve"> SIBIU</t>
  </si>
  <si>
    <t xml:space="preserve"> ARGES</t>
  </si>
  <si>
    <t xml:space="preserve"> VALCEA</t>
  </si>
  <si>
    <t xml:space="preserve"> NEAMT</t>
  </si>
  <si>
    <t xml:space="preserve"> BIHOR</t>
  </si>
  <si>
    <t xml:space="preserve"> SATU MARE</t>
  </si>
  <si>
    <t xml:space="preserve"> BOTOSANI</t>
  </si>
  <si>
    <t xml:space="preserve"> COVASNA</t>
  </si>
  <si>
    <t xml:space="preserve"> ILFOV</t>
  </si>
  <si>
    <t xml:space="preserve"> CALARASI</t>
  </si>
  <si>
    <t xml:space="preserve"> GIURGIU</t>
  </si>
  <si>
    <t xml:space="preserve"> IALOMITA</t>
  </si>
  <si>
    <t xml:space="preserve"> TELEORMAN</t>
  </si>
  <si>
    <t xml:space="preserve"> BISTRITA NASAUD</t>
  </si>
  <si>
    <t xml:space="preserve"> MARAMURES</t>
  </si>
  <si>
    <t xml:space="preserve"> SALAJ</t>
  </si>
  <si>
    <t xml:space="preserve"> TULCEA</t>
  </si>
  <si>
    <t xml:space="preserve"> DOLJ</t>
  </si>
  <si>
    <t xml:space="preserve"> GORJ</t>
  </si>
  <si>
    <t xml:space="preserve"> MEHEDINTI</t>
  </si>
  <si>
    <t xml:space="preserve"> OLT</t>
  </si>
  <si>
    <t xml:space="preserve"> BRAILA</t>
  </si>
  <si>
    <t xml:space="preserve"> VRANCEA</t>
  </si>
  <si>
    <t xml:space="preserve"> VASLUI</t>
  </si>
  <si>
    <t xml:space="preserve"> MURES</t>
  </si>
  <si>
    <t xml:space="preserve"> HARGHITA</t>
  </si>
  <si>
    <t xml:space="preserve"> PRAHOVA</t>
  </si>
  <si>
    <t xml:space="preserve"> BUZAU</t>
  </si>
  <si>
    <t xml:space="preserve"> DAMBOVITA</t>
  </si>
  <si>
    <t xml:space="preserve"> TIMIS</t>
  </si>
  <si>
    <t xml:space="preserve"> ARAD</t>
  </si>
  <si>
    <t xml:space="preserve"> CARAS SEVERIN</t>
  </si>
  <si>
    <t xml:space="preserve"> CAMPENI</t>
  </si>
  <si>
    <t xml:space="preserve"> AIUD</t>
  </si>
  <si>
    <t xml:space="preserve"> BLAJ</t>
  </si>
  <si>
    <t xml:space="preserve"> SEBES</t>
  </si>
  <si>
    <t xml:space="preserve"> DEVA</t>
  </si>
  <si>
    <t xml:space="preserve"> PETROSANI</t>
  </si>
  <si>
    <t xml:space="preserve"> BRAD</t>
  </si>
  <si>
    <t xml:space="preserve"> HATEG</t>
  </si>
  <si>
    <t xml:space="preserve"> ORASTIE</t>
  </si>
  <si>
    <t xml:space="preserve"> MEDIAS</t>
  </si>
  <si>
    <t xml:space="preserve"> AGNITA</t>
  </si>
  <si>
    <t xml:space="preserve"> AVRIG</t>
  </si>
  <si>
    <t xml:space="preserve"> SALISTE</t>
  </si>
  <si>
    <t xml:space="preserve"> CAMPULUNG</t>
  </si>
  <si>
    <t xml:space="preserve"> CURTEA DE ARGES</t>
  </si>
  <si>
    <t xml:space="preserve"> COSTESTI</t>
  </si>
  <si>
    <t xml:space="preserve"> TOPOLOVENI</t>
  </si>
  <si>
    <t xml:space="preserve"> RAMNICU VALCEA</t>
  </si>
  <si>
    <t xml:space="preserve"> DRAGASANI</t>
  </si>
  <si>
    <t xml:space="preserve"> HOREZU</t>
  </si>
  <si>
    <t xml:space="preserve"> BREZOI</t>
  </si>
  <si>
    <t xml:space="preserve"> BALCESTI</t>
  </si>
  <si>
    <t xml:space="preserve"> ONESTI</t>
  </si>
  <si>
    <t xml:space="preserve"> MOINESTI</t>
  </si>
  <si>
    <t xml:space="preserve"> PODU TURCULUI</t>
  </si>
  <si>
    <t xml:space="preserve"> BUHUSI</t>
  </si>
  <si>
    <t xml:space="preserve"> PIATRA-NEAMT</t>
  </si>
  <si>
    <t xml:space="preserve"> ROMAN</t>
  </si>
  <si>
    <t xml:space="preserve"> TARGU NEAMT</t>
  </si>
  <si>
    <t xml:space="preserve"> BICAZ</t>
  </si>
  <si>
    <t xml:space="preserve"> BEIUS</t>
  </si>
  <si>
    <t xml:space="preserve"> MARGHITA</t>
  </si>
  <si>
    <t xml:space="preserve"> ALESD</t>
  </si>
  <si>
    <t xml:space="preserve"> SALONTA</t>
  </si>
  <si>
    <t xml:space="preserve"> CAREI</t>
  </si>
  <si>
    <t xml:space="preserve"> NEGRESTI-OAS</t>
  </si>
  <si>
    <t xml:space="preserve"> CAMPULUNG MOLDOVENESC</t>
  </si>
  <si>
    <t xml:space="preserve"> RADAUTI</t>
  </si>
  <si>
    <t xml:space="preserve"> FALTICENI</t>
  </si>
  <si>
    <t xml:space="preserve"> VATRA DORNEI</t>
  </si>
  <si>
    <t xml:space="preserve"> GURA HUMORULUI</t>
  </si>
  <si>
    <t xml:space="preserve"> DOROHOI</t>
  </si>
  <si>
    <t xml:space="preserve"> SAVENI</t>
  </si>
  <si>
    <t xml:space="preserve"> DARABANI</t>
  </si>
  <si>
    <t xml:space="preserve"> FAGARAS</t>
  </si>
  <si>
    <t xml:space="preserve"> RUPEA</t>
  </si>
  <si>
    <t xml:space="preserve"> ZARNESTI</t>
  </si>
  <si>
    <t xml:space="preserve"> SFANTU GHEORGHE</t>
  </si>
  <si>
    <t xml:space="preserve"> TARGU SECUIESC</t>
  </si>
  <si>
    <t xml:space="preserve"> INTORSURA BUZAULUI</t>
  </si>
  <si>
    <t xml:space="preserve"> SECTORUL 1 - BUCURESTI</t>
  </si>
  <si>
    <t xml:space="preserve"> SECTORUL 2 - BUCURESTI</t>
  </si>
  <si>
    <t xml:space="preserve"> SECTORUL 3 - BUCURESTI</t>
  </si>
  <si>
    <t xml:space="preserve"> SECTORUL 4 - BUCURESTI</t>
  </si>
  <si>
    <t xml:space="preserve"> SECTORUL 5 - BUCURESTI</t>
  </si>
  <si>
    <t xml:space="preserve"> SECTORUL 6 - BUCURESTI</t>
  </si>
  <si>
    <t xml:space="preserve"> BUFTEA</t>
  </si>
  <si>
    <t xml:space="preserve"> CORNETU</t>
  </si>
  <si>
    <t xml:space="preserve"> OLTENITA</t>
  </si>
  <si>
    <t xml:space="preserve"> LEHLIU-GARA</t>
  </si>
  <si>
    <t xml:space="preserve"> BOLINTIN VALE</t>
  </si>
  <si>
    <t xml:space="preserve"> SLOBOZIA</t>
  </si>
  <si>
    <t xml:space="preserve"> URZICENI</t>
  </si>
  <si>
    <t xml:space="preserve"> FETESTI</t>
  </si>
  <si>
    <t xml:space="preserve"> ALEXANDRIA</t>
  </si>
  <si>
    <t xml:space="preserve"> ROSIORI DE VEDE</t>
  </si>
  <si>
    <t xml:space="preserve"> TURNU MAGURELE</t>
  </si>
  <si>
    <t xml:space="preserve"> VIDELE</t>
  </si>
  <si>
    <t xml:space="preserve"> ZIMNICEA</t>
  </si>
  <si>
    <t xml:space="preserve"> CLUJ-NAPOCA</t>
  </si>
  <si>
    <t xml:space="preserve"> TURDA</t>
  </si>
  <si>
    <t xml:space="preserve"> DEJ</t>
  </si>
  <si>
    <t xml:space="preserve"> HUEDIN</t>
  </si>
  <si>
    <t xml:space="preserve"> GHERLA</t>
  </si>
  <si>
    <t xml:space="preserve"> BISTRITA</t>
  </si>
  <si>
    <t xml:space="preserve"> NASAUD</t>
  </si>
  <si>
    <t xml:space="preserve"> BECLEAN</t>
  </si>
  <si>
    <t xml:space="preserve"> BAIA MARE</t>
  </si>
  <si>
    <t xml:space="preserve"> SIGHETU MARMATIEI</t>
  </si>
  <si>
    <t xml:space="preserve"> VISEU DE SUS</t>
  </si>
  <si>
    <t xml:space="preserve"> TARGU LAPUS</t>
  </si>
  <si>
    <t xml:space="preserve"> DRAGOMIRESTI</t>
  </si>
  <si>
    <t xml:space="preserve"> ZALAU</t>
  </si>
  <si>
    <t xml:space="preserve"> SIMLEUL SILVANIEI</t>
  </si>
  <si>
    <t xml:space="preserve"> JIBOU</t>
  </si>
  <si>
    <t xml:space="preserve"> MEDGIDIA</t>
  </si>
  <si>
    <t xml:space="preserve"> HARSOVA</t>
  </si>
  <si>
    <t xml:space="preserve"> MANGALIA</t>
  </si>
  <si>
    <t xml:space="preserve"> BABADAG</t>
  </si>
  <si>
    <t xml:space="preserve"> MACIN</t>
  </si>
  <si>
    <t xml:space="preserve"> BAILESTI</t>
  </si>
  <si>
    <t xml:space="preserve"> FILIASI</t>
  </si>
  <si>
    <t xml:space="preserve"> SEGARCEA</t>
  </si>
  <si>
    <t xml:space="preserve"> CALAFAT</t>
  </si>
  <si>
    <t xml:space="preserve"> TARGU JIU</t>
  </si>
  <si>
    <t xml:space="preserve"> TARGU-CARBUNESTI</t>
  </si>
  <si>
    <t xml:space="preserve"> NOVACI</t>
  </si>
  <si>
    <t xml:space="preserve"> MOTRU</t>
  </si>
  <si>
    <t xml:space="preserve"> DROBETA-TURNU SEVERIN</t>
  </si>
  <si>
    <t xml:space="preserve"> STREHAIA</t>
  </si>
  <si>
    <t xml:space="preserve"> ORSOVA</t>
  </si>
  <si>
    <t xml:space="preserve"> VANJU MARE</t>
  </si>
  <si>
    <t xml:space="preserve"> BAIA DE ARAMA</t>
  </si>
  <si>
    <t xml:space="preserve"> SLATINA</t>
  </si>
  <si>
    <t xml:space="preserve"> CARACAL</t>
  </si>
  <si>
    <t xml:space="preserve"> CORABIA</t>
  </si>
  <si>
    <t xml:space="preserve"> BALS</t>
  </si>
  <si>
    <t xml:space="preserve"> TECUCI</t>
  </si>
  <si>
    <t xml:space="preserve"> TARGU BUJOR</t>
  </si>
  <si>
    <t xml:space="preserve"> LIESTI</t>
  </si>
  <si>
    <t xml:space="preserve"> FAUREI</t>
  </si>
  <si>
    <t xml:space="preserve"> INSURATEI</t>
  </si>
  <si>
    <t xml:space="preserve"> FOCSANI</t>
  </si>
  <si>
    <t xml:space="preserve"> PANCIU</t>
  </si>
  <si>
    <t xml:space="preserve"> ADJUD</t>
  </si>
  <si>
    <t xml:space="preserve"> PASCANI</t>
  </si>
  <si>
    <t xml:space="preserve"> HARLAU</t>
  </si>
  <si>
    <t xml:space="preserve"> RADUCANENI</t>
  </si>
  <si>
    <t xml:space="preserve"> BARLAD</t>
  </si>
  <si>
    <t xml:space="preserve"> HUSI</t>
  </si>
  <si>
    <t xml:space="preserve"> TARGU MURES</t>
  </si>
  <si>
    <t xml:space="preserve"> SIGHISOARA</t>
  </si>
  <si>
    <t xml:space="preserve"> REGHIN</t>
  </si>
  <si>
    <t xml:space="preserve"> TARNAVENI</t>
  </si>
  <si>
    <t xml:space="preserve"> LUDUS</t>
  </si>
  <si>
    <t xml:space="preserve"> MIERCUREA CIUC</t>
  </si>
  <si>
    <t xml:space="preserve"> ODORHEIUL SECUIESC</t>
  </si>
  <si>
    <t xml:space="preserve"> TOPLITA</t>
  </si>
  <si>
    <t xml:space="preserve"> GHEORGHENI</t>
  </si>
  <si>
    <t xml:space="preserve"> CAMPINA</t>
  </si>
  <si>
    <t xml:space="preserve"> VALENII DE MUNTE</t>
  </si>
  <si>
    <t xml:space="preserve"> MIZIL</t>
  </si>
  <si>
    <t xml:space="preserve"> SINAIA</t>
  </si>
  <si>
    <t xml:space="preserve"> RAMNICU SARAT</t>
  </si>
  <si>
    <t xml:space="preserve"> PATARLAGELE</t>
  </si>
  <si>
    <t xml:space="preserve"> POGOANELE</t>
  </si>
  <si>
    <t xml:space="preserve"> TARGOVISTE</t>
  </si>
  <si>
    <t xml:space="preserve"> GAESTI</t>
  </si>
  <si>
    <t xml:space="preserve"> PUCIOASA</t>
  </si>
  <si>
    <t xml:space="preserve"> RACARI</t>
  </si>
  <si>
    <t xml:space="preserve"> MORENI</t>
  </si>
  <si>
    <t xml:space="preserve"> LUGOJ</t>
  </si>
  <si>
    <t xml:space="preserve"> DETA</t>
  </si>
  <si>
    <t xml:space="preserve"> SANNICOLAUL MARE</t>
  </si>
  <si>
    <t xml:space="preserve"> FAGET</t>
  </si>
  <si>
    <t xml:space="preserve"> INEU</t>
  </si>
  <si>
    <t xml:space="preserve"> LIPOVA</t>
  </si>
  <si>
    <t xml:space="preserve"> GURA HONT</t>
  </si>
  <si>
    <t xml:space="preserve"> CHISINEU CRIS</t>
  </si>
  <si>
    <t xml:space="preserve"> RESITA</t>
  </si>
  <si>
    <t xml:space="preserve"> CARANSEBES</t>
  </si>
  <si>
    <t xml:space="preserve"> ORAVITA</t>
  </si>
  <si>
    <t xml:space="preserve"> MOLDOVA-NOUA</t>
  </si>
  <si>
    <t>P.I.C.C.J.</t>
  </si>
  <si>
    <t>PARCHETE MILITARE</t>
  </si>
  <si>
    <t>D.N.A.</t>
  </si>
  <si>
    <t>D.I.I.C.O.T.</t>
  </si>
  <si>
    <t>TOTAL MINISTER PUBLIC</t>
  </si>
  <si>
    <t>PCA</t>
  </si>
  <si>
    <t>PT</t>
  </si>
  <si>
    <t>PJ</t>
  </si>
  <si>
    <t>POSTURI DE PROCUROR PREVĂZUTE IN SCHEMA</t>
  </si>
  <si>
    <t>POSTURI DE PROCUROR OCUPATE EFECTIV</t>
  </si>
  <si>
    <t>PRIN RECHIZITORIU</t>
  </si>
  <si>
    <t>PRIN RENUNȚARE LA URMĂRIREA PENALĂ</t>
  </si>
  <si>
    <t>PRIN CLASARE</t>
  </si>
  <si>
    <t>DOSARE SOLUȚIONATE PÂNĂ ÎN 6 LUNI DE LA SESIZARE</t>
  </si>
  <si>
    <t>DOSARE SOLUȚIONATE ÎNTRE 6 LUNI ȘI 1 AN DE LA SESIZARE</t>
  </si>
  <si>
    <t>DOSARE SOLUȚIONATE PESTE 1 AN DE LA SESIZARE</t>
  </si>
  <si>
    <t>DOSARE SOLUȚIONATE DUPĂ ÎMPLINIREA TERMENULUI DE PRESCRIPȚIE</t>
  </si>
  <si>
    <t>TOTAL    LUCRĂRI DE SOLUȚIONAT, DIN CARE:</t>
  </si>
  <si>
    <t>TOTAL   DOSARE DE SOLUȚIONAT</t>
  </si>
  <si>
    <t>TOTAL     LUCRĂRI SOLUȚIONATE, DIN CARE:</t>
  </si>
  <si>
    <t>TOTAL      DOSARE SOLUȚIONATE</t>
  </si>
  <si>
    <t>PRIN         ACORDURI DE RECUNOAȘTERE A VINOVĂȚIEI</t>
  </si>
  <si>
    <t>DOSARE RĂMASE NESOLUȚIONATE (FĂRĂ A.N.)</t>
  </si>
  <si>
    <t>DOSARE CU AUTOR NECUNOSCUT RĂMASE NESOLUȚIONATE</t>
  </si>
  <si>
    <t>DOSARE RESTITUITE DE INSTANȚE SAU TRIMISE PROCURORULUI</t>
  </si>
  <si>
    <t>NR. INCULPAȚI SAU SUSPECȚI DIN CAUZELE SOLUȚIONATE</t>
  </si>
  <si>
    <t>NR. INCULPAȚI TRIMIȘI ÎN JUDECATĂ PRIN RECHIZITORIU</t>
  </si>
  <si>
    <t>NR. INCULPAȚI TRIMIȘI ÎN JUDECATĂ PRIN ACORDURI DE RECUNOAȘTERE A VINOVĂȚIEI</t>
  </si>
  <si>
    <t>PREJUDICII ÎN LEI PRODUSE DE INCULPAȚII TRIMIȘI ÎN JUDECATĂ</t>
  </si>
  <si>
    <t>PREJUDICII ÎN EURO PRODUSE DE INCULPAȚII TRIMIȘI ÎN JUDECATĂ</t>
  </si>
  <si>
    <t>VALOAREA MĂSURILOR ASIGURĂTORII ÎN LEI</t>
  </si>
  <si>
    <t>NR. INCULPAȚI SAU SUSPECȚI NETRIMIȘI ÎN JUDECATĂ</t>
  </si>
  <si>
    <t>NR. INCULPAȚI TRIMIȘI ÎN JUDECATĂ ARESTAȚI PREVENTIV</t>
  </si>
  <si>
    <t>NR. INCULPAȚI SAU SUSPECȚI NETRIMIȘI ÎN JUDECATĂ ARESTAȚI PREVENTIV</t>
  </si>
  <si>
    <t>NR. INCULPAȚI ACHITAȚI DEFINITIV ARESTAȚI PREVENTIV</t>
  </si>
  <si>
    <t>NR. INCULPAȚI SAU SUSPECȚI PERSOANE JURIDICE DIN CAUZELE SOLUȚIONATE</t>
  </si>
  <si>
    <t>NR. INCULPAȚI PERSOANE JURIDICE TRIMIȘI ÎN JUDECATĂ PRIN RECHIZITORIU</t>
  </si>
  <si>
    <t>NR. INCULPAȚI PERSOANE JURIDICE TRIMIȘI ÎN JUDECATĂ PRIN ACORDURI DE RECUNOAȘTERE A VINOVĂȚIEI</t>
  </si>
  <si>
    <t>NR. INCULPAȚI ACHITAȚI DEFINITIV INDIFERENT DE PERIOADA TRIMITERII ÎN JUDECATĂ</t>
  </si>
  <si>
    <t>NR. INCULPAȚI PERSOANE JURIDICE ACHITAȚI DEFINITIV INDIFERENT DE PERIOADA TRIMITERII ÎN JUDECATĂ</t>
  </si>
  <si>
    <t>NR. INCULPAȚI SAU SUSPECȚI PERSOANE JURIDICE NETRIMIȘI ÎN JUDECATĂ</t>
  </si>
  <si>
    <t>TOTAL CĂI DE ATAC DECLARATE DE PROCUROR ÎN CAUZELE PENALE, DIN CARE:</t>
  </si>
  <si>
    <t>TOTAL CĂI DE ATAC ADMISE ÎN CAUZELE PENALE</t>
  </si>
  <si>
    <t>TOTAL CĂI DE ATAC DECLARATE DE PROCUROR ÎN CAUZELE CIVILE, DIN CARE:</t>
  </si>
  <si>
    <t>TOTAL CĂI DE ATAC ADMISE ÎN CAUZELE CIVILE</t>
  </si>
  <si>
    <t>TOTAL PCA</t>
  </si>
  <si>
    <t>TOTAL PT</t>
  </si>
  <si>
    <t>UNITATEA DE PARCHET                      (ACTIVITATE PROPRIE)</t>
  </si>
  <si>
    <t>UNITATEA DE PARCHET                           (ACTIVITATE PROPRIE)</t>
  </si>
  <si>
    <t>TOTAL PJ</t>
  </si>
  <si>
    <t>DOSARE INFIRMATE SAU CU URMĂRIREA PENALĂ REDESCHISĂ</t>
  </si>
  <si>
    <t>TOTAL PLÂNGERI ÎMPOTRIVA ACTELOR ȘI MĂSURILOR PROCURORULUI DE SOLUȚIONAT, DIN CARE:</t>
  </si>
  <si>
    <t>TOTAL PLÂNGERI ÎMPOTRIVA ACTELOR ȘI MĂSURILOR PROCURORULUI SOLUȚIONATE, DIN CARE:</t>
  </si>
  <si>
    <t>TOTAL PLÂNGERI ÎMPOTRIVA ACTELOR ȘI MĂSURILOR PROCURORULUI ADMISE</t>
  </si>
  <si>
    <t>Operativitate dosare</t>
  </si>
  <si>
    <t>Operativitate lucrări (altele decât dosare)</t>
  </si>
  <si>
    <t>Operativitate ponderată</t>
  </si>
  <si>
    <t>Încărcătură pe schemă - lucrări</t>
  </si>
  <si>
    <t>Încărcătură pe procuror - lucrări</t>
  </si>
  <si>
    <t>Încărcătură pe schemă - dosare</t>
  </si>
  <si>
    <t>Încărcătură pe procuror - dosare</t>
  </si>
  <si>
    <t>Populație deservită</t>
  </si>
  <si>
    <t>Capacitate (posturi ocupate din total schemă)</t>
  </si>
  <si>
    <t>Operativitate relativă la capacitate</t>
  </si>
  <si>
    <t>Operativitate z</t>
  </si>
  <si>
    <t>Deviatie standard operativitate</t>
  </si>
  <si>
    <t>Medie operativitate</t>
  </si>
  <si>
    <t>MEDIE</t>
  </si>
  <si>
    <t>DEV Standard</t>
  </si>
  <si>
    <t>Dosare + lucrări la mia de locuitori</t>
  </si>
  <si>
    <t>Incarcatura relativa</t>
  </si>
  <si>
    <t>Încărcătură z</t>
  </si>
  <si>
    <t>Deviație standard încărcătură</t>
  </si>
  <si>
    <t>Medie încărcătură</t>
  </si>
  <si>
    <t>Siguranță</t>
  </si>
  <si>
    <t>Indice corecție achitări</t>
  </si>
  <si>
    <t>Indice de corecție recunoaștere vinovăție</t>
  </si>
  <si>
    <t>Durata medie corectată</t>
  </si>
  <si>
    <t>Siguranță relativă</t>
  </si>
  <si>
    <t>Siguranță z</t>
  </si>
  <si>
    <t>Medie siguranță</t>
  </si>
  <si>
    <t>Deviație standard siguranță</t>
  </si>
  <si>
    <t>Performanță</t>
  </si>
  <si>
    <t>Indice de atacabilitate (procent plângeri admise din solutionate)</t>
  </si>
  <si>
    <t>Indice corecție plângeri</t>
  </si>
  <si>
    <t>SCORURI performanță</t>
  </si>
  <si>
    <t>foarte performantă</t>
  </si>
  <si>
    <t>foarte puțin performantă</t>
  </si>
  <si>
    <t>&gt; 2</t>
  </si>
  <si>
    <t>de la 2 la 1</t>
  </si>
  <si>
    <t>de la 0.99 la -0.99</t>
  </si>
  <si>
    <t>de la -1 la -2</t>
  </si>
  <si>
    <t>&lt;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</si>
</sst>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A34C"/>
        <bgColor indexed="64"/>
      </patternFill>
    </fill>
    <fill>
      <patternFill patternType="solid">
        <fgColor rgb="FFF0804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0" applyFill="1"/>
    <xf numFmtId="0" fontId="2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0" fillId="0" borderId="0" xfId="0" applyNumberFormat="1"/>
    <xf numFmtId="10" fontId="4" fillId="0" borderId="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3" fontId="1" fillId="4" borderId="0" xfId="0" applyNumberFormat="1" applyFont="1" applyFill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0" fillId="4" borderId="0" xfId="0" applyFill="1"/>
    <xf numFmtId="10" fontId="4" fillId="0" borderId="1" xfId="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0" fontId="2" fillId="2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2" fontId="0" fillId="4" borderId="1" xfId="0" applyNumberFormat="1" applyFill="1" applyBorder="1"/>
    <xf numFmtId="10" fontId="4" fillId="4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" fontId="9" fillId="3" borderId="0" xfId="0" applyNumberFormat="1" applyFont="1" applyFill="1" applyAlignment="1">
      <alignment vertical="center"/>
    </xf>
    <xf numFmtId="1" fontId="9" fillId="5" borderId="0" xfId="0" applyNumberFormat="1" applyFont="1" applyFill="1" applyAlignment="1">
      <alignment vertical="center"/>
    </xf>
    <xf numFmtId="1" fontId="9" fillId="6" borderId="0" xfId="0" applyNumberFormat="1" applyFont="1" applyFill="1" applyAlignment="1">
      <alignment vertical="center"/>
    </xf>
    <xf numFmtId="1" fontId="9" fillId="7" borderId="0" xfId="0" applyNumberFormat="1" applyFont="1" applyFill="1" applyAlignment="1">
      <alignment vertical="center"/>
    </xf>
    <xf numFmtId="1" fontId="9" fillId="4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2" fontId="0" fillId="0" borderId="1" xfId="0" applyNumberFormat="1" applyFill="1" applyBorder="1"/>
    <xf numFmtId="2" fontId="9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257"/>
  <sheetViews>
    <sheetView tabSelected="1" zoomScale="70" zoomScaleNormal="70" workbookViewId="0">
      <selection activeCell="S27" sqref="S27"/>
    </sheetView>
  </sheetViews>
  <sheetFormatPr defaultRowHeight="15" x14ac:dyDescent="0.25"/>
  <cols>
    <col min="2" max="2" width="26.140625" style="4" customWidth="1"/>
    <col min="3" max="3" width="20.5703125" style="4" customWidth="1"/>
    <col min="4" max="5" width="11.85546875" bestFit="1" customWidth="1"/>
    <col min="6" max="12" width="11.85546875" customWidth="1"/>
    <col min="13" max="13" width="11.85546875" style="33" customWidth="1"/>
    <col min="14" max="15" width="11.85546875" customWidth="1"/>
    <col min="16" max="16" width="13.28515625" customWidth="1"/>
    <col min="17" max="17" width="12.5703125" customWidth="1"/>
    <col min="18" max="18" width="14" customWidth="1"/>
    <col min="19" max="23" width="13.7109375" customWidth="1"/>
    <col min="24" max="24" width="13.7109375" style="33" customWidth="1"/>
    <col min="25" max="26" width="13.7109375" customWidth="1"/>
    <col min="27" max="27" width="13.85546875" customWidth="1"/>
    <col min="28" max="28" width="16" customWidth="1"/>
    <col min="29" max="29" width="13.140625" customWidth="1"/>
    <col min="30" max="30" width="9.28515625" bestFit="1" customWidth="1"/>
    <col min="31" max="32" width="12" customWidth="1"/>
    <col min="33" max="33" width="12.42578125" customWidth="1"/>
    <col min="34" max="34" width="13.140625" customWidth="1"/>
    <col min="35" max="35" width="14.85546875" customWidth="1"/>
    <col min="36" max="36" width="15.140625" customWidth="1"/>
    <col min="37" max="37" width="14.140625" customWidth="1"/>
    <col min="38" max="38" width="12.42578125" customWidth="1"/>
    <col min="39" max="39" width="11.7109375" customWidth="1"/>
    <col min="40" max="40" width="12.7109375" customWidth="1"/>
    <col min="41" max="41" width="14.7109375" customWidth="1"/>
    <col min="42" max="42" width="10.42578125" customWidth="1"/>
    <col min="43" max="43" width="14" customWidth="1"/>
    <col min="44" max="44" width="12.85546875" bestFit="1" customWidth="1"/>
    <col min="45" max="45" width="12.7109375" bestFit="1" customWidth="1"/>
    <col min="46" max="46" width="11.42578125" customWidth="1"/>
    <col min="47" max="47" width="11.140625" customWidth="1"/>
    <col min="48" max="48" width="11.85546875" customWidth="1"/>
    <col min="49" max="49" width="11" customWidth="1"/>
    <col min="50" max="50" width="11.85546875" customWidth="1"/>
    <col min="51" max="51" width="13.140625" customWidth="1"/>
    <col min="52" max="52" width="13.85546875" customWidth="1"/>
    <col min="53" max="53" width="11.42578125" customWidth="1"/>
    <col min="54" max="54" width="11.28515625" customWidth="1"/>
    <col min="55" max="55" width="12.85546875" customWidth="1"/>
    <col min="56" max="56" width="12.5703125" customWidth="1"/>
    <col min="57" max="59" width="13" customWidth="1"/>
    <col min="60" max="60" width="13" style="33" customWidth="1"/>
    <col min="61" max="67" width="13" customWidth="1"/>
    <col min="68" max="68" width="15.85546875" customWidth="1"/>
    <col min="69" max="69" width="11.28515625" customWidth="1"/>
    <col min="70" max="70" width="14.85546875" customWidth="1"/>
    <col min="71" max="71" width="10.140625" customWidth="1"/>
    <col min="72" max="72" width="13.85546875" style="41" customWidth="1"/>
  </cols>
  <sheetData>
    <row r="2" spans="1:72" s="5" customFormat="1" ht="133.5" customHeight="1" x14ac:dyDescent="0.25">
      <c r="B2" s="21" t="s">
        <v>249</v>
      </c>
      <c r="C2" s="13" t="s">
        <v>263</v>
      </c>
      <c r="D2" s="6" t="s">
        <v>210</v>
      </c>
      <c r="E2" s="6" t="s">
        <v>211</v>
      </c>
      <c r="F2" s="13" t="s">
        <v>264</v>
      </c>
      <c r="G2" s="13" t="s">
        <v>259</v>
      </c>
      <c r="H2" s="13" t="s">
        <v>260</v>
      </c>
      <c r="I2" s="13" t="s">
        <v>261</v>
      </c>
      <c r="J2" s="13" t="s">
        <v>262</v>
      </c>
      <c r="K2" s="13" t="s">
        <v>271</v>
      </c>
      <c r="L2" s="13" t="s">
        <v>272</v>
      </c>
      <c r="M2" s="27" t="s">
        <v>273</v>
      </c>
      <c r="N2" s="13" t="s">
        <v>274</v>
      </c>
      <c r="O2" s="13" t="s">
        <v>275</v>
      </c>
      <c r="P2" s="6" t="s">
        <v>219</v>
      </c>
      <c r="Q2" s="6" t="s">
        <v>220</v>
      </c>
      <c r="R2" s="6" t="s">
        <v>221</v>
      </c>
      <c r="S2" s="6" t="s">
        <v>222</v>
      </c>
      <c r="T2" s="13" t="s">
        <v>257</v>
      </c>
      <c r="U2" s="13" t="s">
        <v>256</v>
      </c>
      <c r="V2" s="13" t="s">
        <v>258</v>
      </c>
      <c r="W2" s="13" t="s">
        <v>265</v>
      </c>
      <c r="X2" s="27" t="s">
        <v>266</v>
      </c>
      <c r="Y2" s="13" t="s">
        <v>267</v>
      </c>
      <c r="Z2" s="13" t="s">
        <v>268</v>
      </c>
      <c r="AA2" s="6" t="s">
        <v>212</v>
      </c>
      <c r="AB2" s="6" t="s">
        <v>223</v>
      </c>
      <c r="AC2" s="6" t="s">
        <v>213</v>
      </c>
      <c r="AD2" s="6" t="s">
        <v>214</v>
      </c>
      <c r="AE2" s="6" t="s">
        <v>215</v>
      </c>
      <c r="AF2" s="6" t="s">
        <v>216</v>
      </c>
      <c r="AG2" s="6" t="s">
        <v>217</v>
      </c>
      <c r="AH2" s="6" t="s">
        <v>218</v>
      </c>
      <c r="AI2" s="6" t="s">
        <v>224</v>
      </c>
      <c r="AJ2" s="6" t="s">
        <v>225</v>
      </c>
      <c r="AK2" s="6" t="s">
        <v>226</v>
      </c>
      <c r="AL2" s="6" t="s">
        <v>252</v>
      </c>
      <c r="AM2" s="6" t="s">
        <v>227</v>
      </c>
      <c r="AN2" s="6" t="s">
        <v>228</v>
      </c>
      <c r="AO2" s="6" t="s">
        <v>229</v>
      </c>
      <c r="AP2" s="6" t="s">
        <v>234</v>
      </c>
      <c r="AQ2" s="6" t="s">
        <v>230</v>
      </c>
      <c r="AR2" s="6" t="s">
        <v>231</v>
      </c>
      <c r="AS2" s="6" t="s">
        <v>232</v>
      </c>
      <c r="AT2" s="6" t="s">
        <v>233</v>
      </c>
      <c r="AU2" s="6" t="s">
        <v>235</v>
      </c>
      <c r="AV2" s="6" t="s">
        <v>240</v>
      </c>
      <c r="AW2" s="6" t="s">
        <v>236</v>
      </c>
      <c r="AX2" s="6" t="s">
        <v>237</v>
      </c>
      <c r="AY2" s="6" t="s">
        <v>238</v>
      </c>
      <c r="AZ2" s="6" t="s">
        <v>239</v>
      </c>
      <c r="BA2" s="6" t="s">
        <v>241</v>
      </c>
      <c r="BB2" s="6" t="s">
        <v>242</v>
      </c>
      <c r="BC2" s="6" t="s">
        <v>253</v>
      </c>
      <c r="BD2" s="6" t="s">
        <v>254</v>
      </c>
      <c r="BE2" s="6" t="s">
        <v>255</v>
      </c>
      <c r="BF2" s="13" t="s">
        <v>276</v>
      </c>
      <c r="BG2" s="13" t="s">
        <v>280</v>
      </c>
      <c r="BH2" s="27" t="s">
        <v>281</v>
      </c>
      <c r="BI2" s="13" t="s">
        <v>283</v>
      </c>
      <c r="BJ2" s="13" t="s">
        <v>282</v>
      </c>
      <c r="BK2" s="13" t="s">
        <v>285</v>
      </c>
      <c r="BL2" s="13" t="s">
        <v>286</v>
      </c>
      <c r="BM2" s="13" t="s">
        <v>277</v>
      </c>
      <c r="BN2" s="13" t="s">
        <v>278</v>
      </c>
      <c r="BO2" s="13" t="s">
        <v>279</v>
      </c>
      <c r="BP2" s="6" t="s">
        <v>243</v>
      </c>
      <c r="BQ2" s="6" t="s">
        <v>244</v>
      </c>
      <c r="BR2" s="6" t="s">
        <v>245</v>
      </c>
      <c r="BS2" s="37" t="s">
        <v>246</v>
      </c>
      <c r="BT2" s="40" t="s">
        <v>284</v>
      </c>
    </row>
    <row r="3" spans="1:72" ht="16.5" x14ac:dyDescent="0.3">
      <c r="A3" s="7" t="s">
        <v>207</v>
      </c>
      <c r="B3" s="8" t="s">
        <v>0</v>
      </c>
      <c r="C3" s="8">
        <v>1158263</v>
      </c>
      <c r="D3" s="9">
        <v>14</v>
      </c>
      <c r="E3" s="9">
        <v>13</v>
      </c>
      <c r="F3" s="18">
        <f>E3/D3</f>
        <v>0.9285714285714286</v>
      </c>
      <c r="G3" s="9">
        <f>(P3-Q3)/D3</f>
        <v>635.64285714285711</v>
      </c>
      <c r="H3" s="9">
        <f>(P3-Q3)/E3</f>
        <v>684.53846153846155</v>
      </c>
      <c r="I3" s="9">
        <f>Q3/D3</f>
        <v>66.571428571428569</v>
      </c>
      <c r="J3" s="9">
        <f>Q3/E3</f>
        <v>71.692307692307693</v>
      </c>
      <c r="K3" s="26">
        <f>((P3-Q3)*1000/C3*0.25)+(Q3*1000/C3*0.75)</f>
        <v>2.5242539906739658</v>
      </c>
      <c r="L3" s="18">
        <f>(1-K3/E3)</f>
        <v>0.80582661610200268</v>
      </c>
      <c r="M3" s="28">
        <f>(L3-O3)/N3</f>
        <v>-0.69627020008452611</v>
      </c>
      <c r="N3" s="18">
        <v>5.213099719611277E-2</v>
      </c>
      <c r="O3" s="18">
        <v>0.84212387595034599</v>
      </c>
      <c r="P3" s="9">
        <v>9831</v>
      </c>
      <c r="Q3" s="9">
        <v>932</v>
      </c>
      <c r="R3" s="9">
        <v>9222</v>
      </c>
      <c r="S3" s="9">
        <v>667</v>
      </c>
      <c r="T3" s="18">
        <f>(R3-S3)/(P3-Q3)</f>
        <v>0.96134397123272275</v>
      </c>
      <c r="U3" s="18">
        <f>S3/Q3</f>
        <v>0.71566523605150212</v>
      </c>
      <c r="V3" s="18">
        <f>(T3*0.25)+(U3*0.75)</f>
        <v>0.77708491984680728</v>
      </c>
      <c r="W3" s="18">
        <f>V3/F3</f>
        <v>0.83686068291194626</v>
      </c>
      <c r="X3" s="28">
        <f>(W3-Z3)/Y3</f>
        <v>0.699436575900513</v>
      </c>
      <c r="Y3" s="18">
        <v>8.4658479904023046E-2</v>
      </c>
      <c r="Z3" s="18">
        <v>0.777647445606934</v>
      </c>
      <c r="AA3" s="19">
        <v>60</v>
      </c>
      <c r="AB3" s="9">
        <v>5</v>
      </c>
      <c r="AC3" s="9">
        <v>18</v>
      </c>
      <c r="AD3" s="9">
        <v>584</v>
      </c>
      <c r="AE3" s="9">
        <v>399</v>
      </c>
      <c r="AF3" s="9">
        <v>107</v>
      </c>
      <c r="AG3" s="9">
        <v>153</v>
      </c>
      <c r="AH3" s="9">
        <v>8</v>
      </c>
      <c r="AI3" s="9">
        <v>178</v>
      </c>
      <c r="AJ3" s="9">
        <v>0</v>
      </c>
      <c r="AK3" s="9">
        <v>0</v>
      </c>
      <c r="AL3" s="9">
        <v>8</v>
      </c>
      <c r="AM3" s="9">
        <v>115</v>
      </c>
      <c r="AN3" s="9">
        <v>71</v>
      </c>
      <c r="AO3" s="9">
        <v>5</v>
      </c>
      <c r="AP3" s="9">
        <v>2</v>
      </c>
      <c r="AQ3" s="9">
        <v>8314126</v>
      </c>
      <c r="AR3" s="9">
        <v>0</v>
      </c>
      <c r="AS3" s="9">
        <v>1002153</v>
      </c>
      <c r="AT3" s="9">
        <v>39</v>
      </c>
      <c r="AU3" s="9">
        <v>0</v>
      </c>
      <c r="AV3" s="9">
        <v>2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273</v>
      </c>
      <c r="BD3" s="9">
        <v>221</v>
      </c>
      <c r="BE3" s="9">
        <v>6</v>
      </c>
      <c r="BF3" s="18">
        <f>((1-BK3)+(1-BL3)+(1-BM3)+(1+BN3))/4</f>
        <v>0.99609448160832414</v>
      </c>
      <c r="BG3" s="18">
        <f>BF3*BO3</f>
        <v>0.52261616378277609</v>
      </c>
      <c r="BH3" s="28">
        <f>(BG3-BJ3)/BI3</f>
        <v>2.6322960612951786E-2</v>
      </c>
      <c r="BI3" s="18">
        <v>4.4895862782341985E-2</v>
      </c>
      <c r="BJ3" s="18">
        <v>0.52143437175507201</v>
      </c>
      <c r="BK3" s="18">
        <f>BE3/BD3</f>
        <v>2.7149321266968326E-2</v>
      </c>
      <c r="BL3" s="18">
        <f>(BE3/BD3*0.5)+((AK3+AL3)/Q3*0.5)</f>
        <v>1.7866506127046395E-2</v>
      </c>
      <c r="BM3" s="18">
        <f>(AV3/AN3*0.5)+(AW3/AN3*0.5)</f>
        <v>1.4084507042253521E-2</v>
      </c>
      <c r="BN3" s="18">
        <f>AO3/AM3</f>
        <v>4.3478260869565216E-2</v>
      </c>
      <c r="BO3" s="18">
        <f>(1-((3*AE3/S3)+(2*AF3/S3)+(1*AG3/S3))/5)*(1-AH3/S3)</f>
        <v>0.52466525358010652</v>
      </c>
      <c r="BP3" s="9">
        <v>5</v>
      </c>
      <c r="BQ3" s="9">
        <v>3</v>
      </c>
      <c r="BR3" s="9">
        <v>1</v>
      </c>
      <c r="BS3" s="38">
        <v>0</v>
      </c>
      <c r="BT3" s="42">
        <f>(BH3+X3+M3)/3</f>
        <v>9.8297788096462311E-3</v>
      </c>
    </row>
    <row r="4" spans="1:72" ht="16.5" x14ac:dyDescent="0.3">
      <c r="A4" s="7" t="s">
        <v>207</v>
      </c>
      <c r="B4" s="8" t="s">
        <v>2</v>
      </c>
      <c r="C4" s="8">
        <v>1086934</v>
      </c>
      <c r="D4" s="9">
        <v>14</v>
      </c>
      <c r="E4" s="9">
        <v>12</v>
      </c>
      <c r="F4" s="18">
        <f t="shared" ref="F4:F17" si="0">E4/D4</f>
        <v>0.8571428571428571</v>
      </c>
      <c r="G4" s="9">
        <f>(P4-Q4)/D4</f>
        <v>328.21428571428572</v>
      </c>
      <c r="H4" s="9">
        <f>(P4-Q4)/E4</f>
        <v>382.91666666666669</v>
      </c>
      <c r="I4" s="9">
        <f>Q4/D4</f>
        <v>99.642857142857139</v>
      </c>
      <c r="J4" s="9">
        <f>Q4/E4</f>
        <v>116.25</v>
      </c>
      <c r="K4" s="26">
        <f t="shared" ref="K4:K17" si="1">((P4-Q4)*1000/C4*0.25)+(Q4*1000/C4*0.75)</f>
        <v>2.0194418428349836</v>
      </c>
      <c r="L4" s="18">
        <f t="shared" ref="L4:L17" si="2">(1-K4/E4)</f>
        <v>0.83171317976375136</v>
      </c>
      <c r="M4" s="28">
        <f t="shared" ref="M4:M17" si="3">(L4-O4)/N4</f>
        <v>-0.19970260970513173</v>
      </c>
      <c r="N4" s="18">
        <v>5.213099719611277E-2</v>
      </c>
      <c r="O4" s="18">
        <v>0.84212387595034599</v>
      </c>
      <c r="P4" s="9">
        <v>5990</v>
      </c>
      <c r="Q4" s="9">
        <v>1395</v>
      </c>
      <c r="R4" s="9">
        <v>5216</v>
      </c>
      <c r="S4" s="9">
        <v>810</v>
      </c>
      <c r="T4" s="18">
        <f>(R4-S4)/(P4-Q4)</f>
        <v>0.95886833514689884</v>
      </c>
      <c r="U4" s="18">
        <f>S4/Q4</f>
        <v>0.58064516129032262</v>
      </c>
      <c r="V4" s="18">
        <f>(T4*0.25)+(U4*0.75)</f>
        <v>0.67520095475446673</v>
      </c>
      <c r="W4" s="18">
        <f t="shared" ref="W4:W17" si="4">V4/F4</f>
        <v>0.78773444721354458</v>
      </c>
      <c r="X4" s="28">
        <f t="shared" ref="X4:X17" si="5">(W4-Z4)/Y4</f>
        <v>0.11914933528272856</v>
      </c>
      <c r="Y4" s="18">
        <v>8.4658479904023046E-2</v>
      </c>
      <c r="Z4" s="18">
        <v>0.777647445606934</v>
      </c>
      <c r="AA4" s="9">
        <v>39</v>
      </c>
      <c r="AB4" s="9">
        <v>0</v>
      </c>
      <c r="AC4" s="9">
        <v>74</v>
      </c>
      <c r="AD4" s="9">
        <v>697</v>
      </c>
      <c r="AE4" s="9">
        <v>426</v>
      </c>
      <c r="AF4" s="9">
        <v>191</v>
      </c>
      <c r="AG4" s="9">
        <v>178</v>
      </c>
      <c r="AH4" s="9">
        <v>15</v>
      </c>
      <c r="AI4" s="9">
        <v>510</v>
      </c>
      <c r="AJ4" s="9">
        <v>0</v>
      </c>
      <c r="AK4" s="9">
        <v>0</v>
      </c>
      <c r="AL4" s="9">
        <v>8</v>
      </c>
      <c r="AM4" s="9">
        <v>183</v>
      </c>
      <c r="AN4" s="9">
        <v>56</v>
      </c>
      <c r="AO4" s="9">
        <v>0</v>
      </c>
      <c r="AP4" s="9">
        <v>0</v>
      </c>
      <c r="AQ4" s="9">
        <v>581189</v>
      </c>
      <c r="AR4" s="9">
        <v>0</v>
      </c>
      <c r="AS4" s="9">
        <v>73164</v>
      </c>
      <c r="AT4" s="9">
        <v>127</v>
      </c>
      <c r="AU4" s="9">
        <v>0</v>
      </c>
      <c r="AV4" s="9">
        <v>0</v>
      </c>
      <c r="AW4" s="9">
        <v>0</v>
      </c>
      <c r="AX4" s="9">
        <v>24</v>
      </c>
      <c r="AY4" s="9">
        <v>5</v>
      </c>
      <c r="AZ4" s="9">
        <v>0</v>
      </c>
      <c r="BA4" s="9">
        <v>0</v>
      </c>
      <c r="BB4" s="9">
        <v>19</v>
      </c>
      <c r="BC4" s="9">
        <v>19</v>
      </c>
      <c r="BD4" s="9">
        <v>19</v>
      </c>
      <c r="BE4" s="9">
        <v>2</v>
      </c>
      <c r="BF4" s="18">
        <f t="shared" ref="BF4:BF17" si="6">((1-BK4)+(1-BL4)+(1-BM4)+(1+BN4))/4</f>
        <v>0.95980946991133753</v>
      </c>
      <c r="BG4" s="18">
        <f t="shared" ref="BG4:BG17" si="7">BF4*BO4</f>
        <v>0.51451405127812344</v>
      </c>
      <c r="BH4" s="28">
        <f t="shared" ref="BH4:BH18" si="8">(BG4-BJ4)/BI4</f>
        <v>-0.15414160789154957</v>
      </c>
      <c r="BI4" s="18">
        <v>4.4895862782341985E-2</v>
      </c>
      <c r="BJ4" s="18">
        <v>0.52143437175507201</v>
      </c>
      <c r="BK4" s="18">
        <f t="shared" ref="BK4:BK17" si="9">BE4/BD4</f>
        <v>0.10526315789473684</v>
      </c>
      <c r="BL4" s="18">
        <f t="shared" ref="BL4:BL17" si="10">(BE4/BD4*0.5)+((AK4+AL4)/Q4*0.5)</f>
        <v>5.5498962459913218E-2</v>
      </c>
      <c r="BM4" s="18">
        <f t="shared" ref="BM4:BM17" si="11">(AV4/AN4*0.5)+(AW4/AN4*0.5)</f>
        <v>0</v>
      </c>
      <c r="BN4" s="18">
        <f t="shared" ref="BN4:BN17" si="12">AO4/AM4</f>
        <v>0</v>
      </c>
      <c r="BO4" s="18">
        <f t="shared" ref="BO4:BO17" si="13">(1-((3*AE4/S4)+(2*AF4/S4)+(1*AG4/S4))/5)*(1-AH4/S4)</f>
        <v>0.53605852766346607</v>
      </c>
      <c r="BP4" s="9">
        <v>7</v>
      </c>
      <c r="BQ4" s="9">
        <v>5</v>
      </c>
      <c r="BR4" s="9">
        <v>0</v>
      </c>
      <c r="BS4" s="38">
        <v>0</v>
      </c>
      <c r="BT4" s="42">
        <f t="shared" ref="BT4:BT67" si="14">(BH4+X4+M4)/3</f>
        <v>-7.8231627437984244E-2</v>
      </c>
    </row>
    <row r="5" spans="1:72" ht="16.5" x14ac:dyDescent="0.3">
      <c r="A5" s="7" t="s">
        <v>207</v>
      </c>
      <c r="B5" s="8" t="s">
        <v>5</v>
      </c>
      <c r="C5" s="8">
        <v>759394</v>
      </c>
      <c r="D5" s="9">
        <v>14</v>
      </c>
      <c r="E5" s="9">
        <v>13</v>
      </c>
      <c r="F5" s="18">
        <f t="shared" si="0"/>
        <v>0.9285714285714286</v>
      </c>
      <c r="G5" s="9">
        <f>(P5-Q5)/D5</f>
        <v>379.28571428571428</v>
      </c>
      <c r="H5" s="9">
        <f>(P5-Q5)/E5</f>
        <v>408.46153846153845</v>
      </c>
      <c r="I5" s="9">
        <f>Q5/D5</f>
        <v>65.214285714285708</v>
      </c>
      <c r="J5" s="9">
        <f>Q5/E5</f>
        <v>70.230769230769226</v>
      </c>
      <c r="K5" s="26">
        <f t="shared" si="1"/>
        <v>2.6498102434309461</v>
      </c>
      <c r="L5" s="18">
        <f t="shared" si="2"/>
        <v>0.79616844281300414</v>
      </c>
      <c r="M5" s="28">
        <f t="shared" si="3"/>
        <v>-0.88153758050054309</v>
      </c>
      <c r="N5" s="18">
        <v>5.213099719611277E-2</v>
      </c>
      <c r="O5" s="18">
        <v>0.84212387595034599</v>
      </c>
      <c r="P5" s="9">
        <v>6223</v>
      </c>
      <c r="Q5" s="9">
        <v>913</v>
      </c>
      <c r="R5" s="9">
        <v>5577</v>
      </c>
      <c r="S5" s="9">
        <v>638</v>
      </c>
      <c r="T5" s="18">
        <f>(R5-S5)/(P5-Q5)</f>
        <v>0.93013182674199624</v>
      </c>
      <c r="U5" s="18">
        <f>S5/Q5</f>
        <v>0.6987951807228916</v>
      </c>
      <c r="V5" s="18">
        <f>(T5*0.25)+(U5*0.75)</f>
        <v>0.75662934222766776</v>
      </c>
      <c r="W5" s="18">
        <f t="shared" si="4"/>
        <v>0.81483159932210369</v>
      </c>
      <c r="X5" s="28">
        <f t="shared" si="5"/>
        <v>0.43922538837603997</v>
      </c>
      <c r="Y5" s="18">
        <v>8.4658479904023046E-2</v>
      </c>
      <c r="Z5" s="18">
        <v>0.777647445606934</v>
      </c>
      <c r="AA5" s="9">
        <v>50</v>
      </c>
      <c r="AB5" s="9">
        <v>0</v>
      </c>
      <c r="AC5" s="9">
        <v>43</v>
      </c>
      <c r="AD5" s="9">
        <v>545</v>
      </c>
      <c r="AE5" s="9">
        <v>400</v>
      </c>
      <c r="AF5" s="9">
        <v>76</v>
      </c>
      <c r="AG5" s="9">
        <v>146</v>
      </c>
      <c r="AH5" s="9">
        <v>16</v>
      </c>
      <c r="AI5" s="9">
        <v>186</v>
      </c>
      <c r="AJ5" s="9">
        <v>5</v>
      </c>
      <c r="AK5" s="9">
        <v>2</v>
      </c>
      <c r="AL5" s="9">
        <v>7</v>
      </c>
      <c r="AM5" s="9">
        <v>260</v>
      </c>
      <c r="AN5" s="9">
        <v>70</v>
      </c>
      <c r="AO5" s="9">
        <v>0</v>
      </c>
      <c r="AP5" s="9">
        <v>5</v>
      </c>
      <c r="AQ5" s="9">
        <v>1224268</v>
      </c>
      <c r="AR5" s="9">
        <v>265301</v>
      </c>
      <c r="AS5" s="9">
        <v>11469</v>
      </c>
      <c r="AT5" s="9">
        <v>190</v>
      </c>
      <c r="AU5" s="9">
        <v>0</v>
      </c>
      <c r="AV5" s="9">
        <v>5</v>
      </c>
      <c r="AW5" s="9">
        <v>0</v>
      </c>
      <c r="AX5" s="9">
        <v>3</v>
      </c>
      <c r="AY5" s="9">
        <v>0</v>
      </c>
      <c r="AZ5" s="9">
        <v>0</v>
      </c>
      <c r="BA5" s="9">
        <v>0</v>
      </c>
      <c r="BB5" s="9">
        <v>3</v>
      </c>
      <c r="BC5" s="9">
        <v>246</v>
      </c>
      <c r="BD5" s="9">
        <v>203</v>
      </c>
      <c r="BE5" s="9">
        <v>3</v>
      </c>
      <c r="BF5" s="18">
        <f t="shared" si="6"/>
        <v>0.98429735511684002</v>
      </c>
      <c r="BG5" s="18">
        <f t="shared" si="7"/>
        <v>0.50898583920238849</v>
      </c>
      <c r="BH5" s="28">
        <f t="shared" si="8"/>
        <v>-0.27727571720883959</v>
      </c>
      <c r="BI5" s="18">
        <v>4.4895862782341985E-2</v>
      </c>
      <c r="BJ5" s="18">
        <v>0.52143437175507201</v>
      </c>
      <c r="BK5" s="18">
        <f t="shared" si="9"/>
        <v>1.4778325123152709E-2</v>
      </c>
      <c r="BL5" s="18">
        <f t="shared" si="10"/>
        <v>1.2317968695201766E-2</v>
      </c>
      <c r="BM5" s="18">
        <f t="shared" si="11"/>
        <v>3.5714285714285712E-2</v>
      </c>
      <c r="BN5" s="18">
        <f t="shared" si="12"/>
        <v>0</v>
      </c>
      <c r="BO5" s="18">
        <f t="shared" si="13"/>
        <v>0.51710576743546144</v>
      </c>
      <c r="BP5" s="9">
        <v>5</v>
      </c>
      <c r="BQ5" s="9">
        <v>8</v>
      </c>
      <c r="BR5" s="9">
        <v>0</v>
      </c>
      <c r="BS5" s="38">
        <v>0</v>
      </c>
      <c r="BT5" s="42">
        <f t="shared" si="14"/>
        <v>-0.23986263644444758</v>
      </c>
    </row>
    <row r="6" spans="1:72" ht="16.5" x14ac:dyDescent="0.3">
      <c r="A6" s="7" t="s">
        <v>207</v>
      </c>
      <c r="B6" s="8" t="s">
        <v>6</v>
      </c>
      <c r="C6" s="8">
        <v>3514547</v>
      </c>
      <c r="D6" s="9">
        <v>50</v>
      </c>
      <c r="E6" s="9">
        <v>50</v>
      </c>
      <c r="F6" s="18">
        <f t="shared" si="0"/>
        <v>1</v>
      </c>
      <c r="G6" s="9">
        <f>(P6-Q6)/D6</f>
        <v>486.84</v>
      </c>
      <c r="H6" s="9">
        <f>(P6-Q6)/E6</f>
        <v>486.84</v>
      </c>
      <c r="I6" s="9">
        <f>Q6/D6</f>
        <v>54.14</v>
      </c>
      <c r="J6" s="9">
        <f>Q6/E6</f>
        <v>54.14</v>
      </c>
      <c r="K6" s="26">
        <f t="shared" si="1"/>
        <v>2.3091880689033326</v>
      </c>
      <c r="L6" s="18">
        <f t="shared" si="2"/>
        <v>0.95381623862193332</v>
      </c>
      <c r="M6" s="28">
        <f t="shared" si="3"/>
        <v>2.142532632771426</v>
      </c>
      <c r="N6" s="18">
        <v>5.213099719611277E-2</v>
      </c>
      <c r="O6" s="18">
        <v>0.84212387595034599</v>
      </c>
      <c r="P6" s="9">
        <v>27049</v>
      </c>
      <c r="Q6" s="9">
        <v>2707</v>
      </c>
      <c r="R6" s="9">
        <v>23988</v>
      </c>
      <c r="S6" s="9">
        <v>1395</v>
      </c>
      <c r="T6" s="18">
        <f>(R6-S6)/(P6-Q6)</f>
        <v>0.92814887848163663</v>
      </c>
      <c r="U6" s="18">
        <f>S6/Q6</f>
        <v>0.51533062430735133</v>
      </c>
      <c r="V6" s="18">
        <f>(T6*0.25)+(U6*0.75)</f>
        <v>0.61853518785092265</v>
      </c>
      <c r="W6" s="18">
        <f t="shared" si="4"/>
        <v>0.61853518785092265</v>
      </c>
      <c r="X6" s="28">
        <f t="shared" si="5"/>
        <v>-1.8794603675425807</v>
      </c>
      <c r="Y6" s="18">
        <v>8.4658479904023046E-2</v>
      </c>
      <c r="Z6" s="18">
        <v>0.777647445606934</v>
      </c>
      <c r="AA6" s="9">
        <v>55</v>
      </c>
      <c r="AB6" s="9">
        <v>6</v>
      </c>
      <c r="AC6" s="9">
        <v>54</v>
      </c>
      <c r="AD6" s="9">
        <v>1280</v>
      </c>
      <c r="AE6" s="9">
        <v>567</v>
      </c>
      <c r="AF6" s="9">
        <v>350</v>
      </c>
      <c r="AG6" s="9">
        <v>426</v>
      </c>
      <c r="AH6" s="9">
        <v>52</v>
      </c>
      <c r="AI6" s="9">
        <v>1124</v>
      </c>
      <c r="AJ6" s="9">
        <v>0</v>
      </c>
      <c r="AK6" s="9">
        <v>0</v>
      </c>
      <c r="AL6" s="9">
        <v>34</v>
      </c>
      <c r="AM6" s="9">
        <v>156</v>
      </c>
      <c r="AN6" s="9">
        <v>82</v>
      </c>
      <c r="AO6" s="9">
        <v>6</v>
      </c>
      <c r="AP6" s="9">
        <v>6</v>
      </c>
      <c r="AQ6" s="9">
        <v>87368644</v>
      </c>
      <c r="AR6" s="9">
        <v>181023</v>
      </c>
      <c r="AS6" s="9">
        <v>0</v>
      </c>
      <c r="AT6" s="9">
        <v>68</v>
      </c>
      <c r="AU6" s="9">
        <v>0</v>
      </c>
      <c r="AV6" s="9">
        <v>2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521</v>
      </c>
      <c r="BD6" s="9">
        <v>483</v>
      </c>
      <c r="BE6" s="9">
        <v>22</v>
      </c>
      <c r="BF6" s="18">
        <f t="shared" si="6"/>
        <v>0.98791585509183855</v>
      </c>
      <c r="BG6" s="18">
        <f t="shared" si="7"/>
        <v>0.56560898041647278</v>
      </c>
      <c r="BH6" s="28">
        <f t="shared" si="8"/>
        <v>0.9839349535515578</v>
      </c>
      <c r="BI6" s="18">
        <v>4.4895862782341985E-2</v>
      </c>
      <c r="BJ6" s="18">
        <v>0.52143437175507201</v>
      </c>
      <c r="BK6" s="18">
        <f t="shared" si="9"/>
        <v>4.5548654244306416E-2</v>
      </c>
      <c r="BL6" s="18">
        <f t="shared" si="10"/>
        <v>2.9054341898658565E-2</v>
      </c>
      <c r="BM6" s="18">
        <f t="shared" si="11"/>
        <v>1.2195121951219513E-2</v>
      </c>
      <c r="BN6" s="18">
        <f t="shared" si="12"/>
        <v>3.8461538461538464E-2</v>
      </c>
      <c r="BO6" s="18">
        <f t="shared" si="13"/>
        <v>0.57252748551534549</v>
      </c>
      <c r="BP6" s="9">
        <v>39</v>
      </c>
      <c r="BQ6" s="9">
        <v>52</v>
      </c>
      <c r="BR6" s="9">
        <v>8</v>
      </c>
      <c r="BS6" s="38">
        <v>8</v>
      </c>
      <c r="BT6" s="42">
        <f t="shared" si="14"/>
        <v>0.41566907292680105</v>
      </c>
    </row>
    <row r="7" spans="1:72" ht="16.5" x14ac:dyDescent="0.3">
      <c r="A7" s="7" t="s">
        <v>207</v>
      </c>
      <c r="B7" s="8" t="s">
        <v>7</v>
      </c>
      <c r="C7" s="8">
        <v>1680374</v>
      </c>
      <c r="D7" s="9">
        <v>15</v>
      </c>
      <c r="E7" s="9">
        <v>14</v>
      </c>
      <c r="F7" s="18">
        <f t="shared" si="0"/>
        <v>0.93333333333333335</v>
      </c>
      <c r="G7" s="9">
        <f>(P7-Q7)/D7</f>
        <v>423.8</v>
      </c>
      <c r="H7" s="9">
        <f>(P7-Q7)/E7</f>
        <v>454.07142857142856</v>
      </c>
      <c r="I7" s="9">
        <f>Q7/D7</f>
        <v>24.8</v>
      </c>
      <c r="J7" s="9">
        <f>Q7/E7</f>
        <v>26.571428571428573</v>
      </c>
      <c r="K7" s="26">
        <f t="shared" si="1"/>
        <v>1.1118060622218626</v>
      </c>
      <c r="L7" s="18">
        <f t="shared" si="2"/>
        <v>0.92058528126986694</v>
      </c>
      <c r="M7" s="28">
        <f t="shared" si="3"/>
        <v>1.50508161246859</v>
      </c>
      <c r="N7" s="18">
        <v>5.213099719611277E-2</v>
      </c>
      <c r="O7" s="18">
        <v>0.84212387595034599</v>
      </c>
      <c r="P7" s="9">
        <v>6729</v>
      </c>
      <c r="Q7" s="9">
        <v>372</v>
      </c>
      <c r="R7" s="9">
        <v>6399</v>
      </c>
      <c r="S7" s="9">
        <v>276</v>
      </c>
      <c r="T7" s="18">
        <f>(R7-S7)/(P7-Q7)</f>
        <v>0.96319018404907975</v>
      </c>
      <c r="U7" s="18">
        <f>S7/Q7</f>
        <v>0.74193548387096775</v>
      </c>
      <c r="V7" s="18">
        <f>(T7*0.25)+(U7*0.75)</f>
        <v>0.79724915891549575</v>
      </c>
      <c r="W7" s="18">
        <f t="shared" si="4"/>
        <v>0.8541955274094597</v>
      </c>
      <c r="X7" s="28">
        <f t="shared" si="5"/>
        <v>0.90419863301712877</v>
      </c>
      <c r="Y7" s="18">
        <v>8.4658479904023046E-2</v>
      </c>
      <c r="Z7" s="18">
        <v>0.777647445606934</v>
      </c>
      <c r="AA7" s="9">
        <v>103</v>
      </c>
      <c r="AB7" s="9">
        <v>0</v>
      </c>
      <c r="AC7" s="9">
        <v>4</v>
      </c>
      <c r="AD7" s="9">
        <v>169</v>
      </c>
      <c r="AE7" s="9">
        <v>156</v>
      </c>
      <c r="AF7" s="9">
        <v>45</v>
      </c>
      <c r="AG7" s="9">
        <v>73</v>
      </c>
      <c r="AH7" s="9">
        <v>2</v>
      </c>
      <c r="AI7" s="9">
        <v>69</v>
      </c>
      <c r="AJ7" s="9">
        <v>1</v>
      </c>
      <c r="AK7" s="9">
        <v>0</v>
      </c>
      <c r="AL7" s="9">
        <v>3</v>
      </c>
      <c r="AM7" s="9">
        <v>176</v>
      </c>
      <c r="AN7" s="9">
        <v>111</v>
      </c>
      <c r="AO7" s="9">
        <v>0</v>
      </c>
      <c r="AP7" s="9">
        <v>0</v>
      </c>
      <c r="AQ7" s="9">
        <v>3392321</v>
      </c>
      <c r="AR7" s="9">
        <v>0</v>
      </c>
      <c r="AS7" s="9">
        <v>1806531</v>
      </c>
      <c r="AT7" s="9">
        <v>65</v>
      </c>
      <c r="AU7" s="9">
        <v>0</v>
      </c>
      <c r="AV7" s="9">
        <v>2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110</v>
      </c>
      <c r="BD7" s="9">
        <v>80</v>
      </c>
      <c r="BE7" s="9">
        <v>1</v>
      </c>
      <c r="BF7" s="18">
        <f t="shared" si="6"/>
        <v>0.9920521832316187</v>
      </c>
      <c r="BG7" s="18">
        <f t="shared" si="7"/>
        <v>0.53453817831309636</v>
      </c>
      <c r="BH7" s="28">
        <f t="shared" si="8"/>
        <v>0.291871137916481</v>
      </c>
      <c r="BI7" s="18">
        <v>4.4895862782341985E-2</v>
      </c>
      <c r="BJ7" s="18">
        <v>0.52143437175507201</v>
      </c>
      <c r="BK7" s="18">
        <f t="shared" si="9"/>
        <v>1.2500000000000001E-2</v>
      </c>
      <c r="BL7" s="18">
        <f t="shared" si="10"/>
        <v>1.0282258064516129E-2</v>
      </c>
      <c r="BM7" s="18">
        <f t="shared" si="11"/>
        <v>9.0090090090090089E-3</v>
      </c>
      <c r="BN7" s="18">
        <f t="shared" si="12"/>
        <v>0</v>
      </c>
      <c r="BO7" s="18">
        <f t="shared" si="13"/>
        <v>0.53882062591892455</v>
      </c>
      <c r="BP7" s="9">
        <v>7</v>
      </c>
      <c r="BQ7" s="9">
        <v>8</v>
      </c>
      <c r="BR7" s="9">
        <v>0</v>
      </c>
      <c r="BS7" s="38">
        <v>0</v>
      </c>
      <c r="BT7" s="42">
        <f t="shared" si="14"/>
        <v>0.90038379446740002</v>
      </c>
    </row>
    <row r="8" spans="1:72" ht="16.5" x14ac:dyDescent="0.3">
      <c r="A8" s="7" t="s">
        <v>207</v>
      </c>
      <c r="B8" s="8" t="s">
        <v>8</v>
      </c>
      <c r="C8" s="8">
        <v>897165</v>
      </c>
      <c r="D8" s="9">
        <v>16</v>
      </c>
      <c r="E8" s="9">
        <v>13</v>
      </c>
      <c r="F8" s="18">
        <f t="shared" si="0"/>
        <v>0.8125</v>
      </c>
      <c r="G8" s="9">
        <f>(P8-Q8)/D8</f>
        <v>514.3125</v>
      </c>
      <c r="H8" s="9">
        <f>(P8-Q8)/E8</f>
        <v>633</v>
      </c>
      <c r="I8" s="9">
        <f>Q8/D8</f>
        <v>91.3125</v>
      </c>
      <c r="J8" s="9">
        <f>Q8/E8</f>
        <v>112.38461538461539</v>
      </c>
      <c r="K8" s="26">
        <f t="shared" si="1"/>
        <v>3.5144037050040962</v>
      </c>
      <c r="L8" s="18">
        <f t="shared" si="2"/>
        <v>0.72966125346122335</v>
      </c>
      <c r="M8" s="28">
        <f t="shared" si="3"/>
        <v>-2.1573080995563343</v>
      </c>
      <c r="N8" s="18">
        <v>5.213099719611277E-2</v>
      </c>
      <c r="O8" s="18">
        <v>0.84212387595034599</v>
      </c>
      <c r="P8" s="9">
        <v>9690</v>
      </c>
      <c r="Q8" s="9">
        <v>1461</v>
      </c>
      <c r="R8" s="9">
        <v>8324</v>
      </c>
      <c r="S8" s="9">
        <v>576</v>
      </c>
      <c r="T8" s="18">
        <f>(R8-S8)/(P8-Q8)</f>
        <v>0.94154818325434442</v>
      </c>
      <c r="U8" s="18">
        <f>S8/Q8</f>
        <v>0.3942505133470226</v>
      </c>
      <c r="V8" s="18">
        <f>(T8*0.25)+(U8*0.75)</f>
        <v>0.53107493082385304</v>
      </c>
      <c r="W8" s="18">
        <f t="shared" si="4"/>
        <v>0.65363068409089609</v>
      </c>
      <c r="X8" s="28">
        <f t="shared" si="5"/>
        <v>-1.4649065475382403</v>
      </c>
      <c r="Y8" s="18">
        <v>8.4658479904023046E-2</v>
      </c>
      <c r="Z8" s="18">
        <v>0.777647445606934</v>
      </c>
      <c r="AA8" s="9">
        <v>35</v>
      </c>
      <c r="AB8" s="9">
        <v>0</v>
      </c>
      <c r="AC8" s="9">
        <v>94</v>
      </c>
      <c r="AD8" s="9">
        <v>447</v>
      </c>
      <c r="AE8" s="9">
        <v>245</v>
      </c>
      <c r="AF8" s="9">
        <v>148</v>
      </c>
      <c r="AG8" s="9">
        <v>181</v>
      </c>
      <c r="AH8" s="9">
        <v>2</v>
      </c>
      <c r="AI8" s="9">
        <v>669</v>
      </c>
      <c r="AJ8" s="9">
        <v>0</v>
      </c>
      <c r="AK8" s="9">
        <v>0</v>
      </c>
      <c r="AL8" s="9">
        <v>16</v>
      </c>
      <c r="AM8" s="9">
        <v>211</v>
      </c>
      <c r="AN8" s="9">
        <v>75</v>
      </c>
      <c r="AO8" s="9">
        <v>0</v>
      </c>
      <c r="AP8" s="9">
        <v>21</v>
      </c>
      <c r="AQ8" s="9">
        <v>29254541</v>
      </c>
      <c r="AR8" s="9">
        <v>22000</v>
      </c>
      <c r="AS8" s="9">
        <v>1737539</v>
      </c>
      <c r="AT8" s="9">
        <v>136</v>
      </c>
      <c r="AU8" s="9">
        <v>0</v>
      </c>
      <c r="AV8" s="9">
        <v>7</v>
      </c>
      <c r="AW8" s="9">
        <v>0</v>
      </c>
      <c r="AX8" s="9">
        <v>3</v>
      </c>
      <c r="AY8" s="9">
        <v>2</v>
      </c>
      <c r="AZ8" s="9">
        <v>0</v>
      </c>
      <c r="BA8" s="9">
        <v>0</v>
      </c>
      <c r="BB8" s="9">
        <v>1</v>
      </c>
      <c r="BC8" s="9">
        <v>157</v>
      </c>
      <c r="BD8" s="9">
        <v>119</v>
      </c>
      <c r="BE8" s="9">
        <v>17</v>
      </c>
      <c r="BF8" s="18">
        <f t="shared" si="6"/>
        <v>0.93339297936833865</v>
      </c>
      <c r="BG8" s="18">
        <f t="shared" si="7"/>
        <v>0.53871305159058358</v>
      </c>
      <c r="BH8" s="28">
        <f t="shared" si="8"/>
        <v>0.38486129377398787</v>
      </c>
      <c r="BI8" s="18">
        <v>4.4895862782341985E-2</v>
      </c>
      <c r="BJ8" s="18">
        <v>0.52143437175507201</v>
      </c>
      <c r="BK8" s="18">
        <f t="shared" si="9"/>
        <v>0.14285714285714285</v>
      </c>
      <c r="BL8" s="18">
        <f t="shared" si="10"/>
        <v>7.690427300283563E-2</v>
      </c>
      <c r="BM8" s="18">
        <f t="shared" si="11"/>
        <v>4.6666666666666669E-2</v>
      </c>
      <c r="BN8" s="18">
        <f t="shared" si="12"/>
        <v>0</v>
      </c>
      <c r="BO8" s="18">
        <f t="shared" si="13"/>
        <v>0.5771556712962963</v>
      </c>
      <c r="BP8" s="9">
        <v>7</v>
      </c>
      <c r="BQ8" s="9">
        <v>16</v>
      </c>
      <c r="BR8" s="9">
        <v>0</v>
      </c>
      <c r="BS8" s="38">
        <v>0</v>
      </c>
      <c r="BT8" s="42">
        <f t="shared" si="14"/>
        <v>-1.0791177844401956</v>
      </c>
    </row>
    <row r="9" spans="1:72" ht="16.5" x14ac:dyDescent="0.3">
      <c r="A9" s="7" t="s">
        <v>207</v>
      </c>
      <c r="B9" s="8" t="s">
        <v>9</v>
      </c>
      <c r="C9" s="8">
        <v>1703928</v>
      </c>
      <c r="D9" s="9">
        <v>16</v>
      </c>
      <c r="E9" s="9">
        <v>16</v>
      </c>
      <c r="F9" s="18">
        <f t="shared" si="0"/>
        <v>1</v>
      </c>
      <c r="G9" s="9">
        <f>(P9-Q9)/D9</f>
        <v>939.375</v>
      </c>
      <c r="H9" s="9">
        <f>(P9-Q9)/E9</f>
        <v>939.375</v>
      </c>
      <c r="I9" s="9">
        <f>Q9/D9</f>
        <v>63.5</v>
      </c>
      <c r="J9" s="9">
        <f>Q9/E9</f>
        <v>63.5</v>
      </c>
      <c r="K9" s="26">
        <f t="shared" si="1"/>
        <v>2.652400805667845</v>
      </c>
      <c r="L9" s="18">
        <f t="shared" si="2"/>
        <v>0.83422494964575966</v>
      </c>
      <c r="M9" s="28">
        <f t="shared" si="3"/>
        <v>-0.15152072144085754</v>
      </c>
      <c r="N9" s="18">
        <v>5.213099719611277E-2</v>
      </c>
      <c r="O9" s="18">
        <v>0.84212387595034599</v>
      </c>
      <c r="P9" s="9">
        <v>16046</v>
      </c>
      <c r="Q9" s="9">
        <v>1016</v>
      </c>
      <c r="R9" s="9">
        <v>14662</v>
      </c>
      <c r="S9" s="9">
        <v>784</v>
      </c>
      <c r="T9" s="18">
        <f>(R9-S9)/(P9-Q9)</f>
        <v>0.92335329341317363</v>
      </c>
      <c r="U9" s="18">
        <f>S9/Q9</f>
        <v>0.77165354330708658</v>
      </c>
      <c r="V9" s="18">
        <f>(T9*0.25)+(U9*0.75)</f>
        <v>0.80957848083360839</v>
      </c>
      <c r="W9" s="18">
        <f t="shared" si="4"/>
        <v>0.80957848083360839</v>
      </c>
      <c r="X9" s="28">
        <f t="shared" si="5"/>
        <v>0.3771746818850808</v>
      </c>
      <c r="Y9" s="18">
        <v>8.4658479904023046E-2</v>
      </c>
      <c r="Z9" s="18">
        <v>0.777647445606934</v>
      </c>
      <c r="AA9" s="9">
        <v>43</v>
      </c>
      <c r="AB9" s="9">
        <v>2</v>
      </c>
      <c r="AC9" s="9">
        <v>2</v>
      </c>
      <c r="AD9" s="9">
        <v>737</v>
      </c>
      <c r="AE9" s="9">
        <v>615</v>
      </c>
      <c r="AF9" s="9">
        <v>76</v>
      </c>
      <c r="AG9" s="9">
        <v>72</v>
      </c>
      <c r="AH9" s="9">
        <v>21</v>
      </c>
      <c r="AI9" s="9">
        <v>141</v>
      </c>
      <c r="AJ9" s="9">
        <v>1</v>
      </c>
      <c r="AK9" s="9">
        <v>1</v>
      </c>
      <c r="AL9" s="9">
        <v>9</v>
      </c>
      <c r="AM9" s="9">
        <v>140</v>
      </c>
      <c r="AN9" s="9">
        <v>88</v>
      </c>
      <c r="AO9" s="9">
        <v>3</v>
      </c>
      <c r="AP9" s="9">
        <v>14</v>
      </c>
      <c r="AQ9" s="9">
        <v>7097901</v>
      </c>
      <c r="AR9" s="9">
        <v>74970</v>
      </c>
      <c r="AS9" s="9">
        <v>46329933</v>
      </c>
      <c r="AT9" s="9">
        <v>49</v>
      </c>
      <c r="AU9" s="9">
        <v>0</v>
      </c>
      <c r="AV9" s="9">
        <v>1</v>
      </c>
      <c r="AW9" s="9">
        <v>0</v>
      </c>
      <c r="AX9" s="9">
        <v>6</v>
      </c>
      <c r="AY9" s="9">
        <v>5</v>
      </c>
      <c r="AZ9" s="9">
        <v>0</v>
      </c>
      <c r="BA9" s="9">
        <v>0</v>
      </c>
      <c r="BB9" s="9">
        <v>1</v>
      </c>
      <c r="BC9" s="9">
        <v>397</v>
      </c>
      <c r="BD9" s="9">
        <v>288</v>
      </c>
      <c r="BE9" s="9">
        <v>4</v>
      </c>
      <c r="BF9" s="18">
        <f t="shared" si="6"/>
        <v>0.99749804001772502</v>
      </c>
      <c r="BG9" s="18">
        <f t="shared" si="7"/>
        <v>0.45839606198965055</v>
      </c>
      <c r="BH9" s="28">
        <f t="shared" si="8"/>
        <v>-1.4041006422136317</v>
      </c>
      <c r="BI9" s="18">
        <v>4.4895862782341985E-2</v>
      </c>
      <c r="BJ9" s="18">
        <v>0.52143437175507201</v>
      </c>
      <c r="BK9" s="18">
        <f t="shared" si="9"/>
        <v>1.3888888888888888E-2</v>
      </c>
      <c r="BL9" s="18">
        <f t="shared" si="10"/>
        <v>1.1865704286964129E-2</v>
      </c>
      <c r="BM9" s="18">
        <f t="shared" si="11"/>
        <v>5.681818181818182E-3</v>
      </c>
      <c r="BN9" s="18">
        <f t="shared" si="12"/>
        <v>2.1428571428571429E-2</v>
      </c>
      <c r="BO9" s="18">
        <f t="shared" si="13"/>
        <v>0.45954582725947518</v>
      </c>
      <c r="BP9" s="9">
        <v>24</v>
      </c>
      <c r="BQ9" s="9">
        <v>13</v>
      </c>
      <c r="BR9" s="9">
        <v>0</v>
      </c>
      <c r="BS9" s="38">
        <v>0</v>
      </c>
      <c r="BT9" s="42">
        <f t="shared" si="14"/>
        <v>-0.39281556058980288</v>
      </c>
    </row>
    <row r="10" spans="1:72" ht="16.5" x14ac:dyDescent="0.3">
      <c r="A10" s="7" t="s">
        <v>207</v>
      </c>
      <c r="B10" s="8" t="s">
        <v>10</v>
      </c>
      <c r="C10" s="8">
        <v>1197689</v>
      </c>
      <c r="D10" s="9">
        <v>16</v>
      </c>
      <c r="E10" s="9">
        <v>12</v>
      </c>
      <c r="F10" s="18">
        <f t="shared" si="0"/>
        <v>0.75</v>
      </c>
      <c r="G10" s="9">
        <f>(P10-Q10)/D10</f>
        <v>459.8125</v>
      </c>
      <c r="H10" s="9">
        <f>(P10-Q10)/E10</f>
        <v>613.08333333333337</v>
      </c>
      <c r="I10" s="9">
        <f>Q10/D10</f>
        <v>61.375</v>
      </c>
      <c r="J10" s="9">
        <f>Q10/E10</f>
        <v>81.833333333333329</v>
      </c>
      <c r="K10" s="26">
        <f t="shared" si="1"/>
        <v>2.1506000305588513</v>
      </c>
      <c r="L10" s="18">
        <f t="shared" si="2"/>
        <v>0.82078333078676236</v>
      </c>
      <c r="M10" s="28">
        <f t="shared" si="3"/>
        <v>-0.40936383939294618</v>
      </c>
      <c r="N10" s="18">
        <v>5.213099719611277E-2</v>
      </c>
      <c r="O10" s="18">
        <v>0.84212387595034599</v>
      </c>
      <c r="P10" s="9">
        <v>8339</v>
      </c>
      <c r="Q10" s="9">
        <v>982</v>
      </c>
      <c r="R10" s="9">
        <v>7454</v>
      </c>
      <c r="S10" s="9">
        <v>576</v>
      </c>
      <c r="T10" s="18">
        <f>(R10-S10)/(P10-Q10)</f>
        <v>0.93489193964931361</v>
      </c>
      <c r="U10" s="18">
        <f>S10/Q10</f>
        <v>0.5865580448065173</v>
      </c>
      <c r="V10" s="18">
        <f>(T10*0.25)+(U10*0.75)</f>
        <v>0.67364151851721643</v>
      </c>
      <c r="W10" s="18">
        <f t="shared" si="4"/>
        <v>0.89818869135628854</v>
      </c>
      <c r="X10" s="28">
        <f t="shared" si="5"/>
        <v>1.4238531791028097</v>
      </c>
      <c r="Y10" s="18">
        <v>8.4658479904023046E-2</v>
      </c>
      <c r="Z10" s="18">
        <v>0.777647445606934</v>
      </c>
      <c r="AA10" s="9">
        <v>21</v>
      </c>
      <c r="AB10" s="9">
        <v>0</v>
      </c>
      <c r="AC10" s="9">
        <v>13</v>
      </c>
      <c r="AD10" s="9">
        <v>542</v>
      </c>
      <c r="AE10" s="9">
        <v>392</v>
      </c>
      <c r="AF10" s="9">
        <v>126</v>
      </c>
      <c r="AG10" s="9">
        <v>52</v>
      </c>
      <c r="AH10" s="9">
        <v>6</v>
      </c>
      <c r="AI10" s="9">
        <v>265</v>
      </c>
      <c r="AJ10" s="9">
        <v>0</v>
      </c>
      <c r="AK10" s="9">
        <v>0</v>
      </c>
      <c r="AL10" s="9">
        <v>21</v>
      </c>
      <c r="AM10" s="9">
        <v>48</v>
      </c>
      <c r="AN10" s="9">
        <v>23</v>
      </c>
      <c r="AO10" s="9">
        <v>0</v>
      </c>
      <c r="AP10" s="9">
        <v>0</v>
      </c>
      <c r="AQ10" s="9">
        <v>4938</v>
      </c>
      <c r="AR10" s="9">
        <v>0</v>
      </c>
      <c r="AS10" s="9">
        <v>4938</v>
      </c>
      <c r="AT10" s="9">
        <v>25</v>
      </c>
      <c r="AU10" s="9">
        <v>0</v>
      </c>
      <c r="AV10" s="9">
        <v>1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193</v>
      </c>
      <c r="BD10" s="9">
        <v>172</v>
      </c>
      <c r="BE10" s="9">
        <v>22</v>
      </c>
      <c r="BF10" s="18">
        <f t="shared" si="6"/>
        <v>0.94392698502262151</v>
      </c>
      <c r="BG10" s="18">
        <f t="shared" si="7"/>
        <v>0.45407367262734621</v>
      </c>
      <c r="BH10" s="28">
        <f t="shared" si="8"/>
        <v>-1.500376537016223</v>
      </c>
      <c r="BI10" s="18">
        <v>4.4895862782341985E-2</v>
      </c>
      <c r="BJ10" s="18">
        <v>0.52143437175507201</v>
      </c>
      <c r="BK10" s="18">
        <f t="shared" si="9"/>
        <v>0.12790697674418605</v>
      </c>
      <c r="BL10" s="18">
        <f t="shared" si="10"/>
        <v>7.4645952730545168E-2</v>
      </c>
      <c r="BM10" s="18">
        <f t="shared" si="11"/>
        <v>2.1739130434782608E-2</v>
      </c>
      <c r="BN10" s="18">
        <f t="shared" si="12"/>
        <v>0</v>
      </c>
      <c r="BO10" s="18">
        <f t="shared" si="13"/>
        <v>0.48104745370370378</v>
      </c>
      <c r="BP10" s="9">
        <v>3</v>
      </c>
      <c r="BQ10" s="9">
        <v>5</v>
      </c>
      <c r="BR10" s="9">
        <v>0</v>
      </c>
      <c r="BS10" s="38">
        <v>0</v>
      </c>
      <c r="BT10" s="42">
        <f t="shared" si="14"/>
        <v>-0.16196239910211982</v>
      </c>
    </row>
    <row r="11" spans="1:72" ht="16.5" x14ac:dyDescent="0.3">
      <c r="A11" s="7" t="s">
        <v>207</v>
      </c>
      <c r="B11" s="8" t="s">
        <v>11</v>
      </c>
      <c r="C11" s="8">
        <v>1167847</v>
      </c>
      <c r="D11" s="9">
        <v>13</v>
      </c>
      <c r="E11" s="9">
        <v>13</v>
      </c>
      <c r="F11" s="18">
        <f t="shared" si="0"/>
        <v>1</v>
      </c>
      <c r="G11" s="9">
        <f>(P11-Q11)/D11</f>
        <v>511</v>
      </c>
      <c r="H11" s="9">
        <f>(P11-Q11)/E11</f>
        <v>511</v>
      </c>
      <c r="I11" s="9">
        <f>Q11/D11</f>
        <v>92.384615384615387</v>
      </c>
      <c r="J11" s="9">
        <f>Q11/E11</f>
        <v>92.384615384615387</v>
      </c>
      <c r="K11" s="26">
        <f t="shared" si="1"/>
        <v>2.1933523826323138</v>
      </c>
      <c r="L11" s="18">
        <f t="shared" si="2"/>
        <v>0.83128058595136045</v>
      </c>
      <c r="M11" s="28">
        <f t="shared" si="3"/>
        <v>-0.208000816830607</v>
      </c>
      <c r="N11" s="18">
        <v>5.213099719611277E-2</v>
      </c>
      <c r="O11" s="18">
        <v>0.84212387595034599</v>
      </c>
      <c r="P11" s="9">
        <v>7844</v>
      </c>
      <c r="Q11" s="9">
        <v>1201</v>
      </c>
      <c r="R11" s="9">
        <v>7093</v>
      </c>
      <c r="S11" s="9">
        <v>717</v>
      </c>
      <c r="T11" s="18">
        <f>(R11-S11)/(P11-Q11)</f>
        <v>0.95980731597169955</v>
      </c>
      <c r="U11" s="18">
        <f>S11/Q11</f>
        <v>0.59700249791840132</v>
      </c>
      <c r="V11" s="18">
        <f>(T11*0.25)+(U11*0.75)</f>
        <v>0.68770370243172585</v>
      </c>
      <c r="W11" s="18">
        <f t="shared" si="4"/>
        <v>0.68770370243172585</v>
      </c>
      <c r="X11" s="28">
        <f t="shared" si="5"/>
        <v>-1.0624304059933154</v>
      </c>
      <c r="Y11" s="18">
        <v>8.4658479904023046E-2</v>
      </c>
      <c r="Z11" s="18">
        <v>0.777647445606934</v>
      </c>
      <c r="AA11" s="9">
        <v>24</v>
      </c>
      <c r="AB11" s="9">
        <v>2</v>
      </c>
      <c r="AC11" s="9">
        <v>32</v>
      </c>
      <c r="AD11" s="9">
        <v>659</v>
      </c>
      <c r="AE11" s="9">
        <v>166</v>
      </c>
      <c r="AF11" s="9">
        <v>191</v>
      </c>
      <c r="AG11" s="9">
        <v>336</v>
      </c>
      <c r="AH11" s="9">
        <v>24</v>
      </c>
      <c r="AI11" s="9">
        <v>385</v>
      </c>
      <c r="AJ11" s="9">
        <v>1</v>
      </c>
      <c r="AK11" s="9">
        <v>0</v>
      </c>
      <c r="AL11" s="9">
        <v>10</v>
      </c>
      <c r="AM11" s="9">
        <v>69</v>
      </c>
      <c r="AN11" s="9">
        <v>36</v>
      </c>
      <c r="AO11" s="9">
        <v>2</v>
      </c>
      <c r="AP11" s="9">
        <v>0</v>
      </c>
      <c r="AQ11" s="9">
        <v>6403393</v>
      </c>
      <c r="AR11" s="9">
        <v>68055</v>
      </c>
      <c r="AS11" s="9">
        <v>206832</v>
      </c>
      <c r="AT11" s="9">
        <v>31</v>
      </c>
      <c r="AU11" s="9">
        <v>0</v>
      </c>
      <c r="AV11" s="9">
        <v>2</v>
      </c>
      <c r="AW11" s="9">
        <v>0</v>
      </c>
      <c r="AX11" s="9">
        <v>1</v>
      </c>
      <c r="AY11" s="9">
        <v>1</v>
      </c>
      <c r="AZ11" s="9">
        <v>0</v>
      </c>
      <c r="BA11" s="9">
        <v>0</v>
      </c>
      <c r="BB11" s="9">
        <v>0</v>
      </c>
      <c r="BC11" s="9">
        <v>219</v>
      </c>
      <c r="BD11" s="9">
        <v>191</v>
      </c>
      <c r="BE11" s="9">
        <v>6</v>
      </c>
      <c r="BF11" s="18">
        <f t="shared" si="6"/>
        <v>0.98748102832121942</v>
      </c>
      <c r="BG11" s="18">
        <f t="shared" si="7"/>
        <v>0.63069405934475453</v>
      </c>
      <c r="BH11" s="28">
        <f t="shared" si="8"/>
        <v>2.4336248557997533</v>
      </c>
      <c r="BI11" s="18">
        <v>4.4895862782341985E-2</v>
      </c>
      <c r="BJ11" s="18">
        <v>0.52143437175507201</v>
      </c>
      <c r="BK11" s="18">
        <f t="shared" si="9"/>
        <v>3.1413612565445025E-2</v>
      </c>
      <c r="BL11" s="18">
        <f t="shared" si="10"/>
        <v>1.9870003618276219E-2</v>
      </c>
      <c r="BM11" s="18">
        <f t="shared" si="11"/>
        <v>2.7777777777777776E-2</v>
      </c>
      <c r="BN11" s="18">
        <f t="shared" si="12"/>
        <v>2.8985507246376812E-2</v>
      </c>
      <c r="BO11" s="18">
        <f t="shared" si="13"/>
        <v>0.63868979884805943</v>
      </c>
      <c r="BP11" s="9">
        <v>6</v>
      </c>
      <c r="BQ11" s="9">
        <v>7</v>
      </c>
      <c r="BR11" s="9">
        <v>0</v>
      </c>
      <c r="BS11" s="38">
        <v>0</v>
      </c>
      <c r="BT11" s="42">
        <f t="shared" si="14"/>
        <v>0.38773121099194369</v>
      </c>
    </row>
    <row r="12" spans="1:72" ht="16.5" x14ac:dyDescent="0.3">
      <c r="A12" s="7" t="s">
        <v>207</v>
      </c>
      <c r="B12" s="8" t="s">
        <v>3</v>
      </c>
      <c r="C12" s="8">
        <v>919758</v>
      </c>
      <c r="D12" s="9">
        <v>13</v>
      </c>
      <c r="E12" s="9">
        <v>13</v>
      </c>
      <c r="F12" s="18">
        <f t="shared" si="0"/>
        <v>1</v>
      </c>
      <c r="G12" s="9">
        <f>(P12-Q12)/D12</f>
        <v>404</v>
      </c>
      <c r="H12" s="9">
        <f>(P12-Q12)/E12</f>
        <v>404</v>
      </c>
      <c r="I12" s="9">
        <f>Q12/D12</f>
        <v>45.46153846153846</v>
      </c>
      <c r="J12" s="9">
        <f>Q12/E12</f>
        <v>45.46153846153846</v>
      </c>
      <c r="K12" s="26">
        <f t="shared" si="1"/>
        <v>1.9094696648466227</v>
      </c>
      <c r="L12" s="18">
        <f t="shared" si="2"/>
        <v>0.85311771808872128</v>
      </c>
      <c r="M12" s="28">
        <f t="shared" si="3"/>
        <v>0.21088877500304293</v>
      </c>
      <c r="N12" s="18">
        <v>5.213099719611277E-2</v>
      </c>
      <c r="O12" s="18">
        <v>0.84212387595034599</v>
      </c>
      <c r="P12" s="9">
        <v>5843</v>
      </c>
      <c r="Q12" s="9">
        <v>591</v>
      </c>
      <c r="R12" s="9">
        <v>5397</v>
      </c>
      <c r="S12" s="9">
        <v>413</v>
      </c>
      <c r="T12" s="18">
        <f>(R12-S12)/(P12-Q12)</f>
        <v>0.94897182025894899</v>
      </c>
      <c r="U12" s="18">
        <f>S12/Q12</f>
        <v>0.69881556683587143</v>
      </c>
      <c r="V12" s="18">
        <f>(T12*0.25)+(U12*0.75)</f>
        <v>0.76135463019164085</v>
      </c>
      <c r="W12" s="18">
        <f t="shared" si="4"/>
        <v>0.76135463019164085</v>
      </c>
      <c r="X12" s="28">
        <f t="shared" si="5"/>
        <v>-0.19245343684134469</v>
      </c>
      <c r="Y12" s="18">
        <v>8.4658479904023046E-2</v>
      </c>
      <c r="Z12" s="18">
        <v>0.777647445606934</v>
      </c>
      <c r="AA12" s="9">
        <v>30</v>
      </c>
      <c r="AB12" s="9">
        <v>1</v>
      </c>
      <c r="AC12" s="9">
        <v>21</v>
      </c>
      <c r="AD12" s="9">
        <v>361</v>
      </c>
      <c r="AE12" s="9">
        <v>190</v>
      </c>
      <c r="AF12" s="9">
        <v>96</v>
      </c>
      <c r="AG12" s="9">
        <v>126</v>
      </c>
      <c r="AH12" s="9">
        <v>1</v>
      </c>
      <c r="AI12" s="9">
        <v>112</v>
      </c>
      <c r="AJ12" s="9">
        <v>1</v>
      </c>
      <c r="AK12" s="9">
        <v>0</v>
      </c>
      <c r="AL12" s="9">
        <v>1</v>
      </c>
      <c r="AM12" s="9">
        <v>123</v>
      </c>
      <c r="AN12" s="9">
        <v>41</v>
      </c>
      <c r="AO12" s="9">
        <v>1</v>
      </c>
      <c r="AP12" s="9">
        <v>0</v>
      </c>
      <c r="AQ12" s="9">
        <v>289773</v>
      </c>
      <c r="AR12" s="9">
        <v>0</v>
      </c>
      <c r="AS12" s="9">
        <v>0</v>
      </c>
      <c r="AT12" s="9">
        <v>81</v>
      </c>
      <c r="AU12" s="9">
        <v>0</v>
      </c>
      <c r="AV12" s="9">
        <v>2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112</v>
      </c>
      <c r="BD12" s="9">
        <v>103</v>
      </c>
      <c r="BE12" s="9">
        <v>7</v>
      </c>
      <c r="BF12" s="18">
        <f t="shared" si="6"/>
        <v>0.9702380165342237</v>
      </c>
      <c r="BG12" s="18">
        <f t="shared" si="7"/>
        <v>0.55167316444352954</v>
      </c>
      <c r="BH12" s="28">
        <f t="shared" si="8"/>
        <v>0.67353183154218754</v>
      </c>
      <c r="BI12" s="18">
        <v>4.4895862782341985E-2</v>
      </c>
      <c r="BJ12" s="18">
        <v>0.52143437175507201</v>
      </c>
      <c r="BK12" s="18">
        <f t="shared" si="9"/>
        <v>6.7961165048543687E-2</v>
      </c>
      <c r="BL12" s="18">
        <f t="shared" si="10"/>
        <v>3.4826606212935124E-2</v>
      </c>
      <c r="BM12" s="18">
        <f t="shared" si="11"/>
        <v>2.4390243902439025E-2</v>
      </c>
      <c r="BN12" s="18">
        <f t="shared" si="12"/>
        <v>8.130081300813009E-3</v>
      </c>
      <c r="BO12" s="18">
        <f t="shared" si="13"/>
        <v>0.56859570027378958</v>
      </c>
      <c r="BP12" s="9">
        <v>10</v>
      </c>
      <c r="BQ12" s="9">
        <v>4</v>
      </c>
      <c r="BR12" s="9">
        <v>2</v>
      </c>
      <c r="BS12" s="38">
        <v>0</v>
      </c>
      <c r="BT12" s="42">
        <f t="shared" si="14"/>
        <v>0.2306557232346286</v>
      </c>
    </row>
    <row r="13" spans="1:72" ht="16.5" x14ac:dyDescent="0.3">
      <c r="A13" s="7" t="s">
        <v>207</v>
      </c>
      <c r="B13" s="8" t="s">
        <v>1</v>
      </c>
      <c r="C13" s="8">
        <v>984145</v>
      </c>
      <c r="D13" s="9">
        <v>13</v>
      </c>
      <c r="E13" s="9">
        <v>11</v>
      </c>
      <c r="F13" s="18">
        <f t="shared" si="0"/>
        <v>0.84615384615384615</v>
      </c>
      <c r="G13" s="9">
        <f>(P13-Q13)/D13</f>
        <v>411.15384615384613</v>
      </c>
      <c r="H13" s="9">
        <f>(P13-Q13)/E13</f>
        <v>485.90909090909093</v>
      </c>
      <c r="I13" s="9">
        <f>Q13/D13</f>
        <v>63.153846153846153</v>
      </c>
      <c r="J13" s="9">
        <f>Q13/E13</f>
        <v>74.63636363636364</v>
      </c>
      <c r="K13" s="26">
        <f t="shared" si="1"/>
        <v>1.9834475610809383</v>
      </c>
      <c r="L13" s="18">
        <f t="shared" si="2"/>
        <v>0.81968658535627836</v>
      </c>
      <c r="M13" s="28">
        <f t="shared" si="3"/>
        <v>-0.43040209857602146</v>
      </c>
      <c r="N13" s="18">
        <v>5.213099719611277E-2</v>
      </c>
      <c r="O13" s="18">
        <v>0.84212387595034599</v>
      </c>
      <c r="P13" s="9">
        <v>6166</v>
      </c>
      <c r="Q13" s="9">
        <v>821</v>
      </c>
      <c r="R13" s="9">
        <v>5628</v>
      </c>
      <c r="S13" s="9">
        <v>520</v>
      </c>
      <c r="T13" s="18">
        <f>(R13-S13)/(P13-Q13)</f>
        <v>0.95565949485500468</v>
      </c>
      <c r="U13" s="18">
        <f>S13/Q13</f>
        <v>0.63337393422655297</v>
      </c>
      <c r="V13" s="18">
        <f>(T13*0.25)+(U13*0.75)</f>
        <v>0.71394532438366587</v>
      </c>
      <c r="W13" s="18">
        <f t="shared" si="4"/>
        <v>0.843753565180696</v>
      </c>
      <c r="X13" s="28">
        <f t="shared" si="5"/>
        <v>0.78085644401725884</v>
      </c>
      <c r="Y13" s="18">
        <v>8.4658479904023046E-2</v>
      </c>
      <c r="Z13" s="18">
        <v>0.777647445606934</v>
      </c>
      <c r="AA13" s="9">
        <v>21</v>
      </c>
      <c r="AB13" s="9">
        <v>4</v>
      </c>
      <c r="AC13" s="9">
        <v>7</v>
      </c>
      <c r="AD13" s="9">
        <v>488</v>
      </c>
      <c r="AE13" s="9">
        <v>312</v>
      </c>
      <c r="AF13" s="9">
        <v>135</v>
      </c>
      <c r="AG13" s="9">
        <v>65</v>
      </c>
      <c r="AH13" s="9">
        <v>8</v>
      </c>
      <c r="AI13" s="9">
        <v>190</v>
      </c>
      <c r="AJ13" s="9">
        <v>0</v>
      </c>
      <c r="AK13" s="9">
        <v>0</v>
      </c>
      <c r="AL13" s="9">
        <v>4</v>
      </c>
      <c r="AM13" s="9">
        <v>41</v>
      </c>
      <c r="AN13" s="9">
        <v>24</v>
      </c>
      <c r="AO13" s="9">
        <v>4</v>
      </c>
      <c r="AP13" s="9">
        <v>0</v>
      </c>
      <c r="AQ13" s="9">
        <v>29259</v>
      </c>
      <c r="AR13" s="9">
        <v>4672</v>
      </c>
      <c r="AS13" s="9">
        <v>0</v>
      </c>
      <c r="AT13" s="9">
        <v>13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194</v>
      </c>
      <c r="BD13" s="9">
        <v>176</v>
      </c>
      <c r="BE13" s="9">
        <v>3</v>
      </c>
      <c r="BF13" s="18">
        <f t="shared" si="6"/>
        <v>1.0173891850495989</v>
      </c>
      <c r="BG13" s="18">
        <f t="shared" si="7"/>
        <v>0.51204174274306902</v>
      </c>
      <c r="BH13" s="28">
        <f t="shared" si="8"/>
        <v>-0.20920923287606838</v>
      </c>
      <c r="BI13" s="18">
        <v>4.4895862782341985E-2</v>
      </c>
      <c r="BJ13" s="18">
        <v>0.52143437175507201</v>
      </c>
      <c r="BK13" s="18">
        <f t="shared" si="9"/>
        <v>1.7045454545454544E-2</v>
      </c>
      <c r="BL13" s="18">
        <f t="shared" si="10"/>
        <v>1.0958780865906322E-2</v>
      </c>
      <c r="BM13" s="18">
        <f t="shared" si="11"/>
        <v>0</v>
      </c>
      <c r="BN13" s="18">
        <f t="shared" si="12"/>
        <v>9.7560975609756101E-2</v>
      </c>
      <c r="BO13" s="18">
        <f t="shared" si="13"/>
        <v>0.50328994082840228</v>
      </c>
      <c r="BP13" s="9">
        <v>4</v>
      </c>
      <c r="BQ13" s="9">
        <v>5</v>
      </c>
      <c r="BR13" s="9">
        <v>0</v>
      </c>
      <c r="BS13" s="38">
        <v>0</v>
      </c>
      <c r="BT13" s="42">
        <f t="shared" si="14"/>
        <v>4.708170418838966E-2</v>
      </c>
    </row>
    <row r="14" spans="1:72" ht="16.5" x14ac:dyDescent="0.3">
      <c r="A14" s="7" t="s">
        <v>207</v>
      </c>
      <c r="B14" s="8" t="s">
        <v>13</v>
      </c>
      <c r="C14" s="8">
        <v>1732700</v>
      </c>
      <c r="D14" s="9">
        <v>14</v>
      </c>
      <c r="E14" s="9">
        <v>13</v>
      </c>
      <c r="F14" s="18">
        <f t="shared" si="0"/>
        <v>0.9285714285714286</v>
      </c>
      <c r="G14" s="9">
        <f>(P14-Q14)/D14</f>
        <v>623.85714285714289</v>
      </c>
      <c r="H14" s="9">
        <f>(P14-Q14)/E14</f>
        <v>671.84615384615381</v>
      </c>
      <c r="I14" s="9">
        <f>Q14/D14</f>
        <v>82.642857142857139</v>
      </c>
      <c r="J14" s="9">
        <f>Q14/E14</f>
        <v>89</v>
      </c>
      <c r="K14" s="26">
        <f t="shared" si="1"/>
        <v>1.7609799734518381</v>
      </c>
      <c r="L14" s="18">
        <f t="shared" si="2"/>
        <v>0.8645400020421663</v>
      </c>
      <c r="M14" s="28">
        <f t="shared" si="3"/>
        <v>0.42999611167023299</v>
      </c>
      <c r="N14" s="18">
        <v>5.213099719611277E-2</v>
      </c>
      <c r="O14" s="18">
        <v>0.84212387595034599</v>
      </c>
      <c r="P14" s="9">
        <v>9891</v>
      </c>
      <c r="Q14" s="9">
        <v>1157</v>
      </c>
      <c r="R14" s="9">
        <v>8559</v>
      </c>
      <c r="S14" s="9">
        <v>672</v>
      </c>
      <c r="T14" s="18">
        <f>(R14-S14)/(P14-Q14)</f>
        <v>0.90302267002518888</v>
      </c>
      <c r="U14" s="18">
        <f>S14/Q14</f>
        <v>0.58081244598098536</v>
      </c>
      <c r="V14" s="18">
        <f>(T14*0.25)+(U14*0.75)</f>
        <v>0.66136500199203629</v>
      </c>
      <c r="W14" s="18">
        <f t="shared" si="4"/>
        <v>0.71223923291450064</v>
      </c>
      <c r="X14" s="28">
        <f t="shared" si="5"/>
        <v>-0.77261265223030651</v>
      </c>
      <c r="Y14" s="18">
        <v>8.4658479904023046E-2</v>
      </c>
      <c r="Z14" s="18">
        <v>0.777647445606934</v>
      </c>
      <c r="AA14" s="9">
        <v>18</v>
      </c>
      <c r="AB14" s="9">
        <v>16</v>
      </c>
      <c r="AC14" s="9">
        <v>16</v>
      </c>
      <c r="AD14" s="9">
        <v>622</v>
      </c>
      <c r="AE14" s="9">
        <v>347</v>
      </c>
      <c r="AF14" s="9">
        <v>162</v>
      </c>
      <c r="AG14" s="9">
        <v>147</v>
      </c>
      <c r="AH14" s="9">
        <v>16</v>
      </c>
      <c r="AI14" s="9">
        <v>244</v>
      </c>
      <c r="AJ14" s="9">
        <v>0</v>
      </c>
      <c r="AK14" s="9">
        <v>0</v>
      </c>
      <c r="AL14" s="9">
        <v>10</v>
      </c>
      <c r="AM14" s="9">
        <v>118</v>
      </c>
      <c r="AN14" s="9">
        <v>44</v>
      </c>
      <c r="AO14" s="9">
        <v>16</v>
      </c>
      <c r="AP14" s="9">
        <v>15</v>
      </c>
      <c r="AQ14" s="9">
        <v>285260749</v>
      </c>
      <c r="AR14" s="9">
        <v>108000000</v>
      </c>
      <c r="AS14" s="9">
        <v>151592462</v>
      </c>
      <c r="AT14" s="9">
        <v>58</v>
      </c>
      <c r="AU14" s="9">
        <v>0</v>
      </c>
      <c r="AV14" s="9">
        <v>0</v>
      </c>
      <c r="AW14" s="9">
        <v>0</v>
      </c>
      <c r="AX14" s="9">
        <v>26</v>
      </c>
      <c r="AY14" s="9">
        <v>22</v>
      </c>
      <c r="AZ14" s="9">
        <v>0</v>
      </c>
      <c r="BA14" s="9">
        <v>0</v>
      </c>
      <c r="BB14" s="9">
        <v>4</v>
      </c>
      <c r="BC14" s="9">
        <v>269</v>
      </c>
      <c r="BD14" s="9">
        <v>200</v>
      </c>
      <c r="BE14" s="9">
        <v>4</v>
      </c>
      <c r="BF14" s="18">
        <f t="shared" si="6"/>
        <v>1.0253179247908824</v>
      </c>
      <c r="BG14" s="18">
        <f t="shared" si="7"/>
        <v>0.55049807628653324</v>
      </c>
      <c r="BH14" s="28">
        <f t="shared" si="8"/>
        <v>0.64735819138533834</v>
      </c>
      <c r="BI14" s="18">
        <v>4.4895862782341985E-2</v>
      </c>
      <c r="BJ14" s="18">
        <v>0.52143437175507201</v>
      </c>
      <c r="BK14" s="18">
        <f t="shared" si="9"/>
        <v>0.02</v>
      </c>
      <c r="BL14" s="18">
        <f t="shared" si="10"/>
        <v>1.4321521175453759E-2</v>
      </c>
      <c r="BM14" s="18">
        <f t="shared" si="11"/>
        <v>0</v>
      </c>
      <c r="BN14" s="18">
        <f t="shared" si="12"/>
        <v>0.13559322033898305</v>
      </c>
      <c r="BO14" s="18">
        <f t="shared" si="13"/>
        <v>0.53690476190476188</v>
      </c>
      <c r="BP14" s="9">
        <v>9</v>
      </c>
      <c r="BQ14" s="9">
        <v>5</v>
      </c>
      <c r="BR14" s="9">
        <v>0</v>
      </c>
      <c r="BS14" s="38">
        <v>0</v>
      </c>
      <c r="BT14" s="42">
        <f t="shared" si="14"/>
        <v>0.10158055027508828</v>
      </c>
    </row>
    <row r="15" spans="1:72" ht="16.5" x14ac:dyDescent="0.3">
      <c r="A15" s="7" t="s">
        <v>207</v>
      </c>
      <c r="B15" s="8" t="s">
        <v>4</v>
      </c>
      <c r="C15" s="8">
        <v>1047436</v>
      </c>
      <c r="D15" s="9">
        <v>13</v>
      </c>
      <c r="E15" s="9">
        <v>12</v>
      </c>
      <c r="F15" s="18">
        <f t="shared" si="0"/>
        <v>0.92307692307692313</v>
      </c>
      <c r="G15" s="9">
        <f>(P15-Q15)/D15</f>
        <v>492.84615384615387</v>
      </c>
      <c r="H15" s="9">
        <f>(P15-Q15)/E15</f>
        <v>533.91666666666663</v>
      </c>
      <c r="I15" s="9">
        <f>Q15/D15</f>
        <v>49.230769230769234</v>
      </c>
      <c r="J15" s="9">
        <f>Q15/E15</f>
        <v>53.333333333333336</v>
      </c>
      <c r="K15" s="26">
        <f t="shared" si="1"/>
        <v>1.987472265608591</v>
      </c>
      <c r="L15" s="18">
        <f t="shared" si="2"/>
        <v>0.83437731119928404</v>
      </c>
      <c r="M15" s="28">
        <f t="shared" si="3"/>
        <v>-0.14859805428083353</v>
      </c>
      <c r="N15" s="18">
        <v>5.213099719611277E-2</v>
      </c>
      <c r="O15" s="18">
        <v>0.84212387595034599</v>
      </c>
      <c r="P15" s="9">
        <v>7047</v>
      </c>
      <c r="Q15" s="9">
        <v>640</v>
      </c>
      <c r="R15" s="9">
        <v>6229</v>
      </c>
      <c r="S15" s="9">
        <v>369</v>
      </c>
      <c r="T15" s="18">
        <f>(R15-S15)/(P15-Q15)</f>
        <v>0.91462462931169031</v>
      </c>
      <c r="U15" s="18">
        <f>S15/Q15</f>
        <v>0.57656249999999998</v>
      </c>
      <c r="V15" s="18">
        <f>(T15*0.25)+(U15*0.75)</f>
        <v>0.6610780323279225</v>
      </c>
      <c r="W15" s="18">
        <f t="shared" si="4"/>
        <v>0.71616786835524937</v>
      </c>
      <c r="X15" s="28">
        <f t="shared" si="5"/>
        <v>-0.72620695908293842</v>
      </c>
      <c r="Y15" s="18">
        <v>8.4658479904023046E-2</v>
      </c>
      <c r="Z15" s="18">
        <v>0.777647445606934</v>
      </c>
      <c r="AA15" s="9">
        <v>15</v>
      </c>
      <c r="AB15" s="9">
        <v>1</v>
      </c>
      <c r="AC15" s="9">
        <v>29</v>
      </c>
      <c r="AD15" s="9">
        <v>324</v>
      </c>
      <c r="AE15" s="9">
        <v>227</v>
      </c>
      <c r="AF15" s="9">
        <v>91</v>
      </c>
      <c r="AG15" s="9">
        <v>51</v>
      </c>
      <c r="AH15" s="9">
        <v>0</v>
      </c>
      <c r="AI15" s="9">
        <v>238</v>
      </c>
      <c r="AJ15" s="9">
        <v>0</v>
      </c>
      <c r="AK15" s="9">
        <v>0</v>
      </c>
      <c r="AL15" s="9">
        <v>15</v>
      </c>
      <c r="AM15" s="9">
        <v>59</v>
      </c>
      <c r="AN15" s="9">
        <v>16</v>
      </c>
      <c r="AO15" s="9">
        <v>1</v>
      </c>
      <c r="AP15" s="9">
        <v>0</v>
      </c>
      <c r="AQ15" s="9">
        <v>1200</v>
      </c>
      <c r="AR15" s="9">
        <v>0</v>
      </c>
      <c r="AS15" s="9">
        <v>0</v>
      </c>
      <c r="AT15" s="9">
        <v>42</v>
      </c>
      <c r="AU15" s="9">
        <v>0</v>
      </c>
      <c r="AV15" s="9">
        <v>1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200</v>
      </c>
      <c r="BD15" s="9">
        <v>155</v>
      </c>
      <c r="BE15" s="9">
        <v>13</v>
      </c>
      <c r="BF15" s="18">
        <f t="shared" si="6"/>
        <v>0.96204348773236736</v>
      </c>
      <c r="BG15" s="18">
        <f t="shared" si="7"/>
        <v>0.48545392253595337</v>
      </c>
      <c r="BH15" s="28">
        <f t="shared" si="8"/>
        <v>-0.80142015297833025</v>
      </c>
      <c r="BI15" s="18">
        <v>4.4895862782341985E-2</v>
      </c>
      <c r="BJ15" s="18">
        <v>0.52143437175507201</v>
      </c>
      <c r="BK15" s="18">
        <f t="shared" si="9"/>
        <v>8.387096774193549E-2</v>
      </c>
      <c r="BL15" s="18">
        <f t="shared" si="10"/>
        <v>5.3654233870967745E-2</v>
      </c>
      <c r="BM15" s="18">
        <f t="shared" si="11"/>
        <v>3.125E-2</v>
      </c>
      <c r="BN15" s="18">
        <f t="shared" si="12"/>
        <v>1.6949152542372881E-2</v>
      </c>
      <c r="BO15" s="18">
        <f t="shared" si="13"/>
        <v>0.5046070460704607</v>
      </c>
      <c r="BP15" s="9">
        <v>2</v>
      </c>
      <c r="BQ15" s="9">
        <v>2</v>
      </c>
      <c r="BR15" s="9">
        <v>0</v>
      </c>
      <c r="BS15" s="38">
        <v>0</v>
      </c>
      <c r="BT15" s="42">
        <f t="shared" si="14"/>
        <v>-0.55874172211403406</v>
      </c>
    </row>
    <row r="16" spans="1:72" ht="16.5" x14ac:dyDescent="0.3">
      <c r="A16" s="7" t="s">
        <v>207</v>
      </c>
      <c r="B16" s="8" t="s">
        <v>12</v>
      </c>
      <c r="C16" s="8">
        <v>861713</v>
      </c>
      <c r="D16" s="9">
        <v>13</v>
      </c>
      <c r="E16" s="9">
        <v>12</v>
      </c>
      <c r="F16" s="18">
        <f t="shared" si="0"/>
        <v>0.92307692307692313</v>
      </c>
      <c r="G16" s="9">
        <f>(P16-Q16)/D16</f>
        <v>251.07692307692307</v>
      </c>
      <c r="H16" s="9">
        <f>(P16-Q16)/E16</f>
        <v>272</v>
      </c>
      <c r="I16" s="9">
        <f>Q16/D16</f>
        <v>50.230769230769234</v>
      </c>
      <c r="J16" s="9">
        <f>Q16/E16</f>
        <v>54.416666666666664</v>
      </c>
      <c r="K16" s="26">
        <f t="shared" si="1"/>
        <v>1.5152956958987505</v>
      </c>
      <c r="L16" s="18">
        <f t="shared" si="2"/>
        <v>0.87372535867510415</v>
      </c>
      <c r="M16" s="28">
        <f t="shared" si="3"/>
        <v>0.60619371246392673</v>
      </c>
      <c r="N16" s="18">
        <v>5.213099719611277E-2</v>
      </c>
      <c r="O16" s="18">
        <v>0.84212387595034599</v>
      </c>
      <c r="P16" s="9">
        <v>3917</v>
      </c>
      <c r="Q16" s="9">
        <v>653</v>
      </c>
      <c r="R16" s="9">
        <v>3551</v>
      </c>
      <c r="S16" s="9">
        <v>512</v>
      </c>
      <c r="T16" s="18">
        <f>(R16-S16)/(P16-Q16)</f>
        <v>0.9310661764705882</v>
      </c>
      <c r="U16" s="18">
        <f>S16/Q16</f>
        <v>0.78407350689127109</v>
      </c>
      <c r="V16" s="18">
        <f>(T16*0.25)+(U16*0.75)</f>
        <v>0.82082167428610042</v>
      </c>
      <c r="W16" s="18">
        <f t="shared" si="4"/>
        <v>0.88922348047660871</v>
      </c>
      <c r="X16" s="28">
        <f t="shared" si="5"/>
        <v>1.3179546218662086</v>
      </c>
      <c r="Y16" s="18">
        <v>8.4658479904023046E-2</v>
      </c>
      <c r="Z16" s="18">
        <v>0.777647445606934</v>
      </c>
      <c r="AA16" s="9">
        <v>45</v>
      </c>
      <c r="AB16" s="9">
        <v>1</v>
      </c>
      <c r="AC16" s="9">
        <v>94</v>
      </c>
      <c r="AD16" s="9">
        <v>372</v>
      </c>
      <c r="AE16" s="9">
        <v>281</v>
      </c>
      <c r="AF16" s="9">
        <v>102</v>
      </c>
      <c r="AG16" s="9">
        <v>117</v>
      </c>
      <c r="AH16" s="9">
        <v>12</v>
      </c>
      <c r="AI16" s="9">
        <v>88</v>
      </c>
      <c r="AJ16" s="9">
        <v>3</v>
      </c>
      <c r="AK16" s="9">
        <v>0</v>
      </c>
      <c r="AL16" s="9">
        <v>3</v>
      </c>
      <c r="AM16" s="9">
        <v>199</v>
      </c>
      <c r="AN16" s="9">
        <v>53</v>
      </c>
      <c r="AO16" s="9">
        <v>1</v>
      </c>
      <c r="AP16" s="9">
        <v>1</v>
      </c>
      <c r="AQ16" s="9">
        <v>131113</v>
      </c>
      <c r="AR16" s="9">
        <v>9000</v>
      </c>
      <c r="AS16" s="9">
        <v>31209</v>
      </c>
      <c r="AT16" s="9">
        <v>145</v>
      </c>
      <c r="AU16" s="9">
        <v>0</v>
      </c>
      <c r="AV16" s="9">
        <v>4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80</v>
      </c>
      <c r="BD16" s="9">
        <v>72</v>
      </c>
      <c r="BE16" s="9">
        <v>4</v>
      </c>
      <c r="BF16" s="18">
        <f t="shared" si="6"/>
        <v>0.97041471322149575</v>
      </c>
      <c r="BG16" s="18">
        <f t="shared" si="7"/>
        <v>0.51677663408554386</v>
      </c>
      <c r="BH16" s="28">
        <f t="shared" si="8"/>
        <v>-0.10374536495955453</v>
      </c>
      <c r="BI16" s="18">
        <v>4.4895862782341985E-2</v>
      </c>
      <c r="BJ16" s="18">
        <v>0.52143437175507201</v>
      </c>
      <c r="BK16" s="18">
        <f t="shared" si="9"/>
        <v>5.5555555555555552E-2</v>
      </c>
      <c r="BL16" s="18">
        <f t="shared" si="10"/>
        <v>3.0074868129998298E-2</v>
      </c>
      <c r="BM16" s="18">
        <f t="shared" si="11"/>
        <v>3.7735849056603772E-2</v>
      </c>
      <c r="BN16" s="18">
        <f t="shared" si="12"/>
        <v>5.0251256281407036E-3</v>
      </c>
      <c r="BO16" s="18">
        <f t="shared" si="13"/>
        <v>0.53253173828125</v>
      </c>
      <c r="BP16" s="9">
        <v>1</v>
      </c>
      <c r="BQ16" s="9">
        <v>0</v>
      </c>
      <c r="BR16" s="9">
        <v>0</v>
      </c>
      <c r="BS16" s="38">
        <v>0</v>
      </c>
      <c r="BT16" s="42">
        <f t="shared" si="14"/>
        <v>0.60680098979019359</v>
      </c>
    </row>
    <row r="17" spans="1:72" ht="16.5" x14ac:dyDescent="0.3">
      <c r="A17" s="7" t="s">
        <v>207</v>
      </c>
      <c r="B17" s="8" t="s">
        <v>14</v>
      </c>
      <c r="C17" s="8">
        <v>1409748</v>
      </c>
      <c r="D17" s="9">
        <v>15</v>
      </c>
      <c r="E17" s="9">
        <v>15</v>
      </c>
      <c r="F17" s="18">
        <f t="shared" si="0"/>
        <v>1</v>
      </c>
      <c r="G17" s="9">
        <f>(P17-Q17)/D17</f>
        <v>482</v>
      </c>
      <c r="H17" s="9">
        <f>(P17-Q17)/E17</f>
        <v>482</v>
      </c>
      <c r="I17" s="9">
        <f>Q17/D17</f>
        <v>98.066666666666663</v>
      </c>
      <c r="J17" s="9">
        <f>Q17/E17</f>
        <v>98.066666666666663</v>
      </c>
      <c r="K17" s="26">
        <f t="shared" si="1"/>
        <v>2.0647307178304208</v>
      </c>
      <c r="L17" s="18">
        <f t="shared" si="2"/>
        <v>0.86235128547797191</v>
      </c>
      <c r="M17" s="28">
        <f t="shared" si="3"/>
        <v>0.38801117599059098</v>
      </c>
      <c r="N17" s="18">
        <v>5.213099719611277E-2</v>
      </c>
      <c r="O17" s="18">
        <v>0.84212387595034599</v>
      </c>
      <c r="P17" s="9">
        <v>8701</v>
      </c>
      <c r="Q17" s="9">
        <v>1471</v>
      </c>
      <c r="R17" s="9">
        <v>7926</v>
      </c>
      <c r="S17" s="9">
        <v>1066</v>
      </c>
      <c r="T17" s="18">
        <f>(R17-S17)/(P17-Q17)</f>
        <v>0.94882434301521434</v>
      </c>
      <c r="U17" s="18">
        <f>S17/Q17</f>
        <v>0.72467709041468387</v>
      </c>
      <c r="V17" s="18">
        <f>(T17*0.25)+(U17*0.75)</f>
        <v>0.78071390356481651</v>
      </c>
      <c r="W17" s="18">
        <f t="shared" si="4"/>
        <v>0.78071390356481651</v>
      </c>
      <c r="X17" s="28">
        <f t="shared" si="5"/>
        <v>3.6221509780933324E-2</v>
      </c>
      <c r="Y17" s="18">
        <v>8.4658479904023046E-2</v>
      </c>
      <c r="Z17" s="18">
        <v>0.777647445606934</v>
      </c>
      <c r="AA17" s="9">
        <v>58</v>
      </c>
      <c r="AB17" s="9">
        <v>3</v>
      </c>
      <c r="AC17" s="9">
        <v>50</v>
      </c>
      <c r="AD17" s="9">
        <v>955</v>
      </c>
      <c r="AE17" s="9">
        <v>767</v>
      </c>
      <c r="AF17" s="9">
        <v>122</v>
      </c>
      <c r="AG17" s="9">
        <v>143</v>
      </c>
      <c r="AH17" s="9">
        <v>34</v>
      </c>
      <c r="AI17" s="9">
        <v>266</v>
      </c>
      <c r="AJ17" s="9">
        <v>4</v>
      </c>
      <c r="AK17" s="9">
        <v>1</v>
      </c>
      <c r="AL17" s="9">
        <v>15</v>
      </c>
      <c r="AM17" s="9">
        <v>177</v>
      </c>
      <c r="AN17" s="9">
        <v>75</v>
      </c>
      <c r="AO17" s="9">
        <v>4</v>
      </c>
      <c r="AP17" s="9">
        <v>2</v>
      </c>
      <c r="AQ17" s="9">
        <v>1510461</v>
      </c>
      <c r="AR17" s="9">
        <v>47617</v>
      </c>
      <c r="AS17" s="9">
        <v>0</v>
      </c>
      <c r="AT17" s="9">
        <v>98</v>
      </c>
      <c r="AU17" s="9">
        <v>0</v>
      </c>
      <c r="AV17" s="9">
        <v>4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662</v>
      </c>
      <c r="BD17" s="9">
        <v>599</v>
      </c>
      <c r="BE17" s="9">
        <v>6</v>
      </c>
      <c r="BF17" s="18">
        <f t="shared" si="6"/>
        <v>0.99386717110680678</v>
      </c>
      <c r="BG17" s="18">
        <f t="shared" si="7"/>
        <v>0.47693197768625978</v>
      </c>
      <c r="BH17" s="28">
        <f t="shared" si="8"/>
        <v>-0.99123596943804571</v>
      </c>
      <c r="BI17" s="18">
        <v>4.4895862782341985E-2</v>
      </c>
      <c r="BJ17" s="18">
        <v>0.52143437175507201</v>
      </c>
      <c r="BK17" s="18">
        <f t="shared" si="9"/>
        <v>1.001669449081803E-2</v>
      </c>
      <c r="BL17" s="18">
        <f t="shared" si="10"/>
        <v>1.0446824471785628E-2</v>
      </c>
      <c r="BM17" s="18">
        <f t="shared" si="11"/>
        <v>2.6666666666666668E-2</v>
      </c>
      <c r="BN17" s="18">
        <f t="shared" si="12"/>
        <v>2.2598870056497175E-2</v>
      </c>
      <c r="BO17" s="18">
        <f t="shared" si="13"/>
        <v>0.47987496875979002</v>
      </c>
      <c r="BP17" s="9">
        <v>5</v>
      </c>
      <c r="BQ17" s="9">
        <v>4</v>
      </c>
      <c r="BR17" s="9">
        <v>1</v>
      </c>
      <c r="BS17" s="38">
        <v>3</v>
      </c>
      <c r="BT17" s="42">
        <f t="shared" si="14"/>
        <v>-0.18900109455550715</v>
      </c>
    </row>
    <row r="18" spans="1:72" ht="16.5" x14ac:dyDescent="0.3">
      <c r="A18" s="15" t="s">
        <v>247</v>
      </c>
      <c r="B18" s="16"/>
      <c r="C18" s="12"/>
      <c r="D18" s="10">
        <f>SUM(D3:D17)</f>
        <v>249</v>
      </c>
      <c r="E18" s="10">
        <f t="shared" ref="E18:BS18" si="15">SUM(E3:E17)</f>
        <v>232</v>
      </c>
      <c r="F18" s="10"/>
      <c r="G18" s="10"/>
      <c r="H18" s="10"/>
      <c r="I18" s="10"/>
      <c r="J18" s="10"/>
      <c r="K18" s="10"/>
      <c r="L18" s="10"/>
      <c r="M18" s="29"/>
      <c r="N18" s="10"/>
      <c r="O18" s="10"/>
      <c r="P18" s="10">
        <f t="shared" si="15"/>
        <v>139306</v>
      </c>
      <c r="Q18" s="10">
        <f t="shared" si="15"/>
        <v>16312</v>
      </c>
      <c r="R18" s="10">
        <f t="shared" si="15"/>
        <v>125225</v>
      </c>
      <c r="S18" s="10">
        <f t="shared" si="15"/>
        <v>9991</v>
      </c>
      <c r="T18" s="10"/>
      <c r="U18" s="10"/>
      <c r="V18" s="10"/>
      <c r="W18" s="10"/>
      <c r="X18" s="29"/>
      <c r="Y18" s="10"/>
      <c r="Z18" s="10"/>
      <c r="AA18" s="10">
        <f t="shared" si="15"/>
        <v>617</v>
      </c>
      <c r="AB18" s="10">
        <f t="shared" si="15"/>
        <v>41</v>
      </c>
      <c r="AC18" s="10">
        <f t="shared" si="15"/>
        <v>551</v>
      </c>
      <c r="AD18" s="10">
        <f t="shared" si="15"/>
        <v>8782</v>
      </c>
      <c r="AE18" s="10">
        <f t="shared" si="15"/>
        <v>5490</v>
      </c>
      <c r="AF18" s="10">
        <f t="shared" si="15"/>
        <v>2018</v>
      </c>
      <c r="AG18" s="10">
        <f t="shared" si="15"/>
        <v>2266</v>
      </c>
      <c r="AH18" s="10">
        <f t="shared" si="15"/>
        <v>217</v>
      </c>
      <c r="AI18" s="10">
        <f t="shared" si="15"/>
        <v>4665</v>
      </c>
      <c r="AJ18" s="10">
        <f t="shared" si="15"/>
        <v>16</v>
      </c>
      <c r="AK18" s="10">
        <f t="shared" si="15"/>
        <v>4</v>
      </c>
      <c r="AL18" s="10">
        <f t="shared" si="15"/>
        <v>164</v>
      </c>
      <c r="AM18" s="10">
        <f t="shared" si="15"/>
        <v>2075</v>
      </c>
      <c r="AN18" s="10">
        <f t="shared" si="15"/>
        <v>865</v>
      </c>
      <c r="AO18" s="10">
        <f t="shared" si="15"/>
        <v>43</v>
      </c>
      <c r="AP18" s="10">
        <f t="shared" si="15"/>
        <v>66</v>
      </c>
      <c r="AQ18" s="10">
        <f t="shared" si="15"/>
        <v>430863876</v>
      </c>
      <c r="AR18" s="10">
        <f t="shared" si="15"/>
        <v>108672638</v>
      </c>
      <c r="AS18" s="10">
        <f t="shared" si="15"/>
        <v>202796230</v>
      </c>
      <c r="AT18" s="10">
        <f t="shared" si="15"/>
        <v>1167</v>
      </c>
      <c r="AU18" s="10">
        <f t="shared" si="15"/>
        <v>0</v>
      </c>
      <c r="AV18" s="10">
        <f t="shared" si="15"/>
        <v>33</v>
      </c>
      <c r="AW18" s="10">
        <f t="shared" si="15"/>
        <v>0</v>
      </c>
      <c r="AX18" s="10">
        <f t="shared" si="15"/>
        <v>63</v>
      </c>
      <c r="AY18" s="10">
        <f t="shared" si="15"/>
        <v>35</v>
      </c>
      <c r="AZ18" s="10">
        <f t="shared" si="15"/>
        <v>0</v>
      </c>
      <c r="BA18" s="10">
        <f t="shared" si="15"/>
        <v>0</v>
      </c>
      <c r="BB18" s="10">
        <f t="shared" si="15"/>
        <v>28</v>
      </c>
      <c r="BC18" s="10">
        <f t="shared" si="15"/>
        <v>3652</v>
      </c>
      <c r="BD18" s="10">
        <f t="shared" si="15"/>
        <v>3081</v>
      </c>
      <c r="BE18" s="10">
        <f t="shared" si="15"/>
        <v>120</v>
      </c>
      <c r="BF18" s="10"/>
      <c r="BG18" s="10"/>
      <c r="BH18" s="28">
        <f t="shared" si="8"/>
        <v>-11.614307854668462</v>
      </c>
      <c r="BI18" s="18">
        <v>4.4895862782341985E-2</v>
      </c>
      <c r="BJ18" s="18">
        <v>0.52143437175507201</v>
      </c>
      <c r="BK18" s="10"/>
      <c r="BL18" s="10"/>
      <c r="BM18" s="10"/>
      <c r="BN18" s="10"/>
      <c r="BO18" s="10"/>
      <c r="BP18" s="10">
        <f t="shared" si="15"/>
        <v>134</v>
      </c>
      <c r="BQ18" s="10">
        <f t="shared" si="15"/>
        <v>137</v>
      </c>
      <c r="BR18" s="10">
        <f t="shared" si="15"/>
        <v>12</v>
      </c>
      <c r="BS18" s="39">
        <f t="shared" si="15"/>
        <v>11</v>
      </c>
      <c r="BT18" s="42">
        <f t="shared" si="14"/>
        <v>-3.8714359515561543</v>
      </c>
    </row>
    <row r="19" spans="1:72" ht="16.5" x14ac:dyDescent="0.3">
      <c r="A19" s="22"/>
      <c r="B19" s="22" t="s">
        <v>269</v>
      </c>
      <c r="C19" s="22"/>
      <c r="D19" s="23"/>
      <c r="E19" s="23"/>
      <c r="F19" s="23"/>
      <c r="G19" s="23"/>
      <c r="H19" s="23"/>
      <c r="I19" s="23"/>
      <c r="J19" s="23"/>
      <c r="K19" s="23"/>
      <c r="L19" s="24">
        <f>SUM(L3:L17)/15</f>
        <v>0.84212387595034599</v>
      </c>
      <c r="M19" s="30"/>
      <c r="N19" s="23"/>
      <c r="O19" s="23"/>
      <c r="P19" s="23"/>
      <c r="Q19" s="23"/>
      <c r="R19" s="23"/>
      <c r="S19" s="23"/>
      <c r="T19" s="23"/>
      <c r="U19" s="23"/>
      <c r="V19" s="23"/>
      <c r="W19" s="24">
        <f>SUM(W3:W17)/15</f>
        <v>0.777647445606934</v>
      </c>
      <c r="X19" s="30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4">
        <f>SUM(BG3:BG17)/15</f>
        <v>0.52143437175507201</v>
      </c>
      <c r="BH19" s="30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42"/>
    </row>
    <row r="20" spans="1:72" ht="16.5" x14ac:dyDescent="0.3">
      <c r="A20" s="22"/>
      <c r="B20" s="22" t="s">
        <v>270</v>
      </c>
      <c r="C20" s="22"/>
      <c r="D20" s="23"/>
      <c r="E20" s="23"/>
      <c r="F20" s="23"/>
      <c r="G20" s="23"/>
      <c r="H20" s="23"/>
      <c r="I20" s="23"/>
      <c r="J20" s="23"/>
      <c r="K20" s="23"/>
      <c r="L20" s="24">
        <f>STDEV(L3:L17)</f>
        <v>5.213099719611277E-2</v>
      </c>
      <c r="M20" s="30"/>
      <c r="N20" s="23"/>
      <c r="O20" s="23"/>
      <c r="P20" s="23"/>
      <c r="Q20" s="23"/>
      <c r="R20" s="23"/>
      <c r="S20" s="23"/>
      <c r="T20" s="23"/>
      <c r="U20" s="23"/>
      <c r="V20" s="23"/>
      <c r="W20" s="24">
        <f>STDEV(W3:W17)</f>
        <v>8.4658479904023046E-2</v>
      </c>
      <c r="X20" s="30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4">
        <f>STDEV(BG3:BG17)</f>
        <v>4.4895862782341985E-2</v>
      </c>
      <c r="BH20" s="30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42"/>
    </row>
    <row r="21" spans="1:72" ht="16.5" x14ac:dyDescent="0.3">
      <c r="A21" s="1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31"/>
      <c r="N21" s="2"/>
      <c r="O21" s="2"/>
      <c r="P21" s="2"/>
      <c r="Q21" s="2"/>
      <c r="R21" s="2"/>
      <c r="S21" s="2"/>
      <c r="T21" s="2"/>
      <c r="U21" s="2"/>
      <c r="V21" s="2"/>
      <c r="W21" s="2"/>
      <c r="X21" s="3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31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42"/>
    </row>
    <row r="22" spans="1:72" ht="133.5" customHeight="1" x14ac:dyDescent="0.25">
      <c r="B22" s="21" t="s">
        <v>250</v>
      </c>
      <c r="C22" s="13" t="s">
        <v>263</v>
      </c>
      <c r="D22" s="13" t="s">
        <v>210</v>
      </c>
      <c r="E22" s="13" t="s">
        <v>211</v>
      </c>
      <c r="F22" s="13" t="s">
        <v>264</v>
      </c>
      <c r="G22" s="13" t="s">
        <v>259</v>
      </c>
      <c r="H22" s="13" t="s">
        <v>260</v>
      </c>
      <c r="I22" s="13" t="s">
        <v>261</v>
      </c>
      <c r="J22" s="13" t="s">
        <v>262</v>
      </c>
      <c r="K22" s="13" t="s">
        <v>271</v>
      </c>
      <c r="L22" s="13" t="s">
        <v>272</v>
      </c>
      <c r="M22" s="27" t="s">
        <v>273</v>
      </c>
      <c r="N22" s="13" t="s">
        <v>274</v>
      </c>
      <c r="O22" s="13" t="s">
        <v>275</v>
      </c>
      <c r="P22" s="13" t="s">
        <v>219</v>
      </c>
      <c r="Q22" s="13" t="s">
        <v>220</v>
      </c>
      <c r="R22" s="13" t="s">
        <v>221</v>
      </c>
      <c r="S22" s="13" t="s">
        <v>222</v>
      </c>
      <c r="T22" s="13" t="s">
        <v>257</v>
      </c>
      <c r="U22" s="13" t="s">
        <v>256</v>
      </c>
      <c r="V22" s="13" t="s">
        <v>258</v>
      </c>
      <c r="W22" s="13" t="s">
        <v>265</v>
      </c>
      <c r="X22" s="27" t="s">
        <v>266</v>
      </c>
      <c r="Y22" s="13" t="s">
        <v>267</v>
      </c>
      <c r="Z22" s="13" t="s">
        <v>268</v>
      </c>
      <c r="AA22" s="6" t="s">
        <v>212</v>
      </c>
      <c r="AB22" s="6" t="s">
        <v>223</v>
      </c>
      <c r="AC22" s="6" t="s">
        <v>213</v>
      </c>
      <c r="AD22" s="6" t="s">
        <v>214</v>
      </c>
      <c r="AE22" s="6" t="s">
        <v>215</v>
      </c>
      <c r="AF22" s="6" t="s">
        <v>216</v>
      </c>
      <c r="AG22" s="6" t="s">
        <v>217</v>
      </c>
      <c r="AH22" s="6" t="s">
        <v>218</v>
      </c>
      <c r="AI22" s="6" t="s">
        <v>224</v>
      </c>
      <c r="AJ22" s="6" t="s">
        <v>225</v>
      </c>
      <c r="AK22" s="6" t="s">
        <v>226</v>
      </c>
      <c r="AL22" s="6" t="s">
        <v>252</v>
      </c>
      <c r="AM22" s="6" t="s">
        <v>227</v>
      </c>
      <c r="AN22" s="6" t="s">
        <v>228</v>
      </c>
      <c r="AO22" s="6" t="s">
        <v>229</v>
      </c>
      <c r="AP22" s="6" t="s">
        <v>234</v>
      </c>
      <c r="AQ22" s="6" t="s">
        <v>230</v>
      </c>
      <c r="AR22" s="6" t="s">
        <v>231</v>
      </c>
      <c r="AS22" s="6" t="s">
        <v>232</v>
      </c>
      <c r="AT22" s="6" t="s">
        <v>233</v>
      </c>
      <c r="AU22" s="6" t="s">
        <v>235</v>
      </c>
      <c r="AV22" s="6" t="s">
        <v>240</v>
      </c>
      <c r="AW22" s="6" t="s">
        <v>236</v>
      </c>
      <c r="AX22" s="6" t="s">
        <v>237</v>
      </c>
      <c r="AY22" s="6" t="s">
        <v>238</v>
      </c>
      <c r="AZ22" s="6" t="s">
        <v>239</v>
      </c>
      <c r="BA22" s="6" t="s">
        <v>241</v>
      </c>
      <c r="BB22" s="6" t="s">
        <v>242</v>
      </c>
      <c r="BC22" s="6" t="s">
        <v>253</v>
      </c>
      <c r="BD22" s="6" t="s">
        <v>254</v>
      </c>
      <c r="BE22" s="6" t="s">
        <v>255</v>
      </c>
      <c r="BF22" s="13" t="s">
        <v>276</v>
      </c>
      <c r="BG22" s="13" t="s">
        <v>280</v>
      </c>
      <c r="BH22" s="27" t="s">
        <v>281</v>
      </c>
      <c r="BI22" s="13" t="s">
        <v>283</v>
      </c>
      <c r="BJ22" s="13" t="s">
        <v>282</v>
      </c>
      <c r="BK22" s="13" t="s">
        <v>285</v>
      </c>
      <c r="BL22" s="13" t="s">
        <v>286</v>
      </c>
      <c r="BM22" s="13" t="s">
        <v>277</v>
      </c>
      <c r="BN22" s="13" t="s">
        <v>278</v>
      </c>
      <c r="BO22" s="13" t="s">
        <v>279</v>
      </c>
      <c r="BP22" s="6" t="s">
        <v>243</v>
      </c>
      <c r="BQ22" s="6" t="s">
        <v>244</v>
      </c>
      <c r="BR22" s="6" t="s">
        <v>245</v>
      </c>
      <c r="BS22" s="37" t="s">
        <v>246</v>
      </c>
      <c r="BT22" s="42" t="e">
        <f t="shared" si="14"/>
        <v>#VALUE!</v>
      </c>
    </row>
    <row r="23" spans="1:72" ht="16.5" x14ac:dyDescent="0.3">
      <c r="A23" s="7" t="s">
        <v>208</v>
      </c>
      <c r="B23" s="8" t="s">
        <v>15</v>
      </c>
      <c r="C23" s="8">
        <v>342376</v>
      </c>
      <c r="D23" s="9">
        <v>13</v>
      </c>
      <c r="E23" s="9">
        <v>11</v>
      </c>
      <c r="F23" s="18">
        <f t="shared" ref="F23:F64" si="16">E23/D23</f>
        <v>0.84615384615384615</v>
      </c>
      <c r="G23" s="9">
        <f>(P23-Q23)/D23</f>
        <v>438.23076923076923</v>
      </c>
      <c r="H23" s="9">
        <f>(P23-Q23)/E23</f>
        <v>517.90909090909088</v>
      </c>
      <c r="I23" s="9">
        <f>Q23/D23</f>
        <v>96.615384615384613</v>
      </c>
      <c r="J23" s="9">
        <f>Q23/E23</f>
        <v>114.18181818181819</v>
      </c>
      <c r="K23" s="26">
        <f>((P23-Q23)*100/C23*0.25)+(Q23*100/C23*0.75)</f>
        <v>0.6911261303362386</v>
      </c>
      <c r="L23" s="18">
        <f>(1-K23/E23)</f>
        <v>0.93717035178761465</v>
      </c>
      <c r="M23" s="28">
        <f t="shared" ref="M23:M63" si="17">(L23-O23)/N23</f>
        <v>-9.424875151405547E-2</v>
      </c>
      <c r="N23" s="18">
        <v>2.8837640702345686E-2</v>
      </c>
      <c r="O23" s="18">
        <v>0.93988826342042164</v>
      </c>
      <c r="P23" s="9">
        <v>6953</v>
      </c>
      <c r="Q23" s="9">
        <v>1256</v>
      </c>
      <c r="R23" s="9">
        <v>6147</v>
      </c>
      <c r="S23" s="9">
        <v>587</v>
      </c>
      <c r="T23" s="18">
        <f>(R23-S23)/(P23-Q23)</f>
        <v>0.97595225557310861</v>
      </c>
      <c r="U23" s="18">
        <f>S23/Q23</f>
        <v>0.46735668789808915</v>
      </c>
      <c r="V23" s="18">
        <f>(T23*0.25)+(U23*0.75)</f>
        <v>0.59450557981684393</v>
      </c>
      <c r="W23" s="18">
        <f t="shared" ref="W23:W64" si="18">V23/F23</f>
        <v>0.70259750341990646</v>
      </c>
      <c r="X23" s="28">
        <f t="shared" ref="X23" si="19">(W23-Z23)/Y23</f>
        <v>-0.39036838621553455</v>
      </c>
      <c r="Y23" s="18">
        <v>0.19937434063202153</v>
      </c>
      <c r="Z23" s="18">
        <v>0.78042694302521498</v>
      </c>
      <c r="AA23" s="9">
        <v>35</v>
      </c>
      <c r="AB23" s="9">
        <v>8</v>
      </c>
      <c r="AC23" s="9">
        <v>39</v>
      </c>
      <c r="AD23" s="9">
        <v>505</v>
      </c>
      <c r="AE23" s="9">
        <v>238</v>
      </c>
      <c r="AF23" s="9">
        <v>92</v>
      </c>
      <c r="AG23" s="9">
        <v>239</v>
      </c>
      <c r="AH23" s="9">
        <v>18</v>
      </c>
      <c r="AI23" s="9">
        <v>380</v>
      </c>
      <c r="AJ23" s="9">
        <v>105</v>
      </c>
      <c r="AK23" s="9">
        <v>0</v>
      </c>
      <c r="AL23" s="9">
        <v>2</v>
      </c>
      <c r="AM23" s="9">
        <v>229</v>
      </c>
      <c r="AN23" s="9">
        <v>57</v>
      </c>
      <c r="AO23" s="9">
        <v>9</v>
      </c>
      <c r="AP23" s="9">
        <v>13</v>
      </c>
      <c r="AQ23" s="9">
        <v>1886148</v>
      </c>
      <c r="AR23" s="9">
        <v>23756</v>
      </c>
      <c r="AS23" s="9">
        <v>165508</v>
      </c>
      <c r="AT23" s="9">
        <v>163</v>
      </c>
      <c r="AU23" s="9">
        <v>0</v>
      </c>
      <c r="AV23" s="9">
        <v>7</v>
      </c>
      <c r="AW23" s="9">
        <v>1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127</v>
      </c>
      <c r="BD23" s="9">
        <v>105</v>
      </c>
      <c r="BE23" s="9">
        <v>4</v>
      </c>
      <c r="BF23" s="18">
        <f>((1-BK23)+(1-BL23)+(1-BM23)+(1+BN23))/4</f>
        <v>0.97779670899009274</v>
      </c>
      <c r="BG23" s="18">
        <f>BF23*BO23</f>
        <v>0.5806364801783227</v>
      </c>
      <c r="BH23" s="28">
        <f>(BG23-BJ23)/BI23</f>
        <v>0.89981505349885438</v>
      </c>
      <c r="BI23" s="18">
        <v>0.57719274158501421</v>
      </c>
      <c r="BJ23" s="18">
        <v>6.1269762529852764E-2</v>
      </c>
      <c r="BK23" s="18">
        <f>BE23/BD23</f>
        <v>3.8095238095238099E-2</v>
      </c>
      <c r="BL23" s="18">
        <f>(BE23/BD23*0.5)+((AK23+AL23)/Q23*0.5)</f>
        <v>1.9843797391568094E-2</v>
      </c>
      <c r="BM23" s="18">
        <f>(AV23/AN23*0.5)+(AW23/AN23*0.5)</f>
        <v>7.0175438596491224E-2</v>
      </c>
      <c r="BN23" s="18">
        <f>AO23/AM23</f>
        <v>3.9301310043668124E-2</v>
      </c>
      <c r="BO23" s="18">
        <f>(1-((3*AE23/S23)+(2*AF23/S23)+(1*AG23/S23))/5)*(1-AH23/S23)</f>
        <v>0.59382126656779921</v>
      </c>
      <c r="BP23" s="9">
        <v>43</v>
      </c>
      <c r="BQ23" s="9">
        <v>29</v>
      </c>
      <c r="BR23" s="9">
        <v>4</v>
      </c>
      <c r="BS23" s="38">
        <v>0</v>
      </c>
      <c r="BT23" s="42">
        <f t="shared" si="14"/>
        <v>0.13839930525642144</v>
      </c>
    </row>
    <row r="24" spans="1:72" ht="16.5" x14ac:dyDescent="0.3">
      <c r="A24" s="7" t="s">
        <v>208</v>
      </c>
      <c r="B24" s="8" t="s">
        <v>47</v>
      </c>
      <c r="C24" s="8">
        <v>430629</v>
      </c>
      <c r="D24" s="9">
        <v>15</v>
      </c>
      <c r="E24" s="9">
        <v>13</v>
      </c>
      <c r="F24" s="18">
        <f t="shared" si="16"/>
        <v>0.8666666666666667</v>
      </c>
      <c r="G24" s="9">
        <f>(P24-Q24)/D24</f>
        <v>275.66666666666669</v>
      </c>
      <c r="H24" s="9">
        <f>(P24-Q24)/E24</f>
        <v>318.07692307692309</v>
      </c>
      <c r="I24" s="9">
        <f>Q24/D24</f>
        <v>88.8</v>
      </c>
      <c r="J24" s="9">
        <f>Q24/E24</f>
        <v>102.46153846153847</v>
      </c>
      <c r="K24" s="26">
        <f t="shared" ref="K24:K64" si="20">((P24-Q24)*100/C24*0.25)+(Q24*100/C24*0.75)</f>
        <v>0.47204205940612454</v>
      </c>
      <c r="L24" s="18">
        <f t="shared" ref="L24:L64" si="21">(1-K24/E24)</f>
        <v>0.96368907235337509</v>
      </c>
      <c r="M24" s="28">
        <f t="shared" si="17"/>
        <v>0.8253382854242115</v>
      </c>
      <c r="N24" s="18">
        <v>2.8837640702345686E-2</v>
      </c>
      <c r="O24" s="18">
        <v>0.93988826342042164</v>
      </c>
      <c r="P24" s="9">
        <v>5467</v>
      </c>
      <c r="Q24" s="9">
        <v>1332</v>
      </c>
      <c r="R24" s="9">
        <v>4796</v>
      </c>
      <c r="S24" s="9">
        <v>798</v>
      </c>
      <c r="T24" s="18">
        <f>(R24-S24)/(P24-Q24)</f>
        <v>0.96686819830713422</v>
      </c>
      <c r="U24" s="18">
        <f>S24/Q24</f>
        <v>0.59909909909909909</v>
      </c>
      <c r="V24" s="18">
        <f>(T24*0.25)+(U24*0.75)</f>
        <v>0.69104137390110787</v>
      </c>
      <c r="W24" s="18">
        <f t="shared" si="18"/>
        <v>0.79735543142435517</v>
      </c>
      <c r="X24" s="28">
        <f t="shared" ref="X24:X64" si="22">(W24-Z24)/Y24</f>
        <v>8.49080596102611E-2</v>
      </c>
      <c r="Y24" s="18">
        <v>0.19937434063202153</v>
      </c>
      <c r="Z24" s="18">
        <v>0.78042694302521498</v>
      </c>
      <c r="AA24" s="9">
        <v>81</v>
      </c>
      <c r="AB24" s="9">
        <v>2</v>
      </c>
      <c r="AC24" s="9">
        <v>27</v>
      </c>
      <c r="AD24" s="9">
        <v>688</v>
      </c>
      <c r="AE24" s="9">
        <v>303</v>
      </c>
      <c r="AF24" s="9">
        <v>265</v>
      </c>
      <c r="AG24" s="9">
        <v>180</v>
      </c>
      <c r="AH24" s="9">
        <v>50</v>
      </c>
      <c r="AI24" s="9">
        <v>282</v>
      </c>
      <c r="AJ24" s="9">
        <v>41</v>
      </c>
      <c r="AK24" s="9">
        <v>0</v>
      </c>
      <c r="AL24" s="9">
        <v>10</v>
      </c>
      <c r="AM24" s="9">
        <v>345</v>
      </c>
      <c r="AN24" s="9">
        <v>135</v>
      </c>
      <c r="AO24" s="9">
        <v>2</v>
      </c>
      <c r="AP24" s="9">
        <v>11</v>
      </c>
      <c r="AQ24" s="9">
        <v>13294047</v>
      </c>
      <c r="AR24" s="9">
        <v>9415</v>
      </c>
      <c r="AS24" s="9">
        <v>5672374</v>
      </c>
      <c r="AT24" s="9">
        <v>208</v>
      </c>
      <c r="AU24" s="9">
        <v>0</v>
      </c>
      <c r="AV24" s="9">
        <v>8</v>
      </c>
      <c r="AW24" s="9">
        <v>2</v>
      </c>
      <c r="AX24" s="9">
        <v>1</v>
      </c>
      <c r="AY24" s="9">
        <v>0</v>
      </c>
      <c r="AZ24" s="9">
        <v>0</v>
      </c>
      <c r="BA24" s="9">
        <v>0</v>
      </c>
      <c r="BB24" s="9">
        <v>1</v>
      </c>
      <c r="BC24" s="9">
        <v>166</v>
      </c>
      <c r="BD24" s="9">
        <v>145</v>
      </c>
      <c r="BE24" s="9">
        <v>3</v>
      </c>
      <c r="BF24" s="18">
        <f t="shared" ref="BF24:BF50" si="23">((1-BK24)+(1-BL24)+(1-BM24)+(1+BN24))/4</f>
        <v>0.98349295697496597</v>
      </c>
      <c r="BG24" s="18">
        <f t="shared" ref="BG24:BG65" si="24">BF24*BO24</f>
        <v>0.54780831374763916</v>
      </c>
      <c r="BH24" s="28">
        <f t="shared" ref="BH24:BH54" si="25">(BG24-BJ24)/BI24</f>
        <v>0.84293948306022581</v>
      </c>
      <c r="BI24" s="18">
        <v>0.57719274158501421</v>
      </c>
      <c r="BJ24" s="18">
        <v>6.1269762529852764E-2</v>
      </c>
      <c r="BK24" s="18">
        <f t="shared" ref="BK24:BK50" si="26">BE24/BD24</f>
        <v>2.0689655172413793E-2</v>
      </c>
      <c r="BL24" s="18">
        <f t="shared" ref="BL24:BL50" si="27">(BE24/BD24*0.5)+((AK24+AL24)/Q24*0.5)</f>
        <v>1.4098581339960651E-2</v>
      </c>
      <c r="BM24" s="18">
        <f t="shared" ref="BM24:BM50" si="28">(AV24/AN24*0.5)+(AW24/AN24*0.5)</f>
        <v>3.7037037037037035E-2</v>
      </c>
      <c r="BN24" s="18">
        <f t="shared" ref="BN24:BN50" si="29">AO24/AM24</f>
        <v>5.7971014492753624E-3</v>
      </c>
      <c r="BO24" s="18">
        <f t="shared" ref="BO24:BO50" si="30">(1-((3*AE24/S24)+(2*AF24/S24)+(1*AG24/S24))/5)*(1-AH24/S24)</f>
        <v>0.55700278264583769</v>
      </c>
      <c r="BP24" s="9">
        <v>25</v>
      </c>
      <c r="BQ24" s="9">
        <v>16</v>
      </c>
      <c r="BR24" s="9">
        <v>1</v>
      </c>
      <c r="BS24" s="38">
        <v>0</v>
      </c>
      <c r="BT24" s="42">
        <f t="shared" si="14"/>
        <v>0.58439527603156616</v>
      </c>
    </row>
    <row r="25" spans="1:72" ht="16.5" x14ac:dyDescent="0.3">
      <c r="A25" s="7" t="s">
        <v>208</v>
      </c>
      <c r="B25" s="8" t="s">
        <v>18</v>
      </c>
      <c r="C25" s="8">
        <v>612431</v>
      </c>
      <c r="D25" s="9">
        <v>17</v>
      </c>
      <c r="E25" s="9">
        <v>13</v>
      </c>
      <c r="F25" s="18">
        <f t="shared" si="16"/>
        <v>0.76470588235294112</v>
      </c>
      <c r="G25" s="9">
        <f>(P25-Q25)/D25</f>
        <v>574.05882352941171</v>
      </c>
      <c r="H25" s="9">
        <f>(P25-Q25)/E25</f>
        <v>750.69230769230774</v>
      </c>
      <c r="I25" s="9">
        <f>Q25/D25</f>
        <v>90.058823529411768</v>
      </c>
      <c r="J25" s="9">
        <f>Q25/E25</f>
        <v>117.76923076923077</v>
      </c>
      <c r="K25" s="26">
        <f t="shared" si="20"/>
        <v>0.58586191750580885</v>
      </c>
      <c r="L25" s="18">
        <f t="shared" si="21"/>
        <v>0.95493369865339928</v>
      </c>
      <c r="M25" s="28">
        <f t="shared" si="17"/>
        <v>0.52172906196704993</v>
      </c>
      <c r="N25" s="18">
        <v>2.8837640702345686E-2</v>
      </c>
      <c r="O25" s="18">
        <v>0.93988826342042164</v>
      </c>
      <c r="P25" s="9">
        <v>11290</v>
      </c>
      <c r="Q25" s="9">
        <v>1531</v>
      </c>
      <c r="R25" s="9">
        <v>9912</v>
      </c>
      <c r="S25" s="9">
        <v>409</v>
      </c>
      <c r="T25" s="18">
        <f>(R25-S25)/(P25-Q25)</f>
        <v>0.97376780407828667</v>
      </c>
      <c r="U25" s="18">
        <f>S25/Q25</f>
        <v>0.26714565643370347</v>
      </c>
      <c r="V25" s="18">
        <f>(T25*0.25)+(U25*0.75)</f>
        <v>0.44380119334484924</v>
      </c>
      <c r="W25" s="18">
        <f t="shared" si="18"/>
        <v>0.58035540668172603</v>
      </c>
      <c r="X25" s="28">
        <f t="shared" si="22"/>
        <v>-1.0034969179547242</v>
      </c>
      <c r="Y25" s="18">
        <v>0.19937434063202153</v>
      </c>
      <c r="Z25" s="18">
        <v>0.78042694302521498</v>
      </c>
      <c r="AA25" s="9">
        <v>33</v>
      </c>
      <c r="AB25" s="9">
        <v>0</v>
      </c>
      <c r="AC25" s="9">
        <v>0</v>
      </c>
      <c r="AD25" s="9">
        <v>376</v>
      </c>
      <c r="AE25" s="9">
        <v>96</v>
      </c>
      <c r="AF25" s="9">
        <v>96</v>
      </c>
      <c r="AG25" s="9">
        <v>217</v>
      </c>
      <c r="AH25" s="9">
        <v>0</v>
      </c>
      <c r="AI25" s="9">
        <v>678</v>
      </c>
      <c r="AJ25" s="9">
        <v>25</v>
      </c>
      <c r="AK25" s="9">
        <v>1</v>
      </c>
      <c r="AL25" s="9">
        <v>3</v>
      </c>
      <c r="AM25" s="9">
        <v>156</v>
      </c>
      <c r="AN25" s="9">
        <v>83</v>
      </c>
      <c r="AO25" s="9">
        <v>0</v>
      </c>
      <c r="AP25" s="9">
        <v>11</v>
      </c>
      <c r="AQ25" s="9">
        <v>590952</v>
      </c>
      <c r="AR25" s="9">
        <v>0</v>
      </c>
      <c r="AS25" s="9">
        <v>30781</v>
      </c>
      <c r="AT25" s="9">
        <v>73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200</v>
      </c>
      <c r="BD25" s="9">
        <v>181</v>
      </c>
      <c r="BE25" s="9">
        <v>2</v>
      </c>
      <c r="BF25" s="18">
        <f t="shared" si="23"/>
        <v>0.99552976965908968</v>
      </c>
      <c r="BG25" s="18">
        <f t="shared" si="24"/>
        <v>0.65622206821538043</v>
      </c>
      <c r="BH25" s="28">
        <f t="shared" si="25"/>
        <v>1.0307688624977238</v>
      </c>
      <c r="BI25" s="18">
        <v>0.57719274158501421</v>
      </c>
      <c r="BJ25" s="18">
        <v>6.1269762529852764E-2</v>
      </c>
      <c r="BK25" s="18">
        <f t="shared" si="26"/>
        <v>1.1049723756906077E-2</v>
      </c>
      <c r="BL25" s="18">
        <f t="shared" si="27"/>
        <v>6.831197606735207E-3</v>
      </c>
      <c r="BM25" s="18">
        <f t="shared" si="28"/>
        <v>0</v>
      </c>
      <c r="BN25" s="18">
        <f t="shared" si="29"/>
        <v>0</v>
      </c>
      <c r="BO25" s="18">
        <f t="shared" si="30"/>
        <v>0.65916870415647921</v>
      </c>
      <c r="BP25" s="9">
        <v>18</v>
      </c>
      <c r="BQ25" s="9">
        <v>10</v>
      </c>
      <c r="BR25" s="9">
        <v>0</v>
      </c>
      <c r="BS25" s="38">
        <v>0</v>
      </c>
      <c r="BT25" s="42">
        <f t="shared" si="14"/>
        <v>0.18300033550334985</v>
      </c>
    </row>
    <row r="26" spans="1:72" ht="16.5" x14ac:dyDescent="0.3">
      <c r="A26" s="7" t="s">
        <v>208</v>
      </c>
      <c r="B26" s="8" t="s">
        <v>2</v>
      </c>
      <c r="C26" s="8">
        <v>616168</v>
      </c>
      <c r="D26" s="9">
        <v>15</v>
      </c>
      <c r="E26" s="9">
        <v>13</v>
      </c>
      <c r="F26" s="18">
        <f t="shared" si="16"/>
        <v>0.8666666666666667</v>
      </c>
      <c r="G26" s="9">
        <f>(P26-Q26)/D26</f>
        <v>441.26666666666665</v>
      </c>
      <c r="H26" s="9">
        <f>(P26-Q26)/E26</f>
        <v>509.15384615384613</v>
      </c>
      <c r="I26" s="9">
        <f>Q26/D26</f>
        <v>181.73333333333332</v>
      </c>
      <c r="J26" s="9">
        <f>Q26/E26</f>
        <v>209.69230769230768</v>
      </c>
      <c r="K26" s="26">
        <f t="shared" si="20"/>
        <v>0.60036386180392354</v>
      </c>
      <c r="L26" s="18">
        <f t="shared" si="21"/>
        <v>0.95381816447662127</v>
      </c>
      <c r="M26" s="28">
        <f t="shared" si="17"/>
        <v>0.48304579420973742</v>
      </c>
      <c r="N26" s="18">
        <v>2.8837640702345686E-2</v>
      </c>
      <c r="O26" s="18">
        <v>0.93988826342042164</v>
      </c>
      <c r="P26" s="9">
        <v>9345</v>
      </c>
      <c r="Q26" s="9">
        <v>2726</v>
      </c>
      <c r="R26" s="9">
        <v>6840</v>
      </c>
      <c r="S26" s="9">
        <v>1535</v>
      </c>
      <c r="T26" s="18">
        <f>(R26-S26)/(P26-Q26)</f>
        <v>0.80148058619126761</v>
      </c>
      <c r="U26" s="18">
        <f>S26/Q26</f>
        <v>0.56309611151870875</v>
      </c>
      <c r="V26" s="18">
        <f>(T26*0.25)+(U26*0.75)</f>
        <v>0.62269223018684849</v>
      </c>
      <c r="W26" s="18">
        <f t="shared" si="18"/>
        <v>0.71849103483097898</v>
      </c>
      <c r="X26" s="28">
        <f t="shared" si="22"/>
        <v>-0.31065135060960031</v>
      </c>
      <c r="Y26" s="18">
        <v>0.19937434063202153</v>
      </c>
      <c r="Z26" s="18">
        <v>0.78042694302521498</v>
      </c>
      <c r="AA26" s="9">
        <v>113</v>
      </c>
      <c r="AB26" s="9">
        <v>1</v>
      </c>
      <c r="AC26" s="9">
        <v>71</v>
      </c>
      <c r="AD26" s="9">
        <v>1350</v>
      </c>
      <c r="AE26" s="9">
        <v>102</v>
      </c>
      <c r="AF26" s="9">
        <v>131</v>
      </c>
      <c r="AG26" s="9">
        <v>1283</v>
      </c>
      <c r="AH26" s="9">
        <v>19</v>
      </c>
      <c r="AI26" s="9">
        <v>830</v>
      </c>
      <c r="AJ26" s="9">
        <v>18</v>
      </c>
      <c r="AK26" s="9">
        <v>1</v>
      </c>
      <c r="AL26" s="9">
        <v>21</v>
      </c>
      <c r="AM26" s="9">
        <v>383</v>
      </c>
      <c r="AN26" s="9">
        <v>144</v>
      </c>
      <c r="AO26" s="9">
        <v>1</v>
      </c>
      <c r="AP26" s="9">
        <v>52</v>
      </c>
      <c r="AQ26" s="9">
        <v>3249051</v>
      </c>
      <c r="AR26" s="9">
        <v>1718</v>
      </c>
      <c r="AS26" s="9">
        <v>1065795</v>
      </c>
      <c r="AT26" s="9">
        <v>238</v>
      </c>
      <c r="AU26" s="9">
        <v>0</v>
      </c>
      <c r="AV26" s="9">
        <v>4</v>
      </c>
      <c r="AW26" s="9">
        <v>1</v>
      </c>
      <c r="AX26" s="9">
        <v>52</v>
      </c>
      <c r="AY26" s="9">
        <v>9</v>
      </c>
      <c r="AZ26" s="9">
        <v>0</v>
      </c>
      <c r="BA26" s="9">
        <v>0</v>
      </c>
      <c r="BB26" s="9">
        <v>43</v>
      </c>
      <c r="BC26" s="9">
        <v>210</v>
      </c>
      <c r="BD26" s="9">
        <v>196</v>
      </c>
      <c r="BE26" s="9">
        <v>76</v>
      </c>
      <c r="BF26" s="18">
        <f t="shared" si="23"/>
        <v>0.84989549636269235</v>
      </c>
      <c r="BG26" s="18">
        <f t="shared" si="24"/>
        <v>0.63694118500207253</v>
      </c>
      <c r="BH26" s="28">
        <f t="shared" si="25"/>
        <v>0.99736427885663159</v>
      </c>
      <c r="BI26" s="18">
        <v>0.57719274158501421</v>
      </c>
      <c r="BJ26" s="18">
        <v>6.1269762529852764E-2</v>
      </c>
      <c r="BK26" s="18">
        <f t="shared" si="26"/>
        <v>0.38775510204081631</v>
      </c>
      <c r="BL26" s="18">
        <f t="shared" si="27"/>
        <v>0.19791276745474418</v>
      </c>
      <c r="BM26" s="18">
        <f t="shared" si="28"/>
        <v>1.7361111111111112E-2</v>
      </c>
      <c r="BN26" s="18">
        <f t="shared" si="29"/>
        <v>2.6109660574412533E-3</v>
      </c>
      <c r="BO26" s="18">
        <f t="shared" si="30"/>
        <v>0.74943471018260144</v>
      </c>
      <c r="BP26" s="9">
        <v>53</v>
      </c>
      <c r="BQ26" s="9">
        <v>48</v>
      </c>
      <c r="BR26" s="9">
        <v>1</v>
      </c>
      <c r="BS26" s="38">
        <v>0</v>
      </c>
      <c r="BT26" s="42">
        <f t="shared" si="14"/>
        <v>0.38991957415225625</v>
      </c>
    </row>
    <row r="27" spans="1:72" ht="16.5" x14ac:dyDescent="0.3">
      <c r="A27" s="7" t="s">
        <v>208</v>
      </c>
      <c r="B27" s="8" t="s">
        <v>21</v>
      </c>
      <c r="C27" s="8">
        <v>575398</v>
      </c>
      <c r="D27" s="9">
        <v>14</v>
      </c>
      <c r="E27" s="9">
        <v>11</v>
      </c>
      <c r="F27" s="18">
        <f t="shared" si="16"/>
        <v>0.7857142857142857</v>
      </c>
      <c r="G27" s="9">
        <f>(P27-Q27)/D27</f>
        <v>539.14285714285711</v>
      </c>
      <c r="H27" s="9">
        <f>(P27-Q27)/E27</f>
        <v>686.18181818181813</v>
      </c>
      <c r="I27" s="9">
        <f>Q27/D27</f>
        <v>132.28571428571428</v>
      </c>
      <c r="J27" s="9">
        <f>Q27/E27</f>
        <v>168.36363636363637</v>
      </c>
      <c r="K27" s="26">
        <f t="shared" si="20"/>
        <v>0.56934504464735713</v>
      </c>
      <c r="L27" s="18">
        <f t="shared" si="21"/>
        <v>0.94824135957751299</v>
      </c>
      <c r="M27" s="28">
        <f t="shared" si="17"/>
        <v>0.28965948509136857</v>
      </c>
      <c r="N27" s="18">
        <v>2.8837640702345686E-2</v>
      </c>
      <c r="O27" s="18">
        <v>0.93988826342042164</v>
      </c>
      <c r="P27" s="9">
        <v>9400</v>
      </c>
      <c r="Q27" s="9">
        <v>1852</v>
      </c>
      <c r="R27" s="9">
        <v>7602</v>
      </c>
      <c r="S27" s="9">
        <v>658</v>
      </c>
      <c r="T27" s="18">
        <f>(R27-S27)/(P27-Q27)</f>
        <v>0.91997880233174356</v>
      </c>
      <c r="U27" s="18">
        <f>S27/Q27</f>
        <v>0.35529157667386607</v>
      </c>
      <c r="V27" s="18">
        <f>(T27*0.25)+(U27*0.75)</f>
        <v>0.49646338308833549</v>
      </c>
      <c r="W27" s="18">
        <f t="shared" si="18"/>
        <v>0.6318624875669725</v>
      </c>
      <c r="X27" s="28">
        <f t="shared" si="22"/>
        <v>-0.74515333812410123</v>
      </c>
      <c r="Y27" s="18">
        <v>0.19937434063202153</v>
      </c>
      <c r="Z27" s="18">
        <v>0.78042694302521498</v>
      </c>
      <c r="AA27" s="9">
        <v>82</v>
      </c>
      <c r="AB27" s="9">
        <v>4</v>
      </c>
      <c r="AC27" s="9">
        <v>11</v>
      </c>
      <c r="AD27" s="9">
        <v>561</v>
      </c>
      <c r="AE27" s="9">
        <v>174</v>
      </c>
      <c r="AF27" s="9">
        <v>119</v>
      </c>
      <c r="AG27" s="9">
        <v>357</v>
      </c>
      <c r="AH27" s="9">
        <v>8</v>
      </c>
      <c r="AI27" s="9">
        <v>860</v>
      </c>
      <c r="AJ27" s="9">
        <v>45</v>
      </c>
      <c r="AK27" s="9">
        <v>3</v>
      </c>
      <c r="AL27" s="9">
        <v>22</v>
      </c>
      <c r="AM27" s="9">
        <v>568</v>
      </c>
      <c r="AN27" s="9">
        <v>156</v>
      </c>
      <c r="AO27" s="9">
        <v>8</v>
      </c>
      <c r="AP27" s="9">
        <v>22</v>
      </c>
      <c r="AQ27" s="9">
        <v>55273506</v>
      </c>
      <c r="AR27" s="9">
        <v>3000</v>
      </c>
      <c r="AS27" s="9">
        <v>43906796</v>
      </c>
      <c r="AT27" s="9">
        <v>404</v>
      </c>
      <c r="AU27" s="9">
        <v>0</v>
      </c>
      <c r="AV27" s="9">
        <v>1</v>
      </c>
      <c r="AW27" s="9">
        <v>0</v>
      </c>
      <c r="AX27" s="9">
        <v>121</v>
      </c>
      <c r="AY27" s="9">
        <v>20</v>
      </c>
      <c r="AZ27" s="9">
        <v>1</v>
      </c>
      <c r="BA27" s="9">
        <v>0</v>
      </c>
      <c r="BB27" s="9">
        <v>100</v>
      </c>
      <c r="BC27" s="9">
        <v>164</v>
      </c>
      <c r="BD27" s="9">
        <v>142</v>
      </c>
      <c r="BE27" s="9">
        <v>33</v>
      </c>
      <c r="BF27" s="18">
        <f t="shared" si="23"/>
        <v>0.91388459237453856</v>
      </c>
      <c r="BG27" s="18">
        <f t="shared" si="24"/>
        <v>0.59626957091093802</v>
      </c>
      <c r="BH27" s="28">
        <f t="shared" si="25"/>
        <v>0.92689975087340148</v>
      </c>
      <c r="BI27" s="18">
        <v>0.57719274158501421</v>
      </c>
      <c r="BJ27" s="18">
        <v>6.1269762529852764E-2</v>
      </c>
      <c r="BK27" s="18">
        <f t="shared" si="26"/>
        <v>0.23239436619718309</v>
      </c>
      <c r="BL27" s="18">
        <f t="shared" si="27"/>
        <v>0.12294664314178809</v>
      </c>
      <c r="BM27" s="18">
        <f t="shared" si="28"/>
        <v>3.205128205128205E-3</v>
      </c>
      <c r="BN27" s="18">
        <f t="shared" si="29"/>
        <v>1.4084507042253521E-2</v>
      </c>
      <c r="BO27" s="18">
        <f t="shared" si="30"/>
        <v>0.65245609334725285</v>
      </c>
      <c r="BP27" s="9">
        <v>32</v>
      </c>
      <c r="BQ27" s="9">
        <v>16</v>
      </c>
      <c r="BR27" s="9">
        <v>3</v>
      </c>
      <c r="BS27" s="38">
        <v>2</v>
      </c>
      <c r="BT27" s="42">
        <f t="shared" si="14"/>
        <v>0.15713529928022293</v>
      </c>
    </row>
    <row r="28" spans="1:72" ht="16.5" x14ac:dyDescent="0.3">
      <c r="A28" s="7" t="s">
        <v>208</v>
      </c>
      <c r="B28" s="8" t="s">
        <v>30</v>
      </c>
      <c r="C28" s="8">
        <v>286225</v>
      </c>
      <c r="D28" s="9">
        <v>10</v>
      </c>
      <c r="E28" s="9">
        <v>9</v>
      </c>
      <c r="F28" s="18">
        <f t="shared" si="16"/>
        <v>0.9</v>
      </c>
      <c r="G28" s="9">
        <f>(P28-Q28)/D28</f>
        <v>475.8</v>
      </c>
      <c r="H28" s="9">
        <f>(P28-Q28)/E28</f>
        <v>528.66666666666663</v>
      </c>
      <c r="I28" s="9">
        <f>Q28/D28</f>
        <v>118.1</v>
      </c>
      <c r="J28" s="9">
        <f>Q28/E28</f>
        <v>131.22222222222223</v>
      </c>
      <c r="K28" s="26">
        <f t="shared" si="20"/>
        <v>0.72504148833959303</v>
      </c>
      <c r="L28" s="18">
        <f t="shared" si="21"/>
        <v>0.91943983462893408</v>
      </c>
      <c r="M28" s="28">
        <f t="shared" si="17"/>
        <v>-0.70908813250538427</v>
      </c>
      <c r="N28" s="18">
        <v>2.8837640702345686E-2</v>
      </c>
      <c r="O28" s="18">
        <v>0.93988826342042164</v>
      </c>
      <c r="P28" s="9">
        <v>5939</v>
      </c>
      <c r="Q28" s="9">
        <v>1181</v>
      </c>
      <c r="R28" s="9">
        <v>5267</v>
      </c>
      <c r="S28" s="9">
        <v>666</v>
      </c>
      <c r="T28" s="18">
        <f>(R28-S28)/(P28-Q28)</f>
        <v>0.96700294241277851</v>
      </c>
      <c r="U28" s="18">
        <f>S28/Q28</f>
        <v>0.56392887383573242</v>
      </c>
      <c r="V28" s="18">
        <f>(T28*0.25)+(U28*0.75)</f>
        <v>0.66469739097999392</v>
      </c>
      <c r="W28" s="18">
        <f t="shared" si="18"/>
        <v>0.7385526566444377</v>
      </c>
      <c r="X28" s="28">
        <f t="shared" si="22"/>
        <v>-0.21002846328185848</v>
      </c>
      <c r="Y28" s="18">
        <v>0.19937434063202153</v>
      </c>
      <c r="Z28" s="18">
        <v>0.78042694302521498</v>
      </c>
      <c r="AA28" s="9">
        <v>130</v>
      </c>
      <c r="AB28" s="9">
        <v>3</v>
      </c>
      <c r="AC28" s="9">
        <v>31</v>
      </c>
      <c r="AD28" s="9">
        <v>502</v>
      </c>
      <c r="AE28" s="9">
        <v>209</v>
      </c>
      <c r="AF28" s="9">
        <v>111</v>
      </c>
      <c r="AG28" s="9">
        <v>346</v>
      </c>
      <c r="AH28" s="9">
        <v>0</v>
      </c>
      <c r="AI28" s="9">
        <v>374</v>
      </c>
      <c r="AJ28" s="9">
        <v>30</v>
      </c>
      <c r="AK28" s="9">
        <v>0</v>
      </c>
      <c r="AL28" s="9">
        <v>10</v>
      </c>
      <c r="AM28" s="9">
        <v>713</v>
      </c>
      <c r="AN28" s="9">
        <v>190</v>
      </c>
      <c r="AO28" s="9">
        <v>8</v>
      </c>
      <c r="AP28" s="9">
        <v>19</v>
      </c>
      <c r="AQ28" s="9">
        <v>12067654</v>
      </c>
      <c r="AR28" s="9">
        <v>1549006</v>
      </c>
      <c r="AS28" s="9">
        <v>4719635</v>
      </c>
      <c r="AT28" s="9">
        <v>515</v>
      </c>
      <c r="AU28" s="9">
        <v>1</v>
      </c>
      <c r="AV28" s="9">
        <v>2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128</v>
      </c>
      <c r="BD28" s="9">
        <v>117</v>
      </c>
      <c r="BE28" s="9">
        <v>4</v>
      </c>
      <c r="BF28" s="18">
        <f t="shared" si="23"/>
        <v>0.98761032173065666</v>
      </c>
      <c r="BG28" s="18">
        <f t="shared" si="24"/>
        <v>0.63319760867716279</v>
      </c>
      <c r="BH28" s="28">
        <f t="shared" si="25"/>
        <v>0.99087844482720566</v>
      </c>
      <c r="BI28" s="18">
        <v>0.57719274158501421</v>
      </c>
      <c r="BJ28" s="18">
        <v>6.1269762529852764E-2</v>
      </c>
      <c r="BK28" s="18">
        <f t="shared" si="26"/>
        <v>3.4188034188034191E-2</v>
      </c>
      <c r="BL28" s="18">
        <f t="shared" si="27"/>
        <v>2.1327717348039111E-2</v>
      </c>
      <c r="BM28" s="18">
        <f t="shared" si="28"/>
        <v>5.263157894736842E-3</v>
      </c>
      <c r="BN28" s="18">
        <f t="shared" si="29"/>
        <v>1.1220196353436185E-2</v>
      </c>
      <c r="BO28" s="18">
        <f t="shared" si="30"/>
        <v>0.64114114114114118</v>
      </c>
      <c r="BP28" s="9">
        <v>7</v>
      </c>
      <c r="BQ28" s="9">
        <v>2</v>
      </c>
      <c r="BR28" s="9">
        <v>1</v>
      </c>
      <c r="BS28" s="38">
        <v>1</v>
      </c>
      <c r="BT28" s="42">
        <f t="shared" si="14"/>
        <v>2.3920616346654284E-2</v>
      </c>
    </row>
    <row r="29" spans="1:72" ht="16.5" x14ac:dyDescent="0.3">
      <c r="A29" s="7" t="s">
        <v>208</v>
      </c>
      <c r="B29" s="8" t="s">
        <v>23</v>
      </c>
      <c r="C29" s="8">
        <v>412626</v>
      </c>
      <c r="D29" s="9">
        <v>13</v>
      </c>
      <c r="E29" s="9">
        <v>12</v>
      </c>
      <c r="F29" s="18">
        <f t="shared" si="16"/>
        <v>0.92307692307692313</v>
      </c>
      <c r="G29" s="9">
        <f>(P29-Q29)/D29</f>
        <v>566.46153846153845</v>
      </c>
      <c r="H29" s="9">
        <f>(P29-Q29)/E29</f>
        <v>613.66666666666663</v>
      </c>
      <c r="I29" s="9">
        <f>Q29/D29</f>
        <v>94.92307692307692</v>
      </c>
      <c r="J29" s="9">
        <f>Q29/E29</f>
        <v>102.83333333333333</v>
      </c>
      <c r="K29" s="26">
        <f t="shared" si="20"/>
        <v>0.6704618710406034</v>
      </c>
      <c r="L29" s="18">
        <f t="shared" si="21"/>
        <v>0.94412817741328303</v>
      </c>
      <c r="M29" s="28">
        <f t="shared" si="17"/>
        <v>0.14702707605745671</v>
      </c>
      <c r="N29" s="18">
        <v>2.8837640702345686E-2</v>
      </c>
      <c r="O29" s="18">
        <v>0.93988826342042164</v>
      </c>
      <c r="P29" s="9">
        <v>8598</v>
      </c>
      <c r="Q29" s="9">
        <v>1234</v>
      </c>
      <c r="R29" s="9">
        <v>8014</v>
      </c>
      <c r="S29" s="9">
        <v>911</v>
      </c>
      <c r="T29" s="18">
        <f>(R29-S29)/(P29-Q29)</f>
        <v>0.96455730581205867</v>
      </c>
      <c r="U29" s="18">
        <f>S29/Q29</f>
        <v>0.7382495948136143</v>
      </c>
      <c r="V29" s="18">
        <f>(T29*0.25)+(U29*0.75)</f>
        <v>0.79482652256322539</v>
      </c>
      <c r="W29" s="18">
        <f t="shared" si="18"/>
        <v>0.86106206611016078</v>
      </c>
      <c r="X29" s="28">
        <f t="shared" si="22"/>
        <v>0.404440826383829</v>
      </c>
      <c r="Y29" s="18">
        <v>0.19937434063202153</v>
      </c>
      <c r="Z29" s="18">
        <v>0.78042694302521498</v>
      </c>
      <c r="AA29" s="9">
        <v>65</v>
      </c>
      <c r="AB29" s="9">
        <v>4</v>
      </c>
      <c r="AC29" s="9">
        <v>162</v>
      </c>
      <c r="AD29" s="9">
        <v>680</v>
      </c>
      <c r="AE29" s="9">
        <v>465</v>
      </c>
      <c r="AF29" s="9">
        <v>182</v>
      </c>
      <c r="AG29" s="9">
        <v>153</v>
      </c>
      <c r="AH29" s="9">
        <v>111</v>
      </c>
      <c r="AI29" s="9">
        <v>215</v>
      </c>
      <c r="AJ29" s="9">
        <v>44</v>
      </c>
      <c r="AK29" s="9">
        <v>0</v>
      </c>
      <c r="AL29" s="9">
        <v>15</v>
      </c>
      <c r="AM29" s="9">
        <v>406</v>
      </c>
      <c r="AN29" s="9">
        <v>94</v>
      </c>
      <c r="AO29" s="9">
        <v>5</v>
      </c>
      <c r="AP29" s="9">
        <v>9</v>
      </c>
      <c r="AQ29" s="9">
        <v>8165569</v>
      </c>
      <c r="AR29" s="9">
        <v>8350</v>
      </c>
      <c r="AS29" s="9">
        <v>4345100</v>
      </c>
      <c r="AT29" s="9">
        <v>307</v>
      </c>
      <c r="AU29" s="9">
        <v>0</v>
      </c>
      <c r="AV29" s="9">
        <v>4</v>
      </c>
      <c r="AW29" s="9">
        <v>0</v>
      </c>
      <c r="AX29" s="9">
        <v>3</v>
      </c>
      <c r="AY29" s="9">
        <v>0</v>
      </c>
      <c r="AZ29" s="9">
        <v>0</v>
      </c>
      <c r="BA29" s="9">
        <v>0</v>
      </c>
      <c r="BB29" s="9">
        <v>3</v>
      </c>
      <c r="BC29" s="9">
        <v>282</v>
      </c>
      <c r="BD29" s="9">
        <v>244</v>
      </c>
      <c r="BE29" s="9">
        <v>17</v>
      </c>
      <c r="BF29" s="18">
        <f t="shared" si="23"/>
        <v>0.97011317067097669</v>
      </c>
      <c r="BG29" s="18">
        <f t="shared" si="24"/>
        <v>0.49431386555267615</v>
      </c>
      <c r="BH29" s="28">
        <f t="shared" si="25"/>
        <v>0.75025909340725949</v>
      </c>
      <c r="BI29" s="18">
        <v>0.57719274158501421</v>
      </c>
      <c r="BJ29" s="18">
        <v>6.1269762529852764E-2</v>
      </c>
      <c r="BK29" s="18">
        <f t="shared" si="26"/>
        <v>6.9672131147540978E-2</v>
      </c>
      <c r="BL29" s="18">
        <f t="shared" si="27"/>
        <v>4.0913861359832077E-2</v>
      </c>
      <c r="BM29" s="18">
        <f t="shared" si="28"/>
        <v>2.1276595744680851E-2</v>
      </c>
      <c r="BN29" s="18">
        <f t="shared" si="29"/>
        <v>1.2315270935960592E-2</v>
      </c>
      <c r="BO29" s="18">
        <f t="shared" si="30"/>
        <v>0.5095424745246836</v>
      </c>
      <c r="BP29" s="9">
        <v>12</v>
      </c>
      <c r="BQ29" s="9">
        <v>11</v>
      </c>
      <c r="BR29" s="9">
        <v>0</v>
      </c>
      <c r="BS29" s="38">
        <v>0</v>
      </c>
      <c r="BT29" s="42">
        <f t="shared" si="14"/>
        <v>0.43390899861618176</v>
      </c>
    </row>
    <row r="30" spans="1:72" ht="16.5" x14ac:dyDescent="0.3">
      <c r="A30" s="7" t="s">
        <v>208</v>
      </c>
      <c r="B30" s="8" t="s">
        <v>5</v>
      </c>
      <c r="C30" s="8">
        <v>549217</v>
      </c>
      <c r="D30" s="9">
        <v>16</v>
      </c>
      <c r="E30" s="9">
        <v>14</v>
      </c>
      <c r="F30" s="18">
        <f t="shared" si="16"/>
        <v>0.875</v>
      </c>
      <c r="G30" s="9">
        <f>(P30-Q30)/D30</f>
        <v>402.9375</v>
      </c>
      <c r="H30" s="9">
        <f>(P30-Q30)/E30</f>
        <v>460.5</v>
      </c>
      <c r="I30" s="9">
        <f>Q30/D30</f>
        <v>115.5</v>
      </c>
      <c r="J30" s="9">
        <f>Q30/E30</f>
        <v>132</v>
      </c>
      <c r="K30" s="26">
        <f t="shared" si="20"/>
        <v>0.54582250731495929</v>
      </c>
      <c r="L30" s="18">
        <f t="shared" si="21"/>
        <v>0.96101267804893142</v>
      </c>
      <c r="M30" s="28">
        <f t="shared" si="17"/>
        <v>0.7325292261787385</v>
      </c>
      <c r="N30" s="18">
        <v>2.8837640702345686E-2</v>
      </c>
      <c r="O30" s="18">
        <v>0.93988826342042164</v>
      </c>
      <c r="P30" s="9">
        <v>8295</v>
      </c>
      <c r="Q30" s="9">
        <v>1848</v>
      </c>
      <c r="R30" s="9">
        <v>6801</v>
      </c>
      <c r="S30" s="9">
        <v>778</v>
      </c>
      <c r="T30" s="18">
        <f>(R30-S30)/(P30-Q30)</f>
        <v>0.93423297657825344</v>
      </c>
      <c r="U30" s="18">
        <f>S30/Q30</f>
        <v>0.42099567099567098</v>
      </c>
      <c r="V30" s="18">
        <f>(T30*0.25)+(U30*0.75)</f>
        <v>0.54930499739131655</v>
      </c>
      <c r="W30" s="18">
        <f t="shared" si="18"/>
        <v>0.62777713987579031</v>
      </c>
      <c r="X30" s="28">
        <f t="shared" si="22"/>
        <v>-0.76564417800967299</v>
      </c>
      <c r="Y30" s="18">
        <v>0.19937434063202153</v>
      </c>
      <c r="Z30" s="18">
        <v>0.78042694302521498</v>
      </c>
      <c r="AA30" s="9">
        <v>148</v>
      </c>
      <c r="AB30" s="9">
        <v>11</v>
      </c>
      <c r="AC30" s="9">
        <v>83</v>
      </c>
      <c r="AD30" s="9">
        <v>536</v>
      </c>
      <c r="AE30" s="9">
        <v>171</v>
      </c>
      <c r="AF30" s="9">
        <v>147</v>
      </c>
      <c r="AG30" s="9">
        <v>415</v>
      </c>
      <c r="AH30" s="9">
        <v>45</v>
      </c>
      <c r="AI30" s="9">
        <v>743</v>
      </c>
      <c r="AJ30" s="9">
        <v>9</v>
      </c>
      <c r="AK30" s="9">
        <v>1</v>
      </c>
      <c r="AL30" s="9">
        <v>19</v>
      </c>
      <c r="AM30" s="9">
        <v>513</v>
      </c>
      <c r="AN30" s="9">
        <v>216</v>
      </c>
      <c r="AO30" s="9">
        <v>12</v>
      </c>
      <c r="AP30" s="9">
        <v>32</v>
      </c>
      <c r="AQ30" s="9">
        <v>11085642</v>
      </c>
      <c r="AR30" s="9">
        <v>2267839</v>
      </c>
      <c r="AS30" s="9">
        <v>2249648</v>
      </c>
      <c r="AT30" s="9">
        <v>285</v>
      </c>
      <c r="AU30" s="9">
        <v>1</v>
      </c>
      <c r="AV30" s="9">
        <v>18</v>
      </c>
      <c r="AW30" s="9">
        <v>0</v>
      </c>
      <c r="AX30" s="9">
        <v>6</v>
      </c>
      <c r="AY30" s="9">
        <v>0</v>
      </c>
      <c r="AZ30" s="9">
        <v>0</v>
      </c>
      <c r="BA30" s="9">
        <v>1</v>
      </c>
      <c r="BB30" s="9">
        <v>6</v>
      </c>
      <c r="BC30" s="9">
        <v>234</v>
      </c>
      <c r="BD30" s="9">
        <v>199</v>
      </c>
      <c r="BE30" s="9">
        <v>28</v>
      </c>
      <c r="BF30" s="18">
        <f t="shared" si="23"/>
        <v>0.94131465360141631</v>
      </c>
      <c r="BG30" s="18">
        <f t="shared" si="24"/>
        <v>0.60826863238667739</v>
      </c>
      <c r="BH30" s="28">
        <f t="shared" si="25"/>
        <v>0.94768840709036828</v>
      </c>
      <c r="BI30" s="18">
        <v>0.57719274158501421</v>
      </c>
      <c r="BJ30" s="18">
        <v>6.1269762529852764E-2</v>
      </c>
      <c r="BK30" s="18">
        <f t="shared" si="26"/>
        <v>0.1407035175879397</v>
      </c>
      <c r="BL30" s="18">
        <f t="shared" si="27"/>
        <v>7.5763014205225257E-2</v>
      </c>
      <c r="BM30" s="18">
        <f t="shared" si="28"/>
        <v>4.1666666666666664E-2</v>
      </c>
      <c r="BN30" s="18">
        <f t="shared" si="29"/>
        <v>2.3391812865497075E-2</v>
      </c>
      <c r="BO30" s="18">
        <f t="shared" si="30"/>
        <v>0.64619054856893621</v>
      </c>
      <c r="BP30" s="9">
        <v>108</v>
      </c>
      <c r="BQ30" s="9">
        <v>46</v>
      </c>
      <c r="BR30" s="9">
        <v>0</v>
      </c>
      <c r="BS30" s="38">
        <v>1</v>
      </c>
      <c r="BT30" s="42">
        <f t="shared" si="14"/>
        <v>0.30485781841981124</v>
      </c>
    </row>
    <row r="31" spans="1:72" ht="16.5" x14ac:dyDescent="0.3">
      <c r="A31" s="7" t="s">
        <v>208</v>
      </c>
      <c r="B31" s="8" t="s">
        <v>38</v>
      </c>
      <c r="C31" s="8">
        <v>321212</v>
      </c>
      <c r="D31" s="9">
        <v>14</v>
      </c>
      <c r="E31" s="9">
        <v>8</v>
      </c>
      <c r="F31" s="18">
        <f t="shared" si="16"/>
        <v>0.5714285714285714</v>
      </c>
      <c r="G31" s="9">
        <f>(P31-Q31)/D31</f>
        <v>335.42857142857144</v>
      </c>
      <c r="H31" s="9">
        <f>(P31-Q31)/E31</f>
        <v>587</v>
      </c>
      <c r="I31" s="9">
        <f>Q31/D31</f>
        <v>209.64285714285714</v>
      </c>
      <c r="J31" s="9">
        <f>Q31/E31</f>
        <v>366.875</v>
      </c>
      <c r="K31" s="26">
        <f t="shared" si="20"/>
        <v>1.0507857738814241</v>
      </c>
      <c r="L31" s="18">
        <f t="shared" si="21"/>
        <v>0.86865177826482198</v>
      </c>
      <c r="M31" s="28">
        <f t="shared" si="17"/>
        <v>-2.4702605144048837</v>
      </c>
      <c r="N31" s="18">
        <v>2.8837640702345686E-2</v>
      </c>
      <c r="O31" s="18">
        <v>0.93988826342042164</v>
      </c>
      <c r="P31" s="9">
        <v>7631</v>
      </c>
      <c r="Q31" s="9">
        <v>2935</v>
      </c>
      <c r="R31" s="9">
        <v>6439</v>
      </c>
      <c r="S31" s="9">
        <v>1880</v>
      </c>
      <c r="T31" s="18">
        <f>(R31-S31)/(P31-Q31)</f>
        <v>0.97082623509369681</v>
      </c>
      <c r="U31" s="18">
        <f>S31/Q31</f>
        <v>0.64054514480408864</v>
      </c>
      <c r="V31" s="18">
        <f>(T31*0.25)+(U31*0.75)</f>
        <v>0.72311541737649065</v>
      </c>
      <c r="W31" s="18">
        <f t="shared" si="18"/>
        <v>1.2654519804088586</v>
      </c>
      <c r="X31" s="28">
        <f t="shared" si="22"/>
        <v>2.4327355057130342</v>
      </c>
      <c r="Y31" s="18">
        <v>0.19937434063202153</v>
      </c>
      <c r="Z31" s="18">
        <v>0.78042694302521498</v>
      </c>
      <c r="AA31" s="9">
        <v>200</v>
      </c>
      <c r="AB31" s="9">
        <v>0</v>
      </c>
      <c r="AC31" s="9">
        <v>359</v>
      </c>
      <c r="AD31" s="9">
        <v>1321</v>
      </c>
      <c r="AE31" s="9">
        <v>1003</v>
      </c>
      <c r="AF31" s="9">
        <v>463</v>
      </c>
      <c r="AG31" s="9">
        <v>389</v>
      </c>
      <c r="AH31" s="9">
        <v>25</v>
      </c>
      <c r="AI31" s="9">
        <v>857</v>
      </c>
      <c r="AJ31" s="9">
        <v>45</v>
      </c>
      <c r="AK31" s="9">
        <v>0</v>
      </c>
      <c r="AL31" s="9">
        <v>11</v>
      </c>
      <c r="AM31" s="9">
        <v>486</v>
      </c>
      <c r="AN31" s="9">
        <v>229</v>
      </c>
      <c r="AO31" s="9">
        <v>0</v>
      </c>
      <c r="AP31" s="9">
        <v>21</v>
      </c>
      <c r="AQ31" s="9">
        <v>18592621</v>
      </c>
      <c r="AR31" s="9">
        <v>4000</v>
      </c>
      <c r="AS31" s="9">
        <v>2202749</v>
      </c>
      <c r="AT31" s="9">
        <v>257</v>
      </c>
      <c r="AU31" s="9">
        <v>0</v>
      </c>
      <c r="AV31" s="9">
        <v>7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173</v>
      </c>
      <c r="BD31" s="9">
        <v>167</v>
      </c>
      <c r="BE31" s="9">
        <v>5</v>
      </c>
      <c r="BF31" s="18">
        <f t="shared" si="23"/>
        <v>0.98448301057511678</v>
      </c>
      <c r="BG31" s="18">
        <f t="shared" si="24"/>
        <v>0.52455139983675236</v>
      </c>
      <c r="BH31" s="28">
        <f t="shared" si="25"/>
        <v>0.80264633272188024</v>
      </c>
      <c r="BI31" s="18">
        <v>0.57719274158501421</v>
      </c>
      <c r="BJ31" s="18">
        <v>6.1269762529852764E-2</v>
      </c>
      <c r="BK31" s="18">
        <f t="shared" si="26"/>
        <v>2.9940119760479042E-2</v>
      </c>
      <c r="BL31" s="18">
        <f t="shared" si="27"/>
        <v>1.6843995144294036E-2</v>
      </c>
      <c r="BM31" s="18">
        <f t="shared" si="28"/>
        <v>1.5283842794759825E-2</v>
      </c>
      <c r="BN31" s="18">
        <f t="shared" si="29"/>
        <v>0</v>
      </c>
      <c r="BO31" s="18">
        <f t="shared" si="30"/>
        <v>0.53281914893617022</v>
      </c>
      <c r="BP31" s="9">
        <v>10</v>
      </c>
      <c r="BQ31" s="9">
        <v>9</v>
      </c>
      <c r="BR31" s="9">
        <v>0</v>
      </c>
      <c r="BS31" s="38">
        <v>0</v>
      </c>
      <c r="BT31" s="42">
        <f t="shared" si="14"/>
        <v>0.25504044134334364</v>
      </c>
    </row>
    <row r="32" spans="1:72" ht="16.5" x14ac:dyDescent="0.3">
      <c r="A32" s="7" t="s">
        <v>208</v>
      </c>
      <c r="B32" s="8" t="s">
        <v>6</v>
      </c>
      <c r="C32" s="8">
        <v>1883425</v>
      </c>
      <c r="D32" s="9">
        <v>68</v>
      </c>
      <c r="E32" s="9">
        <v>60</v>
      </c>
      <c r="F32" s="18">
        <f t="shared" si="16"/>
        <v>0.88235294117647056</v>
      </c>
      <c r="G32" s="9">
        <f>(P32-Q32)/D32</f>
        <v>420.41176470588238</v>
      </c>
      <c r="H32" s="9">
        <f>(P32-Q32)/E32</f>
        <v>476.46666666666664</v>
      </c>
      <c r="I32" s="9">
        <f>Q32/D32</f>
        <v>222.45588235294119</v>
      </c>
      <c r="J32" s="9">
        <f>Q32/E32</f>
        <v>252.11666666666667</v>
      </c>
      <c r="K32" s="26">
        <f t="shared" si="20"/>
        <v>0.98184159178093111</v>
      </c>
      <c r="L32" s="18">
        <f t="shared" si="21"/>
        <v>0.98363597347031784</v>
      </c>
      <c r="M32" s="28">
        <f t="shared" si="17"/>
        <v>1.5170349926142781</v>
      </c>
      <c r="N32" s="18">
        <v>2.8837640702345686E-2</v>
      </c>
      <c r="O32" s="18">
        <v>0.93988826342042164</v>
      </c>
      <c r="P32" s="9">
        <v>43715</v>
      </c>
      <c r="Q32" s="9">
        <v>15127</v>
      </c>
      <c r="R32" s="9">
        <v>30093</v>
      </c>
      <c r="S32" s="9">
        <v>2938</v>
      </c>
      <c r="T32" s="18">
        <f>(R32-S32)/(P32-Q32)</f>
        <v>0.94987407303763816</v>
      </c>
      <c r="U32" s="18">
        <f>S32/Q32</f>
        <v>0.19422225160309381</v>
      </c>
      <c r="V32" s="18">
        <f>(T32*0.25)+(U32*0.75)</f>
        <v>0.38313520696172987</v>
      </c>
      <c r="W32" s="18">
        <f t="shared" si="18"/>
        <v>0.43421990122329385</v>
      </c>
      <c r="X32" s="28">
        <f t="shared" si="22"/>
        <v>-1.7364673944723095</v>
      </c>
      <c r="Y32" s="18">
        <v>0.19937434063202153</v>
      </c>
      <c r="Z32" s="18">
        <v>0.78042694302521498</v>
      </c>
      <c r="AA32" s="9">
        <v>160</v>
      </c>
      <c r="AB32" s="9">
        <v>2</v>
      </c>
      <c r="AC32" s="9">
        <v>34</v>
      </c>
      <c r="AD32" s="9">
        <v>2742</v>
      </c>
      <c r="AE32" s="9">
        <v>216</v>
      </c>
      <c r="AF32" s="9">
        <v>462</v>
      </c>
      <c r="AG32" s="9">
        <v>2247</v>
      </c>
      <c r="AH32" s="9">
        <v>13</v>
      </c>
      <c r="AI32" s="9">
        <v>8295</v>
      </c>
      <c r="AJ32" s="9">
        <v>439</v>
      </c>
      <c r="AK32" s="9">
        <v>0</v>
      </c>
      <c r="AL32" s="9">
        <v>23</v>
      </c>
      <c r="AM32" s="9">
        <v>1262</v>
      </c>
      <c r="AN32" s="9">
        <v>449</v>
      </c>
      <c r="AO32" s="9">
        <v>2</v>
      </c>
      <c r="AP32" s="9">
        <v>166</v>
      </c>
      <c r="AQ32" s="9">
        <v>247112659</v>
      </c>
      <c r="AR32" s="9">
        <v>4824591</v>
      </c>
      <c r="AS32" s="9">
        <v>61487782</v>
      </c>
      <c r="AT32" s="9">
        <v>811</v>
      </c>
      <c r="AU32" s="9">
        <v>0</v>
      </c>
      <c r="AV32" s="9">
        <v>7</v>
      </c>
      <c r="AW32" s="9">
        <v>3</v>
      </c>
      <c r="AX32" s="9">
        <v>5</v>
      </c>
      <c r="AY32" s="9">
        <v>0</v>
      </c>
      <c r="AZ32" s="9">
        <v>0</v>
      </c>
      <c r="BA32" s="9">
        <v>0</v>
      </c>
      <c r="BB32" s="9">
        <v>5</v>
      </c>
      <c r="BC32" s="9">
        <v>351</v>
      </c>
      <c r="BD32" s="9">
        <v>266</v>
      </c>
      <c r="BE32" s="9">
        <v>34</v>
      </c>
      <c r="BF32" s="18">
        <f t="shared" si="23"/>
        <v>0.94948984380809076</v>
      </c>
      <c r="BG32" s="18">
        <f t="shared" si="24"/>
        <v>0.69953927501957702</v>
      </c>
      <c r="BH32" s="28">
        <f t="shared" si="25"/>
        <v>1.1058169420789816</v>
      </c>
      <c r="BI32" s="18">
        <v>0.57719274158501421</v>
      </c>
      <c r="BJ32" s="18">
        <v>6.1269762529852764E-2</v>
      </c>
      <c r="BK32" s="18">
        <f t="shared" si="26"/>
        <v>0.12781954887218044</v>
      </c>
      <c r="BL32" s="18">
        <f t="shared" si="27"/>
        <v>6.4670004488314725E-2</v>
      </c>
      <c r="BM32" s="18">
        <f t="shared" si="28"/>
        <v>1.1135857461024499E-2</v>
      </c>
      <c r="BN32" s="18">
        <f t="shared" si="29"/>
        <v>1.5847860538827259E-3</v>
      </c>
      <c r="BO32" s="18">
        <f t="shared" si="30"/>
        <v>0.73675277264046934</v>
      </c>
      <c r="BP32" s="9">
        <v>254</v>
      </c>
      <c r="BQ32" s="9">
        <v>183</v>
      </c>
      <c r="BR32" s="9">
        <v>34</v>
      </c>
      <c r="BS32" s="38">
        <v>34</v>
      </c>
      <c r="BT32" s="42">
        <f t="shared" si="14"/>
        <v>0.2954615134069834</v>
      </c>
    </row>
    <row r="33" spans="1:72" ht="16.5" x14ac:dyDescent="0.3">
      <c r="A33" s="7" t="s">
        <v>208</v>
      </c>
      <c r="B33" s="8" t="s">
        <v>44</v>
      </c>
      <c r="C33" s="8">
        <v>451069</v>
      </c>
      <c r="D33" s="9">
        <v>13</v>
      </c>
      <c r="E33" s="9">
        <v>9</v>
      </c>
      <c r="F33" s="18">
        <f t="shared" si="16"/>
        <v>0.69230769230769229</v>
      </c>
      <c r="G33" s="9">
        <f>(P33-Q33)/D33</f>
        <v>327.53846153846155</v>
      </c>
      <c r="H33" s="9">
        <f>(P33-Q33)/E33</f>
        <v>473.11111111111109</v>
      </c>
      <c r="I33" s="9">
        <f>Q33/D33</f>
        <v>104.46153846153847</v>
      </c>
      <c r="J33" s="9">
        <f>Q33/E33</f>
        <v>150.88888888888889</v>
      </c>
      <c r="K33" s="26">
        <f t="shared" si="20"/>
        <v>0.46179187663084809</v>
      </c>
      <c r="L33" s="18">
        <f t="shared" si="21"/>
        <v>0.94868979148546129</v>
      </c>
      <c r="M33" s="28">
        <f t="shared" si="17"/>
        <v>0.30520971378645817</v>
      </c>
      <c r="N33" s="18">
        <v>2.8837640702345686E-2</v>
      </c>
      <c r="O33" s="18">
        <v>0.93988826342042164</v>
      </c>
      <c r="P33" s="9">
        <v>5616</v>
      </c>
      <c r="Q33" s="9">
        <v>1358</v>
      </c>
      <c r="R33" s="9">
        <v>4551</v>
      </c>
      <c r="S33" s="9">
        <v>709</v>
      </c>
      <c r="T33" s="18">
        <f>(R33-S33)/(P33-Q33)</f>
        <v>0.90230155002348522</v>
      </c>
      <c r="U33" s="18">
        <f>S33/Q33</f>
        <v>0.5220913107511046</v>
      </c>
      <c r="V33" s="18">
        <f>(T33*0.25)+(U33*0.75)</f>
        <v>0.61714387056919984</v>
      </c>
      <c r="W33" s="18">
        <f t="shared" si="18"/>
        <v>0.89143003526662201</v>
      </c>
      <c r="X33" s="28">
        <f t="shared" si="22"/>
        <v>0.55675716288026089</v>
      </c>
      <c r="Y33" s="18">
        <v>0.19937434063202153</v>
      </c>
      <c r="Z33" s="18">
        <v>0.78042694302521498</v>
      </c>
      <c r="AA33" s="9">
        <v>53</v>
      </c>
      <c r="AB33" s="9">
        <v>0</v>
      </c>
      <c r="AC33" s="9">
        <v>19</v>
      </c>
      <c r="AD33" s="9">
        <v>637</v>
      </c>
      <c r="AE33" s="9">
        <v>369</v>
      </c>
      <c r="AF33" s="9">
        <v>153</v>
      </c>
      <c r="AG33" s="9">
        <v>183</v>
      </c>
      <c r="AH33" s="9">
        <v>4</v>
      </c>
      <c r="AI33" s="9">
        <v>564</v>
      </c>
      <c r="AJ33" s="9">
        <v>12</v>
      </c>
      <c r="AK33" s="9">
        <v>0</v>
      </c>
      <c r="AL33" s="9">
        <v>13</v>
      </c>
      <c r="AM33" s="9">
        <v>337</v>
      </c>
      <c r="AN33" s="9">
        <v>62</v>
      </c>
      <c r="AO33" s="9">
        <v>0</v>
      </c>
      <c r="AP33" s="9">
        <v>5</v>
      </c>
      <c r="AQ33" s="9">
        <v>7169268</v>
      </c>
      <c r="AR33" s="9">
        <v>0</v>
      </c>
      <c r="AS33" s="9">
        <v>4454310</v>
      </c>
      <c r="AT33" s="9">
        <v>275</v>
      </c>
      <c r="AU33" s="9">
        <v>0</v>
      </c>
      <c r="AV33" s="9">
        <v>0</v>
      </c>
      <c r="AW33" s="9">
        <v>0</v>
      </c>
      <c r="AX33" s="9">
        <v>1</v>
      </c>
      <c r="AY33" s="9">
        <v>0</v>
      </c>
      <c r="AZ33" s="9">
        <v>0</v>
      </c>
      <c r="BA33" s="9">
        <v>0</v>
      </c>
      <c r="BB33" s="9">
        <v>1</v>
      </c>
      <c r="BC33" s="9">
        <v>151</v>
      </c>
      <c r="BD33" s="9">
        <v>151</v>
      </c>
      <c r="BE33" s="9">
        <v>17</v>
      </c>
      <c r="BF33" s="18">
        <f t="shared" si="23"/>
        <v>0.95658484428795754</v>
      </c>
      <c r="BG33" s="18">
        <f t="shared" si="24"/>
        <v>0.52295217936211902</v>
      </c>
      <c r="BH33" s="28">
        <f t="shared" si="25"/>
        <v>0.79987564563693569</v>
      </c>
      <c r="BI33" s="18">
        <v>0.57719274158501421</v>
      </c>
      <c r="BJ33" s="18">
        <v>6.1269762529852764E-2</v>
      </c>
      <c r="BK33" s="18">
        <f t="shared" si="26"/>
        <v>0.11258278145695365</v>
      </c>
      <c r="BL33" s="18">
        <f t="shared" si="27"/>
        <v>6.1077841391216151E-2</v>
      </c>
      <c r="BM33" s="18">
        <f t="shared" si="28"/>
        <v>0</v>
      </c>
      <c r="BN33" s="18">
        <f t="shared" si="29"/>
        <v>0</v>
      </c>
      <c r="BO33" s="18">
        <f t="shared" si="30"/>
        <v>0.54668666609639116</v>
      </c>
      <c r="BP33" s="9">
        <v>13</v>
      </c>
      <c r="BQ33" s="9">
        <v>5</v>
      </c>
      <c r="BR33" s="9">
        <v>1</v>
      </c>
      <c r="BS33" s="38">
        <v>0</v>
      </c>
      <c r="BT33" s="42">
        <f t="shared" si="14"/>
        <v>0.55394750743455157</v>
      </c>
    </row>
    <row r="34" spans="1:72" ht="16.5" x14ac:dyDescent="0.3">
      <c r="A34" s="7" t="s">
        <v>208</v>
      </c>
      <c r="B34" s="8" t="s">
        <v>26</v>
      </c>
      <c r="C34" s="8">
        <v>306691</v>
      </c>
      <c r="D34" s="9">
        <v>12</v>
      </c>
      <c r="E34" s="9">
        <v>7</v>
      </c>
      <c r="F34" s="18">
        <f t="shared" si="16"/>
        <v>0.58333333333333337</v>
      </c>
      <c r="G34" s="9">
        <f>(P34-Q34)/D34</f>
        <v>215.33333333333334</v>
      </c>
      <c r="H34" s="9">
        <f>(P34-Q34)/E34</f>
        <v>369.14285714285717</v>
      </c>
      <c r="I34" s="9">
        <f>Q34/D34</f>
        <v>117.08333333333333</v>
      </c>
      <c r="J34" s="9">
        <f>Q34/E34</f>
        <v>200.71428571428572</v>
      </c>
      <c r="K34" s="26">
        <f t="shared" si="20"/>
        <v>0.55422232801092963</v>
      </c>
      <c r="L34" s="18">
        <f t="shared" si="21"/>
        <v>0.92082538171272432</v>
      </c>
      <c r="M34" s="28">
        <f t="shared" si="17"/>
        <v>-0.66104165401251858</v>
      </c>
      <c r="N34" s="18">
        <v>2.8837640702345686E-2</v>
      </c>
      <c r="O34" s="18">
        <v>0.93988826342042164</v>
      </c>
      <c r="P34" s="9">
        <v>3989</v>
      </c>
      <c r="Q34" s="9">
        <v>1405</v>
      </c>
      <c r="R34" s="9">
        <v>2936</v>
      </c>
      <c r="S34" s="9">
        <v>457</v>
      </c>
      <c r="T34" s="18">
        <f>(R34-S34)/(P34-Q34)</f>
        <v>0.95936532507739936</v>
      </c>
      <c r="U34" s="18">
        <f>S34/Q34</f>
        <v>0.32526690391459073</v>
      </c>
      <c r="V34" s="18">
        <f>(T34*0.25)+(U34*0.75)</f>
        <v>0.4837915092052929</v>
      </c>
      <c r="W34" s="18">
        <f t="shared" si="18"/>
        <v>0.82935687292335925</v>
      </c>
      <c r="X34" s="28">
        <f t="shared" si="22"/>
        <v>0.24541738792983686</v>
      </c>
      <c r="Y34" s="18">
        <v>0.19937434063202153</v>
      </c>
      <c r="Z34" s="18">
        <v>0.78042694302521498</v>
      </c>
      <c r="AA34" s="9">
        <v>54</v>
      </c>
      <c r="AB34" s="9">
        <v>1</v>
      </c>
      <c r="AC34" s="9">
        <v>3</v>
      </c>
      <c r="AD34" s="9">
        <v>399</v>
      </c>
      <c r="AE34" s="9">
        <v>123</v>
      </c>
      <c r="AF34" s="9">
        <v>174</v>
      </c>
      <c r="AG34" s="9">
        <v>139</v>
      </c>
      <c r="AH34" s="9">
        <v>21</v>
      </c>
      <c r="AI34" s="9">
        <v>575</v>
      </c>
      <c r="AJ34" s="9">
        <v>26</v>
      </c>
      <c r="AK34" s="9">
        <v>1</v>
      </c>
      <c r="AL34" s="9">
        <v>2</v>
      </c>
      <c r="AM34" s="9">
        <v>178</v>
      </c>
      <c r="AN34" s="9">
        <v>113</v>
      </c>
      <c r="AO34" s="9">
        <v>1</v>
      </c>
      <c r="AP34" s="9">
        <v>26</v>
      </c>
      <c r="AQ34" s="9">
        <v>8212061</v>
      </c>
      <c r="AR34" s="9">
        <v>0</v>
      </c>
      <c r="AS34" s="9">
        <v>2853348</v>
      </c>
      <c r="AT34" s="9">
        <v>64</v>
      </c>
      <c r="AU34" s="9">
        <v>0</v>
      </c>
      <c r="AV34" s="9">
        <v>1</v>
      </c>
      <c r="AW34" s="9">
        <v>0</v>
      </c>
      <c r="AX34" s="9">
        <v>3</v>
      </c>
      <c r="AY34" s="9">
        <v>0</v>
      </c>
      <c r="AZ34" s="9">
        <v>0</v>
      </c>
      <c r="BA34" s="9">
        <v>0</v>
      </c>
      <c r="BB34" s="9">
        <v>3</v>
      </c>
      <c r="BC34" s="9">
        <v>75</v>
      </c>
      <c r="BD34" s="9">
        <v>69</v>
      </c>
      <c r="BE34" s="9">
        <v>0</v>
      </c>
      <c r="BF34" s="18">
        <f t="shared" si="23"/>
        <v>1.0000313957771663</v>
      </c>
      <c r="BG34" s="18">
        <f t="shared" si="24"/>
        <v>0.59666415539513118</v>
      </c>
      <c r="BH34" s="28">
        <f t="shared" si="25"/>
        <v>0.92758337777264077</v>
      </c>
      <c r="BI34" s="18">
        <v>0.57719274158501421</v>
      </c>
      <c r="BJ34" s="18">
        <v>6.1269762529852764E-2</v>
      </c>
      <c r="BK34" s="18">
        <f t="shared" si="26"/>
        <v>0</v>
      </c>
      <c r="BL34" s="18">
        <f t="shared" si="27"/>
        <v>1.0676156583629894E-3</v>
      </c>
      <c r="BM34" s="18">
        <f t="shared" si="28"/>
        <v>4.4247787610619468E-3</v>
      </c>
      <c r="BN34" s="18">
        <f t="shared" si="29"/>
        <v>5.6179775280898875E-3</v>
      </c>
      <c r="BO34" s="18">
        <f t="shared" si="30"/>
        <v>0.59664542324837555</v>
      </c>
      <c r="BP34" s="9">
        <v>19</v>
      </c>
      <c r="BQ34" s="9">
        <v>15</v>
      </c>
      <c r="BR34" s="9">
        <v>1</v>
      </c>
      <c r="BS34" s="38">
        <v>0</v>
      </c>
      <c r="BT34" s="42">
        <f t="shared" si="14"/>
        <v>0.17065303722998637</v>
      </c>
    </row>
    <row r="35" spans="1:72" ht="16.5" x14ac:dyDescent="0.3">
      <c r="A35" s="7" t="s">
        <v>208</v>
      </c>
      <c r="B35" s="8" t="s">
        <v>48</v>
      </c>
      <c r="C35" s="8">
        <v>295579</v>
      </c>
      <c r="D35" s="9">
        <v>12</v>
      </c>
      <c r="E35" s="9">
        <v>9</v>
      </c>
      <c r="F35" s="18">
        <f t="shared" si="16"/>
        <v>0.75</v>
      </c>
      <c r="G35" s="9">
        <f>(P35-Q35)/D35</f>
        <v>206.75</v>
      </c>
      <c r="H35" s="9">
        <f>(P35-Q35)/E35</f>
        <v>275.66666666666669</v>
      </c>
      <c r="I35" s="9">
        <f>Q35/D35</f>
        <v>77.75</v>
      </c>
      <c r="J35" s="9">
        <f>Q35/E35</f>
        <v>103.66666666666667</v>
      </c>
      <c r="K35" s="26">
        <f t="shared" si="20"/>
        <v>0.4465811170617669</v>
      </c>
      <c r="L35" s="18">
        <f t="shared" si="21"/>
        <v>0.95037987588202588</v>
      </c>
      <c r="M35" s="28">
        <f t="shared" si="17"/>
        <v>0.36381660240155633</v>
      </c>
      <c r="N35" s="18">
        <v>2.8837640702345686E-2</v>
      </c>
      <c r="O35" s="18">
        <v>0.93988826342042164</v>
      </c>
      <c r="P35" s="9">
        <v>3414</v>
      </c>
      <c r="Q35" s="9">
        <v>933</v>
      </c>
      <c r="R35" s="9">
        <v>2561</v>
      </c>
      <c r="S35" s="9">
        <v>527</v>
      </c>
      <c r="T35" s="18">
        <f>(R35-S35)/(P35-Q35)</f>
        <v>0.81983071342200731</v>
      </c>
      <c r="U35" s="18">
        <f>S35/Q35</f>
        <v>0.56484458735262599</v>
      </c>
      <c r="V35" s="18">
        <f>(T35*0.25)+(U35*0.75)</f>
        <v>0.62859111886997132</v>
      </c>
      <c r="W35" s="18">
        <f t="shared" si="18"/>
        <v>0.83812149182662843</v>
      </c>
      <c r="X35" s="28">
        <f t="shared" si="22"/>
        <v>0.28937800430346411</v>
      </c>
      <c r="Y35" s="18">
        <v>0.19937434063202153</v>
      </c>
      <c r="Z35" s="18">
        <v>0.78042694302521498</v>
      </c>
      <c r="AA35" s="9">
        <v>32</v>
      </c>
      <c r="AB35" s="9">
        <v>14</v>
      </c>
      <c r="AC35" s="9">
        <v>29</v>
      </c>
      <c r="AD35" s="9">
        <v>452</v>
      </c>
      <c r="AE35" s="9">
        <v>166</v>
      </c>
      <c r="AF35" s="9">
        <v>150</v>
      </c>
      <c r="AG35" s="9">
        <v>172</v>
      </c>
      <c r="AH35" s="9">
        <v>39</v>
      </c>
      <c r="AI35" s="9">
        <v>308</v>
      </c>
      <c r="AJ35" s="9">
        <v>3</v>
      </c>
      <c r="AK35" s="9">
        <v>0</v>
      </c>
      <c r="AL35" s="9">
        <v>7</v>
      </c>
      <c r="AM35" s="9">
        <v>503</v>
      </c>
      <c r="AN35" s="9">
        <v>48</v>
      </c>
      <c r="AO35" s="9">
        <v>14</v>
      </c>
      <c r="AP35" s="9">
        <v>5</v>
      </c>
      <c r="AQ35" s="9">
        <v>1266137</v>
      </c>
      <c r="AR35" s="9">
        <v>0</v>
      </c>
      <c r="AS35" s="9">
        <v>0</v>
      </c>
      <c r="AT35" s="9">
        <v>441</v>
      </c>
      <c r="AU35" s="9">
        <v>0</v>
      </c>
      <c r="AV35" s="9">
        <v>1</v>
      </c>
      <c r="AW35" s="9">
        <v>0</v>
      </c>
      <c r="AX35" s="9">
        <v>5</v>
      </c>
      <c r="AY35" s="9">
        <v>0</v>
      </c>
      <c r="AZ35" s="9">
        <v>0</v>
      </c>
      <c r="BA35" s="9">
        <v>0</v>
      </c>
      <c r="BB35" s="9">
        <v>5</v>
      </c>
      <c r="BC35" s="9">
        <v>142</v>
      </c>
      <c r="BD35" s="9">
        <v>122</v>
      </c>
      <c r="BE35" s="9">
        <v>20</v>
      </c>
      <c r="BF35" s="18">
        <f t="shared" si="23"/>
        <v>0.94194083905323533</v>
      </c>
      <c r="BG35" s="18">
        <f t="shared" si="24"/>
        <v>0.55114573598546401</v>
      </c>
      <c r="BH35" s="28">
        <f t="shared" si="25"/>
        <v>0.84872164558129293</v>
      </c>
      <c r="BI35" s="18">
        <v>0.57719274158501421</v>
      </c>
      <c r="BJ35" s="18">
        <v>6.1269762529852764E-2</v>
      </c>
      <c r="BK35" s="18">
        <f t="shared" si="26"/>
        <v>0.16393442622950818</v>
      </c>
      <c r="BL35" s="18">
        <f t="shared" si="27"/>
        <v>8.5718552878955592E-2</v>
      </c>
      <c r="BM35" s="18">
        <f t="shared" si="28"/>
        <v>1.0416666666666666E-2</v>
      </c>
      <c r="BN35" s="18">
        <f t="shared" si="29"/>
        <v>2.7833001988071572E-2</v>
      </c>
      <c r="BO35" s="18">
        <f t="shared" si="30"/>
        <v>0.58511714657093783</v>
      </c>
      <c r="BP35" s="9">
        <v>4</v>
      </c>
      <c r="BQ35" s="9">
        <v>3</v>
      </c>
      <c r="BR35" s="9">
        <v>0</v>
      </c>
      <c r="BS35" s="38">
        <v>0</v>
      </c>
      <c r="BT35" s="42">
        <f t="shared" si="14"/>
        <v>0.50063875076210451</v>
      </c>
    </row>
    <row r="36" spans="1:72" ht="16.5" x14ac:dyDescent="0.3">
      <c r="A36" s="7" t="s">
        <v>208</v>
      </c>
      <c r="B36" s="8" t="s">
        <v>7</v>
      </c>
      <c r="C36" s="8">
        <v>691106</v>
      </c>
      <c r="D36" s="9">
        <v>17</v>
      </c>
      <c r="E36" s="9">
        <v>16</v>
      </c>
      <c r="F36" s="18">
        <f t="shared" si="16"/>
        <v>0.94117647058823528</v>
      </c>
      <c r="G36" s="9">
        <f>(P36-Q36)/D36</f>
        <v>343.41176470588238</v>
      </c>
      <c r="H36" s="9">
        <f>(P36-Q36)/E36</f>
        <v>364.875</v>
      </c>
      <c r="I36" s="9">
        <f>Q36/D36</f>
        <v>158.11764705882354</v>
      </c>
      <c r="J36" s="9">
        <f>Q36/E36</f>
        <v>168</v>
      </c>
      <c r="K36" s="26">
        <f t="shared" si="20"/>
        <v>0.50288957120904754</v>
      </c>
      <c r="L36" s="18">
        <f t="shared" si="21"/>
        <v>0.96856940179943452</v>
      </c>
      <c r="M36" s="28">
        <f t="shared" si="17"/>
        <v>0.99457298449106191</v>
      </c>
      <c r="N36" s="18">
        <v>2.8837640702345686E-2</v>
      </c>
      <c r="O36" s="18">
        <v>0.93988826342042164</v>
      </c>
      <c r="P36" s="9">
        <v>8526</v>
      </c>
      <c r="Q36" s="9">
        <v>2688</v>
      </c>
      <c r="R36" s="9">
        <v>7079</v>
      </c>
      <c r="S36" s="9">
        <v>1471</v>
      </c>
      <c r="T36" s="18">
        <f>(R36-S36)/(P36-Q36)</f>
        <v>0.96060294621445697</v>
      </c>
      <c r="U36" s="18">
        <f>S36/Q36</f>
        <v>0.54724702380952384</v>
      </c>
      <c r="V36" s="18">
        <f>(T36*0.25)+(U36*0.75)</f>
        <v>0.6505860044107572</v>
      </c>
      <c r="W36" s="18">
        <f t="shared" si="18"/>
        <v>0.6912476296864295</v>
      </c>
      <c r="X36" s="28">
        <f t="shared" si="22"/>
        <v>-0.44729584085938484</v>
      </c>
      <c r="Y36" s="18">
        <v>0.19937434063202153</v>
      </c>
      <c r="Z36" s="18">
        <v>0.78042694302521498</v>
      </c>
      <c r="AA36" s="9">
        <v>190</v>
      </c>
      <c r="AB36" s="9">
        <v>0</v>
      </c>
      <c r="AC36" s="9">
        <v>55</v>
      </c>
      <c r="AD36" s="9">
        <v>1226</v>
      </c>
      <c r="AE36" s="9">
        <v>302</v>
      </c>
      <c r="AF36" s="9">
        <v>403</v>
      </c>
      <c r="AG36" s="9">
        <v>577</v>
      </c>
      <c r="AH36" s="9">
        <v>189</v>
      </c>
      <c r="AI36" s="9">
        <v>596</v>
      </c>
      <c r="AJ36" s="9">
        <v>451</v>
      </c>
      <c r="AK36" s="9">
        <v>2</v>
      </c>
      <c r="AL36" s="9">
        <v>21</v>
      </c>
      <c r="AM36" s="9">
        <v>651</v>
      </c>
      <c r="AN36" s="9">
        <v>282</v>
      </c>
      <c r="AO36" s="9">
        <v>0</v>
      </c>
      <c r="AP36" s="9">
        <v>13</v>
      </c>
      <c r="AQ36" s="9">
        <v>12520019</v>
      </c>
      <c r="AR36" s="9">
        <v>82136</v>
      </c>
      <c r="AS36" s="9">
        <v>1379153</v>
      </c>
      <c r="AT36" s="9">
        <v>369</v>
      </c>
      <c r="AU36" s="9">
        <v>0</v>
      </c>
      <c r="AV36" s="9">
        <v>3</v>
      </c>
      <c r="AW36" s="9">
        <v>0</v>
      </c>
      <c r="AX36" s="9">
        <v>6</v>
      </c>
      <c r="AY36" s="9">
        <v>0</v>
      </c>
      <c r="AZ36" s="9">
        <v>0</v>
      </c>
      <c r="BA36" s="9">
        <v>0</v>
      </c>
      <c r="BB36" s="9">
        <v>6</v>
      </c>
      <c r="BC36" s="9">
        <v>307</v>
      </c>
      <c r="BD36" s="9">
        <v>260</v>
      </c>
      <c r="BE36" s="9">
        <v>34</v>
      </c>
      <c r="BF36" s="18">
        <f t="shared" si="23"/>
        <v>0.94856218277511495</v>
      </c>
      <c r="BG36" s="18">
        <f t="shared" si="24"/>
        <v>0.56940813442368965</v>
      </c>
      <c r="BH36" s="28">
        <f t="shared" si="25"/>
        <v>0.88036168039544493</v>
      </c>
      <c r="BI36" s="18">
        <v>0.57719274158501421</v>
      </c>
      <c r="BJ36" s="18">
        <v>6.1269762529852764E-2</v>
      </c>
      <c r="BK36" s="18">
        <f t="shared" si="26"/>
        <v>0.13076923076923078</v>
      </c>
      <c r="BL36" s="18">
        <f t="shared" si="27"/>
        <v>6.9662889194139196E-2</v>
      </c>
      <c r="BM36" s="18">
        <f t="shared" si="28"/>
        <v>5.3191489361702126E-3</v>
      </c>
      <c r="BN36" s="18">
        <f t="shared" si="29"/>
        <v>0</v>
      </c>
      <c r="BO36" s="18">
        <f t="shared" si="30"/>
        <v>0.60028551081156145</v>
      </c>
      <c r="BP36" s="9">
        <v>35</v>
      </c>
      <c r="BQ36" s="9">
        <v>18</v>
      </c>
      <c r="BR36" s="9">
        <v>3</v>
      </c>
      <c r="BS36" s="38">
        <v>1</v>
      </c>
      <c r="BT36" s="42">
        <f t="shared" si="14"/>
        <v>0.47587960800904067</v>
      </c>
    </row>
    <row r="37" spans="1:72" ht="16.5" x14ac:dyDescent="0.3">
      <c r="A37" s="7" t="s">
        <v>208</v>
      </c>
      <c r="B37" s="8" t="s">
        <v>8</v>
      </c>
      <c r="C37" s="8">
        <v>684082</v>
      </c>
      <c r="D37" s="9">
        <v>23</v>
      </c>
      <c r="E37" s="9">
        <v>19</v>
      </c>
      <c r="F37" s="18">
        <f t="shared" si="16"/>
        <v>0.82608695652173914</v>
      </c>
      <c r="G37" s="9">
        <f>(P37-Q37)/D37</f>
        <v>527.47826086956525</v>
      </c>
      <c r="H37" s="9">
        <f>(P37-Q37)/E37</f>
        <v>638.52631578947364</v>
      </c>
      <c r="I37" s="9">
        <f>Q37/D37</f>
        <v>233.56521739130434</v>
      </c>
      <c r="J37" s="9">
        <f>Q37/E37</f>
        <v>282.73684210526318</v>
      </c>
      <c r="K37" s="26">
        <f t="shared" si="20"/>
        <v>1.0323323812057619</v>
      </c>
      <c r="L37" s="18">
        <f t="shared" si="21"/>
        <v>0.94566671677864411</v>
      </c>
      <c r="M37" s="28">
        <f t="shared" si="17"/>
        <v>0.2003788526899998</v>
      </c>
      <c r="N37" s="18">
        <v>2.8837640702345686E-2</v>
      </c>
      <c r="O37" s="18">
        <v>0.93988826342042164</v>
      </c>
      <c r="P37" s="9">
        <v>17504</v>
      </c>
      <c r="Q37" s="9">
        <v>5372</v>
      </c>
      <c r="R37" s="9">
        <v>13814</v>
      </c>
      <c r="S37" s="9">
        <v>2232</v>
      </c>
      <c r="T37" s="18">
        <f>(R37-S37)/(P37-Q37)</f>
        <v>0.95466534784042201</v>
      </c>
      <c r="U37" s="18">
        <f>S37/Q37</f>
        <v>0.41548771407297097</v>
      </c>
      <c r="V37" s="18">
        <f>(T37*0.25)+(U37*0.75)</f>
        <v>0.55028212251483377</v>
      </c>
      <c r="W37" s="18">
        <f t="shared" si="18"/>
        <v>0.66613099041269352</v>
      </c>
      <c r="X37" s="28">
        <f t="shared" si="22"/>
        <v>-0.57327313158855098</v>
      </c>
      <c r="Y37" s="18">
        <v>0.19937434063202153</v>
      </c>
      <c r="Z37" s="18">
        <v>0.78042694302521498</v>
      </c>
      <c r="AA37" s="9">
        <v>306</v>
      </c>
      <c r="AB37" s="9">
        <v>5</v>
      </c>
      <c r="AC37" s="9">
        <v>163</v>
      </c>
      <c r="AD37" s="9">
        <v>1758</v>
      </c>
      <c r="AE37" s="9">
        <v>296</v>
      </c>
      <c r="AF37" s="9">
        <v>321</v>
      </c>
      <c r="AG37" s="9">
        <v>1581</v>
      </c>
      <c r="AH37" s="9">
        <v>34</v>
      </c>
      <c r="AI37" s="9">
        <v>2449</v>
      </c>
      <c r="AJ37" s="9">
        <v>195</v>
      </c>
      <c r="AK37" s="9">
        <v>2</v>
      </c>
      <c r="AL37" s="9">
        <v>23</v>
      </c>
      <c r="AM37" s="9">
        <v>1607</v>
      </c>
      <c r="AN37" s="9">
        <v>443</v>
      </c>
      <c r="AO37" s="9">
        <v>8</v>
      </c>
      <c r="AP37" s="9">
        <v>70</v>
      </c>
      <c r="AQ37" s="9">
        <v>504888586</v>
      </c>
      <c r="AR37" s="9">
        <v>1701412</v>
      </c>
      <c r="AS37" s="9">
        <v>2173377</v>
      </c>
      <c r="AT37" s="9">
        <v>1156</v>
      </c>
      <c r="AU37" s="9">
        <v>0</v>
      </c>
      <c r="AV37" s="9">
        <v>39</v>
      </c>
      <c r="AW37" s="9">
        <v>10</v>
      </c>
      <c r="AX37" s="9">
        <v>74</v>
      </c>
      <c r="AY37" s="9">
        <v>46</v>
      </c>
      <c r="AZ37" s="9">
        <v>0</v>
      </c>
      <c r="BA37" s="9">
        <v>1</v>
      </c>
      <c r="BB37" s="9">
        <v>28</v>
      </c>
      <c r="BC37" s="9">
        <v>368</v>
      </c>
      <c r="BD37" s="9">
        <v>251</v>
      </c>
      <c r="BE37" s="9">
        <v>38</v>
      </c>
      <c r="BF37" s="18">
        <f t="shared" si="23"/>
        <v>0.93006374157366389</v>
      </c>
      <c r="BG37" s="18">
        <f t="shared" si="24"/>
        <v>0.66057775453031953</v>
      </c>
      <c r="BH37" s="28">
        <f t="shared" si="25"/>
        <v>1.0383151914813109</v>
      </c>
      <c r="BI37" s="18">
        <v>0.57719274158501421</v>
      </c>
      <c r="BJ37" s="18">
        <v>6.1269762529852764E-2</v>
      </c>
      <c r="BK37" s="18">
        <f t="shared" si="26"/>
        <v>0.15139442231075698</v>
      </c>
      <c r="BL37" s="18">
        <f t="shared" si="27"/>
        <v>7.8024091274514748E-2</v>
      </c>
      <c r="BM37" s="18">
        <f t="shared" si="28"/>
        <v>5.5304740406320538E-2</v>
      </c>
      <c r="BN37" s="18">
        <f t="shared" si="29"/>
        <v>4.9782202862476664E-3</v>
      </c>
      <c r="BO37" s="18">
        <f t="shared" si="30"/>
        <v>0.71024998072994949</v>
      </c>
      <c r="BP37" s="9">
        <v>66</v>
      </c>
      <c r="BQ37" s="9">
        <v>39</v>
      </c>
      <c r="BR37" s="9">
        <v>3</v>
      </c>
      <c r="BS37" s="38">
        <v>0</v>
      </c>
      <c r="BT37" s="42">
        <f t="shared" si="14"/>
        <v>0.22180697086091991</v>
      </c>
    </row>
    <row r="38" spans="1:72" ht="16.5" x14ac:dyDescent="0.3">
      <c r="A38" s="7" t="s">
        <v>208</v>
      </c>
      <c r="B38" s="8" t="s">
        <v>24</v>
      </c>
      <c r="C38" s="8">
        <v>210177</v>
      </c>
      <c r="D38" s="9">
        <v>10</v>
      </c>
      <c r="E38" s="9">
        <v>8</v>
      </c>
      <c r="F38" s="18">
        <f t="shared" si="16"/>
        <v>0.8</v>
      </c>
      <c r="G38" s="9">
        <f>(P38-Q38)/D38</f>
        <v>225.8</v>
      </c>
      <c r="H38" s="9">
        <f>(P38-Q38)/E38</f>
        <v>282.25</v>
      </c>
      <c r="I38" s="9">
        <f>Q38/D38</f>
        <v>90.5</v>
      </c>
      <c r="J38" s="9">
        <f>Q38/E38</f>
        <v>113.125</v>
      </c>
      <c r="K38" s="26">
        <f t="shared" si="20"/>
        <v>0.591525238251569</v>
      </c>
      <c r="L38" s="18">
        <f t="shared" si="21"/>
        <v>0.92605934521855393</v>
      </c>
      <c r="M38" s="28">
        <f t="shared" si="17"/>
        <v>-0.47954402180837397</v>
      </c>
      <c r="N38" s="18">
        <v>2.8837640702345686E-2</v>
      </c>
      <c r="O38" s="18">
        <v>0.93988826342042164</v>
      </c>
      <c r="P38" s="9">
        <v>3163</v>
      </c>
      <c r="Q38" s="9">
        <v>905</v>
      </c>
      <c r="R38" s="9">
        <v>2814</v>
      </c>
      <c r="S38" s="9">
        <v>616</v>
      </c>
      <c r="T38" s="18">
        <f>(R38-S38)/(P38-Q38)</f>
        <v>0.9734278122232064</v>
      </c>
      <c r="U38" s="18">
        <f>S38/Q38</f>
        <v>0.68066298342541431</v>
      </c>
      <c r="V38" s="18">
        <f>(T38*0.25)+(U38*0.75)</f>
        <v>0.75385419062486236</v>
      </c>
      <c r="W38" s="18">
        <f t="shared" si="18"/>
        <v>0.9423177382810779</v>
      </c>
      <c r="X38" s="28">
        <f t="shared" si="22"/>
        <v>0.81199413496573902</v>
      </c>
      <c r="Y38" s="18">
        <v>0.19937434063202153</v>
      </c>
      <c r="Z38" s="18">
        <v>0.78042694302521498</v>
      </c>
      <c r="AA38" s="9">
        <v>24</v>
      </c>
      <c r="AB38" s="9">
        <v>1</v>
      </c>
      <c r="AC38" s="9">
        <v>163</v>
      </c>
      <c r="AD38" s="9">
        <v>428</v>
      </c>
      <c r="AE38" s="9">
        <v>347</v>
      </c>
      <c r="AF38" s="9">
        <v>158</v>
      </c>
      <c r="AG38" s="9">
        <v>97</v>
      </c>
      <c r="AH38" s="9">
        <v>14</v>
      </c>
      <c r="AI38" s="9">
        <v>190</v>
      </c>
      <c r="AJ38" s="9">
        <v>10</v>
      </c>
      <c r="AK38" s="9">
        <v>0</v>
      </c>
      <c r="AL38" s="9">
        <v>2</v>
      </c>
      <c r="AM38" s="9">
        <v>150</v>
      </c>
      <c r="AN38" s="9">
        <v>28</v>
      </c>
      <c r="AO38" s="9">
        <v>1</v>
      </c>
      <c r="AP38" s="9">
        <v>10</v>
      </c>
      <c r="AQ38" s="9">
        <v>1178627</v>
      </c>
      <c r="AR38" s="9">
        <v>0</v>
      </c>
      <c r="AS38" s="9">
        <v>502827</v>
      </c>
      <c r="AT38" s="9">
        <v>121</v>
      </c>
      <c r="AU38" s="9">
        <v>1</v>
      </c>
      <c r="AV38" s="9">
        <v>1</v>
      </c>
      <c r="AW38" s="9">
        <v>0</v>
      </c>
      <c r="AX38" s="9">
        <v>5</v>
      </c>
      <c r="AY38" s="9">
        <v>0</v>
      </c>
      <c r="AZ38" s="9">
        <v>0</v>
      </c>
      <c r="BA38" s="9">
        <v>0</v>
      </c>
      <c r="BB38" s="9">
        <v>5</v>
      </c>
      <c r="BC38" s="9">
        <v>69</v>
      </c>
      <c r="BD38" s="9">
        <v>63</v>
      </c>
      <c r="BE38" s="9">
        <v>1</v>
      </c>
      <c r="BF38" s="18">
        <f t="shared" si="23"/>
        <v>0.99097375690607725</v>
      </c>
      <c r="BG38" s="18">
        <f t="shared" si="24"/>
        <v>0.51126699480046578</v>
      </c>
      <c r="BH38" s="28">
        <f t="shared" si="25"/>
        <v>0.77963078855580736</v>
      </c>
      <c r="BI38" s="18">
        <v>0.57719274158501421</v>
      </c>
      <c r="BJ38" s="18">
        <v>6.1269762529852764E-2</v>
      </c>
      <c r="BK38" s="18">
        <f t="shared" si="26"/>
        <v>1.5873015873015872E-2</v>
      </c>
      <c r="BL38" s="18">
        <f t="shared" si="27"/>
        <v>9.0414803121985441E-3</v>
      </c>
      <c r="BM38" s="18">
        <f t="shared" si="28"/>
        <v>1.7857142857142856E-2</v>
      </c>
      <c r="BN38" s="18">
        <f t="shared" si="29"/>
        <v>6.6666666666666671E-3</v>
      </c>
      <c r="BO38" s="18">
        <f t="shared" si="30"/>
        <v>0.51592384887839449</v>
      </c>
      <c r="BP38" s="9">
        <v>19</v>
      </c>
      <c r="BQ38" s="9">
        <v>12</v>
      </c>
      <c r="BR38" s="9">
        <v>0</v>
      </c>
      <c r="BS38" s="38">
        <v>0</v>
      </c>
      <c r="BT38" s="42">
        <f t="shared" si="14"/>
        <v>0.37069363390439075</v>
      </c>
    </row>
    <row r="39" spans="1:72" ht="16.5" x14ac:dyDescent="0.3">
      <c r="A39" s="7" t="s">
        <v>208</v>
      </c>
      <c r="B39" s="8" t="s">
        <v>45</v>
      </c>
      <c r="C39" s="8">
        <v>518745</v>
      </c>
      <c r="D39" s="9">
        <v>15</v>
      </c>
      <c r="E39" s="9">
        <v>11</v>
      </c>
      <c r="F39" s="18">
        <f t="shared" si="16"/>
        <v>0.73333333333333328</v>
      </c>
      <c r="G39" s="9">
        <f>(P39-Q39)/D39</f>
        <v>654.93333333333328</v>
      </c>
      <c r="H39" s="9">
        <f>(P39-Q39)/E39</f>
        <v>893.09090909090912</v>
      </c>
      <c r="I39" s="9">
        <f>Q39/D39</f>
        <v>103.93333333333334</v>
      </c>
      <c r="J39" s="9">
        <f>Q39/E39</f>
        <v>141.72727272727272</v>
      </c>
      <c r="K39" s="26">
        <f t="shared" si="20"/>
        <v>0.69885010939864478</v>
      </c>
      <c r="L39" s="18">
        <f t="shared" si="21"/>
        <v>0.93646817187285047</v>
      </c>
      <c r="M39" s="28">
        <f t="shared" si="17"/>
        <v>-0.11859817461741851</v>
      </c>
      <c r="N39" s="18">
        <v>2.8837640702345686E-2</v>
      </c>
      <c r="O39" s="18">
        <v>0.93988826342042164</v>
      </c>
      <c r="P39" s="9">
        <v>11383</v>
      </c>
      <c r="Q39" s="9">
        <v>1559</v>
      </c>
      <c r="R39" s="9">
        <v>10152</v>
      </c>
      <c r="S39" s="9">
        <v>626</v>
      </c>
      <c r="T39" s="18">
        <f>(R39-S39)/(P39-Q39)</f>
        <v>0.96966612377850159</v>
      </c>
      <c r="U39" s="18">
        <f>S39/Q39</f>
        <v>0.40153944836433614</v>
      </c>
      <c r="V39" s="18">
        <f>(T39*0.25)+(U39*0.75)</f>
        <v>0.54357111721787743</v>
      </c>
      <c r="W39" s="18">
        <f t="shared" si="18"/>
        <v>0.74123334166074195</v>
      </c>
      <c r="X39" s="28">
        <f t="shared" si="22"/>
        <v>-0.1965829767272376</v>
      </c>
      <c r="Y39" s="18">
        <v>0.19937434063202153</v>
      </c>
      <c r="Z39" s="18">
        <v>0.78042694302521498</v>
      </c>
      <c r="AA39" s="9">
        <v>48</v>
      </c>
      <c r="AB39" s="9">
        <v>0</v>
      </c>
      <c r="AC39" s="9">
        <v>15</v>
      </c>
      <c r="AD39" s="9">
        <v>563</v>
      </c>
      <c r="AE39" s="9">
        <v>183</v>
      </c>
      <c r="AF39" s="9">
        <v>150</v>
      </c>
      <c r="AG39" s="9">
        <v>289</v>
      </c>
      <c r="AH39" s="9">
        <v>4</v>
      </c>
      <c r="AI39" s="9">
        <v>729</v>
      </c>
      <c r="AJ39" s="9">
        <v>64</v>
      </c>
      <c r="AK39" s="9">
        <v>0</v>
      </c>
      <c r="AL39" s="9">
        <v>6</v>
      </c>
      <c r="AM39" s="9">
        <v>391</v>
      </c>
      <c r="AN39" s="9">
        <v>80</v>
      </c>
      <c r="AO39" s="9">
        <v>0</v>
      </c>
      <c r="AP39" s="9">
        <v>27</v>
      </c>
      <c r="AQ39" s="9">
        <v>10598367</v>
      </c>
      <c r="AR39" s="9">
        <v>0</v>
      </c>
      <c r="AS39" s="9">
        <v>144116</v>
      </c>
      <c r="AT39" s="9">
        <v>311</v>
      </c>
      <c r="AU39" s="9">
        <v>0</v>
      </c>
      <c r="AV39" s="9">
        <v>1</v>
      </c>
      <c r="AW39" s="9">
        <v>0</v>
      </c>
      <c r="AX39" s="9">
        <v>2</v>
      </c>
      <c r="AY39" s="9">
        <v>2</v>
      </c>
      <c r="AZ39" s="9">
        <v>0</v>
      </c>
      <c r="BA39" s="9">
        <v>0</v>
      </c>
      <c r="BB39" s="9">
        <v>0</v>
      </c>
      <c r="BC39" s="9">
        <v>179</v>
      </c>
      <c r="BD39" s="9">
        <v>159</v>
      </c>
      <c r="BE39" s="9">
        <v>11</v>
      </c>
      <c r="BF39" s="18">
        <f t="shared" si="23"/>
        <v>0.97201302615972984</v>
      </c>
      <c r="BG39" s="18">
        <f t="shared" si="24"/>
        <v>0.61465742618814778</v>
      </c>
      <c r="BH39" s="28">
        <f t="shared" si="25"/>
        <v>0.95875714261175804</v>
      </c>
      <c r="BI39" s="18">
        <v>0.57719274158501421</v>
      </c>
      <c r="BJ39" s="18">
        <v>6.1269762529852764E-2</v>
      </c>
      <c r="BK39" s="18">
        <f t="shared" si="26"/>
        <v>6.9182389937106917E-2</v>
      </c>
      <c r="BL39" s="18">
        <f t="shared" si="27"/>
        <v>3.6515505423973596E-2</v>
      </c>
      <c r="BM39" s="18">
        <f t="shared" si="28"/>
        <v>6.2500000000000003E-3</v>
      </c>
      <c r="BN39" s="18">
        <f t="shared" si="29"/>
        <v>0</v>
      </c>
      <c r="BO39" s="18">
        <f t="shared" si="30"/>
        <v>0.63235513274607269</v>
      </c>
      <c r="BP39" s="9">
        <v>23</v>
      </c>
      <c r="BQ39" s="9">
        <v>16</v>
      </c>
      <c r="BR39" s="9">
        <v>1</v>
      </c>
      <c r="BS39" s="38">
        <v>0</v>
      </c>
      <c r="BT39" s="42">
        <f t="shared" si="14"/>
        <v>0.21452533042236732</v>
      </c>
    </row>
    <row r="40" spans="1:72" ht="16.5" x14ac:dyDescent="0.3">
      <c r="A40" s="7" t="s">
        <v>208</v>
      </c>
      <c r="B40" s="8" t="s">
        <v>34</v>
      </c>
      <c r="C40" s="8">
        <v>660544</v>
      </c>
      <c r="D40" s="9">
        <v>20</v>
      </c>
      <c r="E40" s="9">
        <v>19</v>
      </c>
      <c r="F40" s="18">
        <f t="shared" si="16"/>
        <v>0.95</v>
      </c>
      <c r="G40" s="9">
        <f>(P40-Q40)/D40</f>
        <v>767.9</v>
      </c>
      <c r="H40" s="9">
        <f>(P40-Q40)/E40</f>
        <v>808.31578947368416</v>
      </c>
      <c r="I40" s="9">
        <f>Q40/D40</f>
        <v>69.25</v>
      </c>
      <c r="J40" s="9">
        <f>Q40/E40</f>
        <v>72.89473684210526</v>
      </c>
      <c r="K40" s="26">
        <f t="shared" si="20"/>
        <v>0.73852006830733452</v>
      </c>
      <c r="L40" s="18">
        <f t="shared" si="21"/>
        <v>0.96113052272066657</v>
      </c>
      <c r="M40" s="28">
        <f t="shared" si="17"/>
        <v>0.73661571414602778</v>
      </c>
      <c r="N40" s="18">
        <v>2.8837640702345686E-2</v>
      </c>
      <c r="O40" s="18">
        <v>0.93988826342042164</v>
      </c>
      <c r="P40" s="9">
        <v>16743</v>
      </c>
      <c r="Q40" s="9">
        <v>1385</v>
      </c>
      <c r="R40" s="9">
        <v>15232</v>
      </c>
      <c r="S40" s="9">
        <v>618</v>
      </c>
      <c r="T40" s="18">
        <f>(R40-S40)/(P40-Q40)</f>
        <v>0.95155619221252763</v>
      </c>
      <c r="U40" s="18">
        <f>S40/Q40</f>
        <v>0.44620938628158846</v>
      </c>
      <c r="V40" s="18">
        <f>(T40*0.25)+(U40*0.75)</f>
        <v>0.57254608776432325</v>
      </c>
      <c r="W40" s="18">
        <f t="shared" si="18"/>
        <v>0.60268009238349818</v>
      </c>
      <c r="X40" s="28">
        <f t="shared" si="22"/>
        <v>-0.89152320242542216</v>
      </c>
      <c r="Y40" s="18">
        <v>0.19937434063202153</v>
      </c>
      <c r="Z40" s="18">
        <v>0.78042694302521498</v>
      </c>
      <c r="AA40" s="9">
        <v>110</v>
      </c>
      <c r="AB40" s="9">
        <v>0</v>
      </c>
      <c r="AC40" s="9">
        <v>70</v>
      </c>
      <c r="AD40" s="9">
        <v>438</v>
      </c>
      <c r="AE40" s="9">
        <v>312</v>
      </c>
      <c r="AF40" s="9">
        <v>127</v>
      </c>
      <c r="AG40" s="9">
        <v>173</v>
      </c>
      <c r="AH40" s="9">
        <v>6</v>
      </c>
      <c r="AI40" s="9">
        <v>556</v>
      </c>
      <c r="AJ40" s="9">
        <v>37</v>
      </c>
      <c r="AK40" s="9">
        <v>2</v>
      </c>
      <c r="AL40" s="9">
        <v>6</v>
      </c>
      <c r="AM40" s="9">
        <v>306</v>
      </c>
      <c r="AN40" s="9">
        <v>145</v>
      </c>
      <c r="AO40" s="9">
        <v>0</v>
      </c>
      <c r="AP40" s="9">
        <v>42</v>
      </c>
      <c r="AQ40" s="9">
        <v>26167299</v>
      </c>
      <c r="AR40" s="9">
        <v>0</v>
      </c>
      <c r="AS40" s="9">
        <v>2688229</v>
      </c>
      <c r="AT40" s="9">
        <v>161</v>
      </c>
      <c r="AU40" s="9">
        <v>1</v>
      </c>
      <c r="AV40" s="9">
        <v>2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258</v>
      </c>
      <c r="BD40" s="9">
        <v>221</v>
      </c>
      <c r="BE40" s="9">
        <v>6</v>
      </c>
      <c r="BF40" s="18">
        <f t="shared" si="23"/>
        <v>0.98737284493320265</v>
      </c>
      <c r="BG40" s="18">
        <f t="shared" si="24"/>
        <v>0.54648467064556328</v>
      </c>
      <c r="BH40" s="28">
        <f t="shared" si="25"/>
        <v>0.84064624025464052</v>
      </c>
      <c r="BI40" s="18">
        <v>0.57719274158501421</v>
      </c>
      <c r="BJ40" s="18">
        <v>6.1269762529852764E-2</v>
      </c>
      <c r="BK40" s="18">
        <f t="shared" si="26"/>
        <v>2.7149321266968326E-2</v>
      </c>
      <c r="BL40" s="18">
        <f t="shared" si="27"/>
        <v>1.6462747276083441E-2</v>
      </c>
      <c r="BM40" s="18">
        <f t="shared" si="28"/>
        <v>6.8965517241379309E-3</v>
      </c>
      <c r="BN40" s="18">
        <f t="shared" si="29"/>
        <v>0</v>
      </c>
      <c r="BO40" s="18">
        <f t="shared" si="30"/>
        <v>0.553473465925158</v>
      </c>
      <c r="BP40" s="9">
        <v>58</v>
      </c>
      <c r="BQ40" s="9">
        <v>60</v>
      </c>
      <c r="BR40" s="9">
        <v>2</v>
      </c>
      <c r="BS40" s="38">
        <v>2</v>
      </c>
      <c r="BT40" s="42">
        <f t="shared" si="14"/>
        <v>0.22857958399174871</v>
      </c>
    </row>
    <row r="41" spans="1:72" ht="16.5" x14ac:dyDescent="0.3">
      <c r="A41" s="7" t="s">
        <v>208</v>
      </c>
      <c r="B41" s="8" t="s">
        <v>10</v>
      </c>
      <c r="C41" s="8">
        <v>536167</v>
      </c>
      <c r="D41" s="9">
        <v>19</v>
      </c>
      <c r="E41" s="9">
        <v>11</v>
      </c>
      <c r="F41" s="18">
        <f t="shared" si="16"/>
        <v>0.57894736842105265</v>
      </c>
      <c r="G41" s="9">
        <f>(P41-Q41)/D41</f>
        <v>443.57894736842104</v>
      </c>
      <c r="H41" s="9">
        <f>(P41-Q41)/E41</f>
        <v>766.18181818181813</v>
      </c>
      <c r="I41" s="9">
        <f>Q41/D41</f>
        <v>118.63157894736842</v>
      </c>
      <c r="J41" s="9">
        <f>Q41/E41</f>
        <v>204.90909090909091</v>
      </c>
      <c r="K41" s="26">
        <f t="shared" si="20"/>
        <v>0.70826813287651058</v>
      </c>
      <c r="L41" s="18">
        <f t="shared" si="21"/>
        <v>0.93561198792031719</v>
      </c>
      <c r="M41" s="28">
        <f t="shared" si="17"/>
        <v>-0.14828798042957159</v>
      </c>
      <c r="N41" s="18">
        <v>2.8837640702345686E-2</v>
      </c>
      <c r="O41" s="18">
        <v>0.93988826342042164</v>
      </c>
      <c r="P41" s="9">
        <v>10682</v>
      </c>
      <c r="Q41" s="9">
        <v>2254</v>
      </c>
      <c r="R41" s="9">
        <v>8893</v>
      </c>
      <c r="S41" s="9">
        <v>1273</v>
      </c>
      <c r="T41" s="18">
        <f>(R41-S41)/(P41-Q41)</f>
        <v>0.9041290934978643</v>
      </c>
      <c r="U41" s="18">
        <f>S41/Q41</f>
        <v>0.56477373558118904</v>
      </c>
      <c r="V41" s="18">
        <f>(T41*0.25)+(U41*0.75)</f>
        <v>0.64961257506035786</v>
      </c>
      <c r="W41" s="18">
        <f t="shared" si="18"/>
        <v>1.1220580841951635</v>
      </c>
      <c r="X41" s="28">
        <f t="shared" si="22"/>
        <v>1.7135160928280413</v>
      </c>
      <c r="Y41" s="18">
        <v>0.19937434063202153</v>
      </c>
      <c r="Z41" s="18">
        <v>0.78042694302521498</v>
      </c>
      <c r="AA41" s="9">
        <v>131</v>
      </c>
      <c r="AB41" s="9">
        <v>0</v>
      </c>
      <c r="AC41" s="9">
        <v>59</v>
      </c>
      <c r="AD41" s="9">
        <v>1083</v>
      </c>
      <c r="AE41" s="9">
        <v>577</v>
      </c>
      <c r="AF41" s="9">
        <v>329</v>
      </c>
      <c r="AG41" s="9">
        <v>326</v>
      </c>
      <c r="AH41" s="9">
        <v>41</v>
      </c>
      <c r="AI41" s="9">
        <v>755</v>
      </c>
      <c r="AJ41" s="9">
        <v>28</v>
      </c>
      <c r="AK41" s="9">
        <v>0</v>
      </c>
      <c r="AL41" s="9">
        <v>5</v>
      </c>
      <c r="AM41" s="9">
        <v>504</v>
      </c>
      <c r="AN41" s="9">
        <v>215</v>
      </c>
      <c r="AO41" s="9">
        <v>0</v>
      </c>
      <c r="AP41" s="9">
        <v>51</v>
      </c>
      <c r="AQ41" s="9">
        <v>17181349</v>
      </c>
      <c r="AR41" s="9">
        <v>236807</v>
      </c>
      <c r="AS41" s="9">
        <v>3978534</v>
      </c>
      <c r="AT41" s="9">
        <v>289</v>
      </c>
      <c r="AU41" s="9">
        <v>0</v>
      </c>
      <c r="AV41" s="9">
        <v>8</v>
      </c>
      <c r="AW41" s="9">
        <v>1</v>
      </c>
      <c r="AX41" s="9">
        <v>4</v>
      </c>
      <c r="AY41" s="9">
        <v>0</v>
      </c>
      <c r="AZ41" s="9">
        <v>0</v>
      </c>
      <c r="BA41" s="9">
        <v>0</v>
      </c>
      <c r="BB41" s="9">
        <v>4</v>
      </c>
      <c r="BC41" s="9">
        <v>202</v>
      </c>
      <c r="BD41" s="9">
        <v>158</v>
      </c>
      <c r="BE41" s="9">
        <v>19</v>
      </c>
      <c r="BF41" s="18">
        <f t="shared" si="23"/>
        <v>0.94939522032463008</v>
      </c>
      <c r="BG41" s="18">
        <f t="shared" si="24"/>
        <v>0.52689466547723574</v>
      </c>
      <c r="BH41" s="28">
        <f t="shared" si="25"/>
        <v>0.80670609555612627</v>
      </c>
      <c r="BI41" s="18">
        <v>0.57719274158501421</v>
      </c>
      <c r="BJ41" s="18">
        <v>6.1269762529852764E-2</v>
      </c>
      <c r="BK41" s="18">
        <f t="shared" si="26"/>
        <v>0.12025316455696203</v>
      </c>
      <c r="BL41" s="18">
        <f t="shared" si="27"/>
        <v>6.1235721586378085E-2</v>
      </c>
      <c r="BM41" s="18">
        <f t="shared" si="28"/>
        <v>2.0930232558139535E-2</v>
      </c>
      <c r="BN41" s="18">
        <f t="shared" si="29"/>
        <v>0</v>
      </c>
      <c r="BO41" s="18">
        <f t="shared" si="30"/>
        <v>0.55497926911520867</v>
      </c>
      <c r="BP41" s="9">
        <v>41</v>
      </c>
      <c r="BQ41" s="9">
        <v>32</v>
      </c>
      <c r="BR41" s="9">
        <v>0</v>
      </c>
      <c r="BS41" s="38">
        <v>1</v>
      </c>
      <c r="BT41" s="42">
        <f t="shared" si="14"/>
        <v>0.79064473598486529</v>
      </c>
    </row>
    <row r="42" spans="1:72" ht="16.5" x14ac:dyDescent="0.3">
      <c r="A42" s="7" t="s">
        <v>208</v>
      </c>
      <c r="B42" s="8" t="s">
        <v>27</v>
      </c>
      <c r="C42" s="8">
        <v>281422</v>
      </c>
      <c r="D42" s="9">
        <v>10</v>
      </c>
      <c r="E42" s="9">
        <v>8</v>
      </c>
      <c r="F42" s="18">
        <f t="shared" si="16"/>
        <v>0.8</v>
      </c>
      <c r="G42" s="9">
        <f>(P42-Q42)/D42</f>
        <v>587.70000000000005</v>
      </c>
      <c r="H42" s="9">
        <f>(P42-Q42)/E42</f>
        <v>734.625</v>
      </c>
      <c r="I42" s="9">
        <f>Q42/D42</f>
        <v>139.30000000000001</v>
      </c>
      <c r="J42" s="9">
        <f>Q42/E42</f>
        <v>174.125</v>
      </c>
      <c r="K42" s="26">
        <f t="shared" si="20"/>
        <v>0.89332035164272872</v>
      </c>
      <c r="L42" s="18">
        <f t="shared" si="21"/>
        <v>0.88833495604465895</v>
      </c>
      <c r="M42" s="28">
        <f t="shared" si="17"/>
        <v>-1.7877089151599455</v>
      </c>
      <c r="N42" s="18">
        <v>2.8837640702345686E-2</v>
      </c>
      <c r="O42" s="18">
        <v>0.93988826342042164</v>
      </c>
      <c r="P42" s="9">
        <v>7270</v>
      </c>
      <c r="Q42" s="9">
        <v>1393</v>
      </c>
      <c r="R42" s="9">
        <v>6236</v>
      </c>
      <c r="S42" s="9">
        <v>579</v>
      </c>
      <c r="T42" s="18">
        <f>(R42-S42)/(P42-Q42)</f>
        <v>0.96256593500085075</v>
      </c>
      <c r="U42" s="18">
        <f>S42/Q42</f>
        <v>0.41564967695620963</v>
      </c>
      <c r="V42" s="18">
        <f>(T42*0.25)+(U42*0.75)</f>
        <v>0.55237874146736987</v>
      </c>
      <c r="W42" s="18">
        <f t="shared" si="18"/>
        <v>0.69047342683421231</v>
      </c>
      <c r="X42" s="28">
        <f t="shared" si="22"/>
        <v>-0.45117900280370998</v>
      </c>
      <c r="Y42" s="18">
        <v>0.19937434063202153</v>
      </c>
      <c r="Z42" s="18">
        <v>0.78042694302521498</v>
      </c>
      <c r="AA42" s="9">
        <v>47</v>
      </c>
      <c r="AB42" s="9">
        <v>3</v>
      </c>
      <c r="AC42" s="9">
        <v>4</v>
      </c>
      <c r="AD42" s="9">
        <v>525</v>
      </c>
      <c r="AE42" s="9">
        <v>177</v>
      </c>
      <c r="AF42" s="9">
        <v>109</v>
      </c>
      <c r="AG42" s="9">
        <v>282</v>
      </c>
      <c r="AH42" s="9">
        <v>11</v>
      </c>
      <c r="AI42" s="9">
        <v>648</v>
      </c>
      <c r="AJ42" s="9">
        <v>28</v>
      </c>
      <c r="AK42" s="9">
        <v>1</v>
      </c>
      <c r="AL42" s="9">
        <v>7</v>
      </c>
      <c r="AM42" s="9">
        <v>247</v>
      </c>
      <c r="AN42" s="9">
        <v>68</v>
      </c>
      <c r="AO42" s="9">
        <v>24</v>
      </c>
      <c r="AP42" s="9">
        <v>27</v>
      </c>
      <c r="AQ42" s="9">
        <v>30441378</v>
      </c>
      <c r="AR42" s="9">
        <v>745164</v>
      </c>
      <c r="AS42" s="9">
        <v>11320327</v>
      </c>
      <c r="AT42" s="9">
        <v>155</v>
      </c>
      <c r="AU42" s="9">
        <v>5</v>
      </c>
      <c r="AV42" s="9">
        <v>0</v>
      </c>
      <c r="AW42" s="9">
        <v>0</v>
      </c>
      <c r="AX42" s="9">
        <v>3</v>
      </c>
      <c r="AY42" s="9">
        <v>1</v>
      </c>
      <c r="AZ42" s="9">
        <v>0</v>
      </c>
      <c r="BA42" s="9">
        <v>0</v>
      </c>
      <c r="BB42" s="9">
        <v>2</v>
      </c>
      <c r="BC42" s="9">
        <v>106</v>
      </c>
      <c r="BD42" s="9">
        <v>85</v>
      </c>
      <c r="BE42" s="9">
        <v>3</v>
      </c>
      <c r="BF42" s="18">
        <f t="shared" si="23"/>
        <v>1.0103383287683272</v>
      </c>
      <c r="BG42" s="18">
        <f t="shared" si="24"/>
        <v>0.63816640939510616</v>
      </c>
      <c r="BH42" s="28">
        <f t="shared" si="25"/>
        <v>0.99948700893405606</v>
      </c>
      <c r="BI42" s="18">
        <v>0.57719274158501421</v>
      </c>
      <c r="BJ42" s="18">
        <v>6.1269762529852764E-2</v>
      </c>
      <c r="BK42" s="18">
        <f t="shared" si="26"/>
        <v>3.5294117647058823E-2</v>
      </c>
      <c r="BL42" s="18">
        <f t="shared" si="27"/>
        <v>2.0518559182466957E-2</v>
      </c>
      <c r="BM42" s="18">
        <f t="shared" si="28"/>
        <v>0</v>
      </c>
      <c r="BN42" s="18">
        <f t="shared" si="29"/>
        <v>9.7165991902834009E-2</v>
      </c>
      <c r="BO42" s="18">
        <f t="shared" si="30"/>
        <v>0.63163634519644074</v>
      </c>
      <c r="BP42" s="9">
        <v>63</v>
      </c>
      <c r="BQ42" s="9">
        <v>38</v>
      </c>
      <c r="BR42" s="9">
        <v>0</v>
      </c>
      <c r="BS42" s="38">
        <v>0</v>
      </c>
      <c r="BT42" s="42">
        <f t="shared" si="14"/>
        <v>-0.41313363634319983</v>
      </c>
    </row>
    <row r="43" spans="1:72" ht="16.5" x14ac:dyDescent="0.3">
      <c r="A43" s="7" t="s">
        <v>208</v>
      </c>
      <c r="B43" s="8" t="s">
        <v>35</v>
      </c>
      <c r="C43" s="8">
        <v>341594</v>
      </c>
      <c r="D43" s="9">
        <v>14</v>
      </c>
      <c r="E43" s="9">
        <v>11</v>
      </c>
      <c r="F43" s="18">
        <f t="shared" si="16"/>
        <v>0.7857142857142857</v>
      </c>
      <c r="G43" s="9">
        <f>(P43-Q43)/D43</f>
        <v>410.28571428571428</v>
      </c>
      <c r="H43" s="9">
        <f>(P43-Q43)/E43</f>
        <v>522.18181818181813</v>
      </c>
      <c r="I43" s="9">
        <f>Q43/D43</f>
        <v>73.214285714285708</v>
      </c>
      <c r="J43" s="9">
        <f>Q43/E43</f>
        <v>93.181818181818187</v>
      </c>
      <c r="K43" s="26">
        <f t="shared" si="20"/>
        <v>0.64542995485869192</v>
      </c>
      <c r="L43" s="18">
        <f t="shared" si="21"/>
        <v>0.94132454955830069</v>
      </c>
      <c r="M43" s="28">
        <f t="shared" si="17"/>
        <v>4.9805951627735663E-2</v>
      </c>
      <c r="N43" s="18">
        <v>2.8837640702345686E-2</v>
      </c>
      <c r="O43" s="18">
        <v>0.93988826342042164</v>
      </c>
      <c r="P43" s="9">
        <v>6769</v>
      </c>
      <c r="Q43" s="9">
        <v>1025</v>
      </c>
      <c r="R43" s="9">
        <v>5632</v>
      </c>
      <c r="S43" s="9">
        <v>441</v>
      </c>
      <c r="T43" s="18">
        <f>(R43-S43)/(P43-Q43)</f>
        <v>0.90372562674094703</v>
      </c>
      <c r="U43" s="18">
        <f>S43/Q43</f>
        <v>0.43024390243902438</v>
      </c>
      <c r="V43" s="18">
        <f>(T43*0.25)+(U43*0.75)</f>
        <v>0.54861433351450506</v>
      </c>
      <c r="W43" s="18">
        <f t="shared" si="18"/>
        <v>0.69823642447300649</v>
      </c>
      <c r="X43" s="28">
        <f t="shared" si="22"/>
        <v>-0.41224220875997653</v>
      </c>
      <c r="Y43" s="18">
        <v>0.19937434063202153</v>
      </c>
      <c r="Z43" s="18">
        <v>0.78042694302521498</v>
      </c>
      <c r="AA43" s="9">
        <v>50</v>
      </c>
      <c r="AB43" s="9">
        <v>1</v>
      </c>
      <c r="AC43" s="9">
        <v>7</v>
      </c>
      <c r="AD43" s="9">
        <v>383</v>
      </c>
      <c r="AE43" s="9">
        <v>139</v>
      </c>
      <c r="AF43" s="9">
        <v>137</v>
      </c>
      <c r="AG43" s="9">
        <v>165</v>
      </c>
      <c r="AH43" s="9">
        <v>0</v>
      </c>
      <c r="AI43" s="9">
        <v>392</v>
      </c>
      <c r="AJ43" s="9">
        <v>28</v>
      </c>
      <c r="AK43" s="9">
        <v>0</v>
      </c>
      <c r="AL43" s="9">
        <v>13</v>
      </c>
      <c r="AM43" s="9">
        <v>210</v>
      </c>
      <c r="AN43" s="9">
        <v>67</v>
      </c>
      <c r="AO43" s="9">
        <v>1</v>
      </c>
      <c r="AP43" s="9">
        <v>21</v>
      </c>
      <c r="AQ43" s="9">
        <v>11594311</v>
      </c>
      <c r="AR43" s="9">
        <v>0</v>
      </c>
      <c r="AS43" s="9">
        <v>4898073</v>
      </c>
      <c r="AT43" s="9">
        <v>142</v>
      </c>
      <c r="AU43" s="9">
        <v>0</v>
      </c>
      <c r="AV43" s="9">
        <v>8</v>
      </c>
      <c r="AW43" s="9">
        <v>0</v>
      </c>
      <c r="AX43" s="9">
        <v>20</v>
      </c>
      <c r="AY43" s="9">
        <v>2</v>
      </c>
      <c r="AZ43" s="9">
        <v>0</v>
      </c>
      <c r="BA43" s="9">
        <v>0</v>
      </c>
      <c r="BB43" s="9">
        <v>18</v>
      </c>
      <c r="BC43" s="9">
        <v>241</v>
      </c>
      <c r="BD43" s="9">
        <v>183</v>
      </c>
      <c r="BE43" s="9">
        <v>11</v>
      </c>
      <c r="BF43" s="18">
        <f t="shared" si="23"/>
        <v>0.96213875359593193</v>
      </c>
      <c r="BG43" s="18">
        <f t="shared" si="24"/>
        <v>0.58862819891197826</v>
      </c>
      <c r="BH43" s="28">
        <f t="shared" si="25"/>
        <v>0.91366089416502372</v>
      </c>
      <c r="BI43" s="18">
        <v>0.57719274158501421</v>
      </c>
      <c r="BJ43" s="18">
        <v>6.1269762529852764E-2</v>
      </c>
      <c r="BK43" s="18">
        <f t="shared" si="26"/>
        <v>6.0109289617486336E-2</v>
      </c>
      <c r="BL43" s="18">
        <f t="shared" si="27"/>
        <v>3.6396108223377313E-2</v>
      </c>
      <c r="BM43" s="18">
        <f t="shared" si="28"/>
        <v>5.9701492537313432E-2</v>
      </c>
      <c r="BN43" s="18">
        <f t="shared" si="29"/>
        <v>4.7619047619047623E-3</v>
      </c>
      <c r="BO43" s="18">
        <f t="shared" si="30"/>
        <v>0.61179138321995463</v>
      </c>
      <c r="BP43" s="9">
        <v>40</v>
      </c>
      <c r="BQ43" s="9">
        <v>42</v>
      </c>
      <c r="BR43" s="9">
        <v>0</v>
      </c>
      <c r="BS43" s="38">
        <v>0</v>
      </c>
      <c r="BT43" s="42">
        <f t="shared" si="14"/>
        <v>0.18374154567759429</v>
      </c>
    </row>
    <row r="44" spans="1:72" ht="16.5" x14ac:dyDescent="0.3">
      <c r="A44" s="7" t="s">
        <v>208</v>
      </c>
      <c r="B44" s="8" t="s">
        <v>42</v>
      </c>
      <c r="C44" s="8">
        <v>310867</v>
      </c>
      <c r="D44" s="9">
        <v>9</v>
      </c>
      <c r="E44" s="9">
        <v>5</v>
      </c>
      <c r="F44" s="18">
        <f t="shared" si="16"/>
        <v>0.55555555555555558</v>
      </c>
      <c r="G44" s="9">
        <f>(P44-Q44)/D44</f>
        <v>568</v>
      </c>
      <c r="H44" s="9">
        <f>(P44-Q44)/E44</f>
        <v>1022.4</v>
      </c>
      <c r="I44" s="9">
        <f>Q44/D44</f>
        <v>85.222222222222229</v>
      </c>
      <c r="J44" s="9">
        <f>Q44/E44</f>
        <v>153.4</v>
      </c>
      <c r="K44" s="26">
        <f t="shared" si="20"/>
        <v>0.59615526897354809</v>
      </c>
      <c r="L44" s="18">
        <f t="shared" si="21"/>
        <v>0.88076894620529034</v>
      </c>
      <c r="M44" s="28">
        <f t="shared" si="17"/>
        <v>-2.0500746862527652</v>
      </c>
      <c r="N44" s="18">
        <v>2.8837640702345686E-2</v>
      </c>
      <c r="O44" s="18">
        <v>0.93988826342042164</v>
      </c>
      <c r="P44" s="9">
        <v>5879</v>
      </c>
      <c r="Q44" s="9">
        <v>767</v>
      </c>
      <c r="R44" s="9">
        <v>5318</v>
      </c>
      <c r="S44" s="9">
        <v>314</v>
      </c>
      <c r="T44" s="18">
        <f>(R44-S44)/(P44-Q44)</f>
        <v>0.97887323943661975</v>
      </c>
      <c r="U44" s="18">
        <f>S44/Q44</f>
        <v>0.409387222946545</v>
      </c>
      <c r="V44" s="18">
        <f>(T44*0.25)+(U44*0.75)</f>
        <v>0.5517587270690637</v>
      </c>
      <c r="W44" s="18">
        <f t="shared" si="18"/>
        <v>0.99316570872431464</v>
      </c>
      <c r="X44" s="28">
        <f t="shared" si="22"/>
        <v>1.0670318207684728</v>
      </c>
      <c r="Y44" s="18">
        <v>0.19937434063202153</v>
      </c>
      <c r="Z44" s="18">
        <v>0.78042694302521498</v>
      </c>
      <c r="AA44" s="9">
        <v>23</v>
      </c>
      <c r="AB44" s="9">
        <v>0</v>
      </c>
      <c r="AC44" s="9">
        <v>51</v>
      </c>
      <c r="AD44" s="9">
        <v>240</v>
      </c>
      <c r="AE44" s="9">
        <v>103</v>
      </c>
      <c r="AF44" s="9">
        <v>91</v>
      </c>
      <c r="AG44" s="9">
        <v>101</v>
      </c>
      <c r="AH44" s="9">
        <v>19</v>
      </c>
      <c r="AI44" s="9">
        <v>330</v>
      </c>
      <c r="AJ44" s="9">
        <v>38</v>
      </c>
      <c r="AK44" s="9">
        <v>1</v>
      </c>
      <c r="AL44" s="9">
        <v>7</v>
      </c>
      <c r="AM44" s="9">
        <v>130</v>
      </c>
      <c r="AN44" s="9">
        <v>30</v>
      </c>
      <c r="AO44" s="9">
        <v>0</v>
      </c>
      <c r="AP44" s="9">
        <v>6</v>
      </c>
      <c r="AQ44" s="9">
        <v>1542501</v>
      </c>
      <c r="AR44" s="9">
        <v>0</v>
      </c>
      <c r="AS44" s="9">
        <v>327329</v>
      </c>
      <c r="AT44" s="9">
        <v>100</v>
      </c>
      <c r="AU44" s="9">
        <v>0</v>
      </c>
      <c r="AV44" s="9">
        <v>3</v>
      </c>
      <c r="AW44" s="9">
        <v>1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93</v>
      </c>
      <c r="BD44" s="9">
        <v>85</v>
      </c>
      <c r="BE44" s="9">
        <v>16</v>
      </c>
      <c r="BF44" s="18">
        <f t="shared" si="23"/>
        <v>0.91144131707441778</v>
      </c>
      <c r="BG44" s="18">
        <f t="shared" si="24"/>
        <v>0.53340893015769453</v>
      </c>
      <c r="BH44" s="28">
        <f t="shared" si="25"/>
        <v>0.81799221232635821</v>
      </c>
      <c r="BI44" s="18">
        <v>0.57719274158501421</v>
      </c>
      <c r="BJ44" s="18">
        <v>6.1269762529852764E-2</v>
      </c>
      <c r="BK44" s="18">
        <f t="shared" si="26"/>
        <v>0.18823529411764706</v>
      </c>
      <c r="BL44" s="18">
        <f t="shared" si="27"/>
        <v>9.9332770918015179E-2</v>
      </c>
      <c r="BM44" s="18">
        <f t="shared" si="28"/>
        <v>6.6666666666666666E-2</v>
      </c>
      <c r="BN44" s="18">
        <f t="shared" si="29"/>
        <v>0</v>
      </c>
      <c r="BO44" s="18">
        <f t="shared" si="30"/>
        <v>0.58523672359933465</v>
      </c>
      <c r="BP44" s="9">
        <v>23</v>
      </c>
      <c r="BQ44" s="9">
        <v>13</v>
      </c>
      <c r="BR44" s="9">
        <v>0</v>
      </c>
      <c r="BS44" s="38">
        <v>0</v>
      </c>
      <c r="BT44" s="42">
        <f t="shared" si="14"/>
        <v>-5.5016884385978106E-2</v>
      </c>
    </row>
    <row r="45" spans="1:72" ht="16.5" x14ac:dyDescent="0.3">
      <c r="A45" s="7" t="s">
        <v>208</v>
      </c>
      <c r="B45" s="8" t="s">
        <v>16</v>
      </c>
      <c r="C45" s="8">
        <v>418565</v>
      </c>
      <c r="D45" s="9">
        <v>14</v>
      </c>
      <c r="E45" s="9">
        <v>11</v>
      </c>
      <c r="F45" s="18">
        <f t="shared" si="16"/>
        <v>0.7857142857142857</v>
      </c>
      <c r="G45" s="9">
        <f>(P45-Q45)/D45</f>
        <v>459.64285714285717</v>
      </c>
      <c r="H45" s="9">
        <f>(P45-Q45)/E45</f>
        <v>585</v>
      </c>
      <c r="I45" s="9">
        <f>Q45/D45</f>
        <v>119.92857142857143</v>
      </c>
      <c r="J45" s="9">
        <f>Q45/E45</f>
        <v>152.63636363636363</v>
      </c>
      <c r="K45" s="26">
        <f t="shared" si="20"/>
        <v>0.68519823683298897</v>
      </c>
      <c r="L45" s="18">
        <f t="shared" si="21"/>
        <v>0.93770925119700099</v>
      </c>
      <c r="M45" s="28">
        <f t="shared" si="17"/>
        <v>-7.5561390264613698E-2</v>
      </c>
      <c r="N45" s="18">
        <v>2.8837640702345686E-2</v>
      </c>
      <c r="O45" s="18">
        <v>0.93988826342042164</v>
      </c>
      <c r="P45" s="9">
        <v>8114</v>
      </c>
      <c r="Q45" s="9">
        <v>1679</v>
      </c>
      <c r="R45" s="9">
        <v>6714</v>
      </c>
      <c r="S45" s="9">
        <v>740</v>
      </c>
      <c r="T45" s="18">
        <f>(R45-S45)/(P45-Q45)</f>
        <v>0.9283605283605284</v>
      </c>
      <c r="U45" s="18">
        <f>S45/Q45</f>
        <v>0.44073853484216796</v>
      </c>
      <c r="V45" s="18">
        <f>(T45*0.25)+(U45*0.75)</f>
        <v>0.56264403322175804</v>
      </c>
      <c r="W45" s="18">
        <f t="shared" si="18"/>
        <v>0.71609240591860113</v>
      </c>
      <c r="X45" s="28">
        <f t="shared" si="22"/>
        <v>-0.32268213102384086</v>
      </c>
      <c r="Y45" s="18">
        <v>0.19937434063202153</v>
      </c>
      <c r="Z45" s="18">
        <v>0.78042694302521498</v>
      </c>
      <c r="AA45" s="9">
        <v>57</v>
      </c>
      <c r="AB45" s="9">
        <v>1</v>
      </c>
      <c r="AC45" s="9">
        <v>25</v>
      </c>
      <c r="AD45" s="9">
        <v>657</v>
      </c>
      <c r="AE45" s="9">
        <v>149</v>
      </c>
      <c r="AF45" s="9">
        <v>243</v>
      </c>
      <c r="AG45" s="9">
        <v>263</v>
      </c>
      <c r="AH45" s="9">
        <v>85</v>
      </c>
      <c r="AI45" s="9">
        <v>636</v>
      </c>
      <c r="AJ45" s="9">
        <v>32</v>
      </c>
      <c r="AK45" s="9">
        <v>0</v>
      </c>
      <c r="AL45" s="9">
        <v>12</v>
      </c>
      <c r="AM45" s="9">
        <v>379</v>
      </c>
      <c r="AN45" s="9">
        <v>102</v>
      </c>
      <c r="AO45" s="9">
        <v>1</v>
      </c>
      <c r="AP45" s="9">
        <v>13</v>
      </c>
      <c r="AQ45" s="9">
        <v>13146591</v>
      </c>
      <c r="AR45" s="9">
        <v>2900</v>
      </c>
      <c r="AS45" s="9">
        <v>3919029</v>
      </c>
      <c r="AT45" s="9">
        <v>276</v>
      </c>
      <c r="AU45" s="9">
        <v>0</v>
      </c>
      <c r="AV45" s="9">
        <v>2</v>
      </c>
      <c r="AW45" s="9">
        <v>0</v>
      </c>
      <c r="AX45" s="9">
        <v>1</v>
      </c>
      <c r="AY45" s="9">
        <v>0</v>
      </c>
      <c r="AZ45" s="9">
        <v>0</v>
      </c>
      <c r="BA45" s="9">
        <v>0</v>
      </c>
      <c r="BB45" s="9">
        <v>1</v>
      </c>
      <c r="BC45" s="9">
        <v>294</v>
      </c>
      <c r="BD45" s="9">
        <v>258</v>
      </c>
      <c r="BE45" s="9">
        <v>48</v>
      </c>
      <c r="BF45" s="18">
        <f t="shared" si="23"/>
        <v>0.92754781943226083</v>
      </c>
      <c r="BG45" s="18">
        <f t="shared" si="24"/>
        <v>0.55562079240585804</v>
      </c>
      <c r="BH45" s="28">
        <f t="shared" si="25"/>
        <v>0.8564747860800892</v>
      </c>
      <c r="BI45" s="18">
        <v>0.57719274158501421</v>
      </c>
      <c r="BJ45" s="18">
        <v>6.1269762529852764E-2</v>
      </c>
      <c r="BK45" s="18">
        <f t="shared" si="26"/>
        <v>0.18604651162790697</v>
      </c>
      <c r="BL45" s="18">
        <f t="shared" si="27"/>
        <v>9.6596811501862959E-2</v>
      </c>
      <c r="BM45" s="18">
        <f t="shared" si="28"/>
        <v>9.8039215686274508E-3</v>
      </c>
      <c r="BN45" s="18">
        <f t="shared" si="29"/>
        <v>2.6385224274406332E-3</v>
      </c>
      <c r="BO45" s="18">
        <f t="shared" si="30"/>
        <v>0.59902118334550758</v>
      </c>
      <c r="BP45" s="9">
        <v>46</v>
      </c>
      <c r="BQ45" s="9">
        <v>26</v>
      </c>
      <c r="BR45" s="9">
        <v>4</v>
      </c>
      <c r="BS45" s="38">
        <v>1</v>
      </c>
      <c r="BT45" s="42">
        <f t="shared" si="14"/>
        <v>0.1527437549305449</v>
      </c>
    </row>
    <row r="46" spans="1:72" ht="16.5" x14ac:dyDescent="0.3">
      <c r="A46" s="7" t="s">
        <v>208</v>
      </c>
      <c r="B46" s="8" t="s">
        <v>28</v>
      </c>
      <c r="C46" s="8">
        <v>274148</v>
      </c>
      <c r="D46" s="9">
        <v>11</v>
      </c>
      <c r="E46" s="9">
        <v>8</v>
      </c>
      <c r="F46" s="18">
        <f t="shared" si="16"/>
        <v>0.72727272727272729</v>
      </c>
      <c r="G46" s="9">
        <f>(P46-Q46)/D46</f>
        <v>302.54545454545456</v>
      </c>
      <c r="H46" s="9">
        <f>(P46-Q46)/E46</f>
        <v>416</v>
      </c>
      <c r="I46" s="9">
        <f>Q46/D46</f>
        <v>109.45454545454545</v>
      </c>
      <c r="J46" s="9">
        <f>Q46/E46</f>
        <v>150.5</v>
      </c>
      <c r="K46" s="26">
        <f t="shared" si="20"/>
        <v>0.6328698367305251</v>
      </c>
      <c r="L46" s="18">
        <f t="shared" si="21"/>
        <v>0.92089127040868435</v>
      </c>
      <c r="M46" s="28">
        <f t="shared" si="17"/>
        <v>-0.65875683825244613</v>
      </c>
      <c r="N46" s="18">
        <v>2.8837640702345686E-2</v>
      </c>
      <c r="O46" s="18">
        <v>0.93988826342042164</v>
      </c>
      <c r="P46" s="9">
        <v>4532</v>
      </c>
      <c r="Q46" s="9">
        <v>1204</v>
      </c>
      <c r="R46" s="9">
        <v>3733</v>
      </c>
      <c r="S46" s="9">
        <v>549</v>
      </c>
      <c r="T46" s="18">
        <f>(R46-S46)/(P46-Q46)</f>
        <v>0.95673076923076927</v>
      </c>
      <c r="U46" s="18">
        <f>S46/Q46</f>
        <v>0.45598006644518274</v>
      </c>
      <c r="V46" s="18">
        <f>(T46*0.25)+(U46*0.75)</f>
        <v>0.5811677421415794</v>
      </c>
      <c r="W46" s="18">
        <f t="shared" si="18"/>
        <v>0.79910564544467166</v>
      </c>
      <c r="X46" s="28">
        <f t="shared" si="22"/>
        <v>9.3686591565618427E-2</v>
      </c>
      <c r="Y46" s="18">
        <v>0.19937434063202153</v>
      </c>
      <c r="Z46" s="18">
        <v>0.78042694302521498</v>
      </c>
      <c r="AA46" s="9">
        <v>86</v>
      </c>
      <c r="AB46" s="9">
        <v>1</v>
      </c>
      <c r="AC46" s="9">
        <v>15</v>
      </c>
      <c r="AD46" s="9">
        <v>447</v>
      </c>
      <c r="AE46" s="9">
        <v>188</v>
      </c>
      <c r="AF46" s="9">
        <v>185</v>
      </c>
      <c r="AG46" s="9">
        <v>175</v>
      </c>
      <c r="AH46" s="9">
        <v>1</v>
      </c>
      <c r="AI46" s="9">
        <v>407</v>
      </c>
      <c r="AJ46" s="9">
        <v>25</v>
      </c>
      <c r="AK46" s="9">
        <v>0</v>
      </c>
      <c r="AL46" s="9">
        <v>1</v>
      </c>
      <c r="AM46" s="9">
        <v>195</v>
      </c>
      <c r="AN46" s="9">
        <v>107</v>
      </c>
      <c r="AO46" s="9">
        <v>1</v>
      </c>
      <c r="AP46" s="9">
        <v>24</v>
      </c>
      <c r="AQ46" s="9">
        <v>6997327</v>
      </c>
      <c r="AR46" s="9">
        <v>57900</v>
      </c>
      <c r="AS46" s="9">
        <v>4180422</v>
      </c>
      <c r="AT46" s="9">
        <v>87</v>
      </c>
      <c r="AU46" s="9">
        <v>1</v>
      </c>
      <c r="AV46" s="9">
        <v>7</v>
      </c>
      <c r="AW46" s="9">
        <v>0</v>
      </c>
      <c r="AX46" s="9">
        <v>1</v>
      </c>
      <c r="AY46" s="9">
        <v>1</v>
      </c>
      <c r="AZ46" s="9">
        <v>0</v>
      </c>
      <c r="BA46" s="9">
        <v>0</v>
      </c>
      <c r="BB46" s="9">
        <v>0</v>
      </c>
      <c r="BC46" s="9">
        <v>50</v>
      </c>
      <c r="BD46" s="9">
        <v>41</v>
      </c>
      <c r="BE46" s="9">
        <v>0</v>
      </c>
      <c r="BF46" s="18">
        <f t="shared" si="23"/>
        <v>0.99300066059058678</v>
      </c>
      <c r="BG46" s="18">
        <f t="shared" si="24"/>
        <v>0.5907431602668588</v>
      </c>
      <c r="BH46" s="28">
        <f t="shared" si="25"/>
        <v>0.91732511445489207</v>
      </c>
      <c r="BI46" s="18">
        <v>0.57719274158501421</v>
      </c>
      <c r="BJ46" s="18">
        <v>6.1269762529852764E-2</v>
      </c>
      <c r="BK46" s="18">
        <f t="shared" si="26"/>
        <v>0</v>
      </c>
      <c r="BL46" s="18">
        <f t="shared" si="27"/>
        <v>4.1528239202657808E-4</v>
      </c>
      <c r="BM46" s="18">
        <f t="shared" si="28"/>
        <v>3.2710280373831772E-2</v>
      </c>
      <c r="BN46" s="18">
        <f t="shared" si="29"/>
        <v>5.1282051282051282E-3</v>
      </c>
      <c r="BO46" s="18">
        <f t="shared" si="30"/>
        <v>0.59490711709649269</v>
      </c>
      <c r="BP46" s="9">
        <v>25</v>
      </c>
      <c r="BQ46" s="9">
        <v>24</v>
      </c>
      <c r="BR46" s="9">
        <v>0</v>
      </c>
      <c r="BS46" s="38">
        <v>0</v>
      </c>
      <c r="BT46" s="42">
        <f t="shared" si="14"/>
        <v>0.11741828925602142</v>
      </c>
    </row>
    <row r="47" spans="1:72" ht="16.5" x14ac:dyDescent="0.3">
      <c r="A47" s="7" t="s">
        <v>208</v>
      </c>
      <c r="B47" s="8" t="s">
        <v>11</v>
      </c>
      <c r="C47" s="8">
        <v>772348</v>
      </c>
      <c r="D47" s="9">
        <v>22</v>
      </c>
      <c r="E47" s="9">
        <v>20</v>
      </c>
      <c r="F47" s="18">
        <f t="shared" si="16"/>
        <v>0.90909090909090906</v>
      </c>
      <c r="G47" s="9">
        <f>(P47-Q47)/D47</f>
        <v>404.22727272727275</v>
      </c>
      <c r="H47" s="9">
        <f>(P47-Q47)/E47</f>
        <v>444.65</v>
      </c>
      <c r="I47" s="9">
        <f>Q47/D47</f>
        <v>175.36363636363637</v>
      </c>
      <c r="J47" s="9">
        <f>Q47/E47</f>
        <v>192.9</v>
      </c>
      <c r="K47" s="26">
        <f>((P47-Q47)*100/C47*0.25)+(Q47*100/C47*0.75)</f>
        <v>0.66249281412005989</v>
      </c>
      <c r="L47" s="18">
        <f t="shared" si="21"/>
        <v>0.96687535929399704</v>
      </c>
      <c r="M47" s="28">
        <f t="shared" si="17"/>
        <v>0.93582884092803864</v>
      </c>
      <c r="N47" s="18">
        <v>2.8837640702345686E-2</v>
      </c>
      <c r="O47" s="18">
        <v>0.93988826342042164</v>
      </c>
      <c r="P47" s="9">
        <v>12751</v>
      </c>
      <c r="Q47" s="9">
        <v>3858</v>
      </c>
      <c r="R47" s="9">
        <v>9626</v>
      </c>
      <c r="S47" s="9">
        <v>1195</v>
      </c>
      <c r="T47" s="18">
        <f>(R47-S47)/(P47-Q47)</f>
        <v>0.94804902732486229</v>
      </c>
      <c r="U47" s="18">
        <f>S47/Q47</f>
        <v>0.30974598237428719</v>
      </c>
      <c r="V47" s="18">
        <f>(T47*0.25)+(U47*0.75)</f>
        <v>0.46932174361193096</v>
      </c>
      <c r="W47" s="18">
        <f t="shared" si="18"/>
        <v>0.51625391797312403</v>
      </c>
      <c r="X47" s="28">
        <f t="shared" si="22"/>
        <v>-1.3250101503265466</v>
      </c>
      <c r="Y47" s="18">
        <v>0.19937434063202153</v>
      </c>
      <c r="Z47" s="18">
        <v>0.78042694302521498</v>
      </c>
      <c r="AA47" s="9">
        <v>124</v>
      </c>
      <c r="AB47" s="9">
        <v>2</v>
      </c>
      <c r="AC47" s="9">
        <v>50</v>
      </c>
      <c r="AD47" s="9">
        <v>1019</v>
      </c>
      <c r="AE47" s="9">
        <v>211</v>
      </c>
      <c r="AF47" s="9">
        <v>198</v>
      </c>
      <c r="AG47" s="9">
        <v>745</v>
      </c>
      <c r="AH47" s="9">
        <v>41</v>
      </c>
      <c r="AI47" s="9">
        <v>2330</v>
      </c>
      <c r="AJ47" s="9">
        <v>100</v>
      </c>
      <c r="AK47" s="9">
        <v>1</v>
      </c>
      <c r="AL47" s="9">
        <v>36</v>
      </c>
      <c r="AM47" s="9">
        <v>723</v>
      </c>
      <c r="AN47" s="9">
        <v>151</v>
      </c>
      <c r="AO47" s="9">
        <v>2</v>
      </c>
      <c r="AP47" s="9">
        <v>55</v>
      </c>
      <c r="AQ47" s="9">
        <v>5692920</v>
      </c>
      <c r="AR47" s="9">
        <v>0</v>
      </c>
      <c r="AS47" s="9">
        <v>1475569</v>
      </c>
      <c r="AT47" s="9">
        <v>570</v>
      </c>
      <c r="AU47" s="9">
        <v>0</v>
      </c>
      <c r="AV47" s="9">
        <v>11</v>
      </c>
      <c r="AW47" s="9">
        <v>0</v>
      </c>
      <c r="AX47" s="9">
        <v>3</v>
      </c>
      <c r="AY47" s="9">
        <v>0</v>
      </c>
      <c r="AZ47" s="9">
        <v>0</v>
      </c>
      <c r="BA47" s="9">
        <v>0</v>
      </c>
      <c r="BB47" s="9">
        <v>3</v>
      </c>
      <c r="BC47" s="9">
        <v>276</v>
      </c>
      <c r="BD47" s="9">
        <v>253</v>
      </c>
      <c r="BE47" s="9">
        <v>32</v>
      </c>
      <c r="BF47" s="18">
        <f t="shared" si="23"/>
        <v>0.94295596495543144</v>
      </c>
      <c r="BG47" s="18">
        <f t="shared" si="24"/>
        <v>0.64024189242198759</v>
      </c>
      <c r="BH47" s="28">
        <f t="shared" si="25"/>
        <v>1.003082832092161</v>
      </c>
      <c r="BI47" s="18">
        <v>0.57719274158501421</v>
      </c>
      <c r="BJ47" s="18">
        <v>6.1269762529852764E-2</v>
      </c>
      <c r="BK47" s="18">
        <f t="shared" si="26"/>
        <v>0.12648221343873517</v>
      </c>
      <c r="BL47" s="18">
        <f t="shared" si="27"/>
        <v>6.8036337408844003E-2</v>
      </c>
      <c r="BM47" s="18">
        <f t="shared" si="28"/>
        <v>3.6423841059602648E-2</v>
      </c>
      <c r="BN47" s="18">
        <f t="shared" si="29"/>
        <v>2.7662517289073307E-3</v>
      </c>
      <c r="BO47" s="18">
        <f t="shared" si="30"/>
        <v>0.67897326727473262</v>
      </c>
      <c r="BP47" s="9">
        <v>54</v>
      </c>
      <c r="BQ47" s="9">
        <v>40</v>
      </c>
      <c r="BR47" s="9">
        <v>4</v>
      </c>
      <c r="BS47" s="38">
        <v>4</v>
      </c>
      <c r="BT47" s="42">
        <f t="shared" si="14"/>
        <v>0.20463384089788436</v>
      </c>
    </row>
    <row r="48" spans="1:72" ht="16.5" x14ac:dyDescent="0.3">
      <c r="A48" s="7" t="s">
        <v>208</v>
      </c>
      <c r="B48" s="8" t="s">
        <v>25</v>
      </c>
      <c r="C48" s="8">
        <v>388738</v>
      </c>
      <c r="D48" s="9">
        <v>11</v>
      </c>
      <c r="E48" s="9">
        <v>11</v>
      </c>
      <c r="F48" s="18">
        <f t="shared" si="16"/>
        <v>1</v>
      </c>
      <c r="G48" s="9">
        <f>(P48-Q48)/D48</f>
        <v>433.90909090909093</v>
      </c>
      <c r="H48" s="9">
        <f>(P48-Q48)/E48</f>
        <v>433.90909090909093</v>
      </c>
      <c r="I48" s="9">
        <f>Q48/D48</f>
        <v>314.36363636363637</v>
      </c>
      <c r="J48" s="9">
        <f>Q48/E48</f>
        <v>314.36363636363637</v>
      </c>
      <c r="K48" s="26">
        <f t="shared" si="20"/>
        <v>0.97411367038982555</v>
      </c>
      <c r="L48" s="18">
        <f t="shared" si="21"/>
        <v>0.91144421178274315</v>
      </c>
      <c r="M48" s="28">
        <f t="shared" si="17"/>
        <v>-0.98635155112966022</v>
      </c>
      <c r="N48" s="18">
        <v>2.8837640702345686E-2</v>
      </c>
      <c r="O48" s="18">
        <v>0.93988826342042164</v>
      </c>
      <c r="P48" s="9">
        <v>8231</v>
      </c>
      <c r="Q48" s="9">
        <v>3458</v>
      </c>
      <c r="R48" s="9">
        <v>5503</v>
      </c>
      <c r="S48" s="9">
        <v>954</v>
      </c>
      <c r="T48" s="18">
        <f>(R48-S48)/(P48-Q48)</f>
        <v>0.95306934841818558</v>
      </c>
      <c r="U48" s="18">
        <f>S48/Q48</f>
        <v>0.275882012724118</v>
      </c>
      <c r="V48" s="18">
        <f>(T48*0.25)+(U48*0.75)</f>
        <v>0.44517884664763491</v>
      </c>
      <c r="W48" s="18">
        <f t="shared" si="18"/>
        <v>0.44517884664763491</v>
      </c>
      <c r="X48" s="28">
        <f t="shared" si="22"/>
        <v>-1.6815007152617303</v>
      </c>
      <c r="Y48" s="18">
        <v>0.19937434063202153</v>
      </c>
      <c r="Z48" s="18">
        <v>0.78042694302521498</v>
      </c>
      <c r="AA48" s="9">
        <v>39</v>
      </c>
      <c r="AB48" s="9">
        <v>0</v>
      </c>
      <c r="AC48" s="9">
        <v>5</v>
      </c>
      <c r="AD48" s="9">
        <v>910</v>
      </c>
      <c r="AE48" s="9">
        <v>86</v>
      </c>
      <c r="AF48" s="9">
        <v>101</v>
      </c>
      <c r="AG48" s="9">
        <v>748</v>
      </c>
      <c r="AH48" s="9">
        <v>19</v>
      </c>
      <c r="AI48" s="9">
        <v>2210</v>
      </c>
      <c r="AJ48" s="9">
        <v>10</v>
      </c>
      <c r="AK48" s="9">
        <v>0</v>
      </c>
      <c r="AL48" s="9">
        <v>7</v>
      </c>
      <c r="AM48" s="9">
        <v>127</v>
      </c>
      <c r="AN48" s="9">
        <v>57</v>
      </c>
      <c r="AO48" s="9">
        <v>0</v>
      </c>
      <c r="AP48" s="9">
        <v>16</v>
      </c>
      <c r="AQ48" s="9">
        <v>24526128</v>
      </c>
      <c r="AR48" s="9">
        <v>1728935</v>
      </c>
      <c r="AS48" s="9">
        <v>2185697</v>
      </c>
      <c r="AT48" s="9">
        <v>70</v>
      </c>
      <c r="AU48" s="9">
        <v>0</v>
      </c>
      <c r="AV48" s="9">
        <v>0</v>
      </c>
      <c r="AW48" s="9">
        <v>0</v>
      </c>
      <c r="AX48" s="9">
        <v>1</v>
      </c>
      <c r="AY48" s="9">
        <v>0</v>
      </c>
      <c r="AZ48" s="9">
        <v>0</v>
      </c>
      <c r="BA48" s="9">
        <v>0</v>
      </c>
      <c r="BB48" s="9">
        <v>1</v>
      </c>
      <c r="BC48" s="9">
        <v>144</v>
      </c>
      <c r="BD48" s="9">
        <v>133</v>
      </c>
      <c r="BE48" s="9">
        <v>2</v>
      </c>
      <c r="BF48" s="18">
        <f t="shared" si="23"/>
        <v>0.99410786581839217</v>
      </c>
      <c r="BG48" s="18">
        <f t="shared" si="24"/>
        <v>0.72756581004447363</v>
      </c>
      <c r="BH48" s="28">
        <f t="shared" si="25"/>
        <v>1.154373573175786</v>
      </c>
      <c r="BI48" s="18">
        <v>0.57719274158501421</v>
      </c>
      <c r="BJ48" s="18">
        <v>6.1269762529852764E-2</v>
      </c>
      <c r="BK48" s="18">
        <f t="shared" si="26"/>
        <v>1.5037593984962405E-2</v>
      </c>
      <c r="BL48" s="18">
        <f t="shared" si="27"/>
        <v>8.530942741469056E-3</v>
      </c>
      <c r="BM48" s="18">
        <f t="shared" si="28"/>
        <v>0</v>
      </c>
      <c r="BN48" s="18">
        <f t="shared" si="29"/>
        <v>0</v>
      </c>
      <c r="BO48" s="18">
        <f t="shared" si="30"/>
        <v>0.73187813421585823</v>
      </c>
      <c r="BP48" s="9">
        <v>37</v>
      </c>
      <c r="BQ48" s="9">
        <v>25</v>
      </c>
      <c r="BR48" s="9">
        <v>3</v>
      </c>
      <c r="BS48" s="38">
        <v>0</v>
      </c>
      <c r="BT48" s="42">
        <f t="shared" si="14"/>
        <v>-0.5044928977385349</v>
      </c>
    </row>
    <row r="49" spans="1:72" ht="16.5" x14ac:dyDescent="0.3">
      <c r="A49" s="7" t="s">
        <v>208</v>
      </c>
      <c r="B49" s="8" t="s">
        <v>31</v>
      </c>
      <c r="C49" s="8">
        <v>478659</v>
      </c>
      <c r="D49" s="9">
        <v>13</v>
      </c>
      <c r="E49" s="9">
        <v>11</v>
      </c>
      <c r="F49" s="18">
        <f t="shared" si="16"/>
        <v>0.84615384615384615</v>
      </c>
      <c r="G49" s="9">
        <f>(P49-Q49)/D49</f>
        <v>278.46153846153845</v>
      </c>
      <c r="H49" s="9">
        <f>(P49-Q49)/E49</f>
        <v>329.09090909090907</v>
      </c>
      <c r="I49" s="9">
        <f>Q49/D49</f>
        <v>105.15384615384616</v>
      </c>
      <c r="J49" s="9">
        <f>Q49/E49</f>
        <v>124.27272727272727</v>
      </c>
      <c r="K49" s="26">
        <f t="shared" si="20"/>
        <v>0.40326202996287541</v>
      </c>
      <c r="L49" s="18">
        <f t="shared" si="21"/>
        <v>0.96333981545792047</v>
      </c>
      <c r="M49" s="28">
        <f t="shared" si="17"/>
        <v>0.81322713877877151</v>
      </c>
      <c r="N49" s="18">
        <v>2.8837640702345686E-2</v>
      </c>
      <c r="O49" s="18">
        <v>0.93988826342042164</v>
      </c>
      <c r="P49" s="9">
        <v>4987</v>
      </c>
      <c r="Q49" s="9">
        <v>1367</v>
      </c>
      <c r="R49" s="9">
        <v>4026</v>
      </c>
      <c r="S49" s="9">
        <v>622</v>
      </c>
      <c r="T49" s="18">
        <f>(R49-S49)/(P49-Q49)</f>
        <v>0.94033149171270713</v>
      </c>
      <c r="U49" s="18">
        <f>S49/Q49</f>
        <v>0.45501097293343085</v>
      </c>
      <c r="V49" s="18">
        <f>(T49*0.25)+(U49*0.75)</f>
        <v>0.57634110262824989</v>
      </c>
      <c r="W49" s="18">
        <f t="shared" si="18"/>
        <v>0.68113039401520448</v>
      </c>
      <c r="X49" s="28">
        <f t="shared" si="22"/>
        <v>-0.49804076439946093</v>
      </c>
      <c r="Y49" s="18">
        <v>0.19937434063202153</v>
      </c>
      <c r="Z49" s="18">
        <v>0.78042694302521498</v>
      </c>
      <c r="AA49" s="9">
        <v>155</v>
      </c>
      <c r="AB49" s="9">
        <v>0</v>
      </c>
      <c r="AC49" s="9">
        <v>28</v>
      </c>
      <c r="AD49" s="9">
        <v>439</v>
      </c>
      <c r="AE49" s="9">
        <v>132</v>
      </c>
      <c r="AF49" s="9">
        <v>118</v>
      </c>
      <c r="AG49" s="9">
        <v>312</v>
      </c>
      <c r="AH49" s="9">
        <v>60</v>
      </c>
      <c r="AI49" s="9">
        <v>631</v>
      </c>
      <c r="AJ49" s="9">
        <v>47</v>
      </c>
      <c r="AK49" s="9">
        <v>0</v>
      </c>
      <c r="AL49" s="9">
        <v>10</v>
      </c>
      <c r="AM49" s="9">
        <v>416</v>
      </c>
      <c r="AN49" s="9">
        <v>188</v>
      </c>
      <c r="AO49" s="9">
        <v>0</v>
      </c>
      <c r="AP49" s="9">
        <v>21</v>
      </c>
      <c r="AQ49" s="9">
        <v>8153776</v>
      </c>
      <c r="AR49" s="9">
        <v>0</v>
      </c>
      <c r="AS49" s="9">
        <v>1407177</v>
      </c>
      <c r="AT49" s="9">
        <v>228</v>
      </c>
      <c r="AU49" s="9">
        <v>5</v>
      </c>
      <c r="AV49" s="9">
        <v>6</v>
      </c>
      <c r="AW49" s="9">
        <v>1</v>
      </c>
      <c r="AX49" s="9">
        <v>2</v>
      </c>
      <c r="AY49" s="9">
        <v>0</v>
      </c>
      <c r="AZ49" s="9">
        <v>0</v>
      </c>
      <c r="BA49" s="9">
        <v>0</v>
      </c>
      <c r="BB49" s="9">
        <v>2</v>
      </c>
      <c r="BC49" s="9">
        <v>213</v>
      </c>
      <c r="BD49" s="9">
        <v>187</v>
      </c>
      <c r="BE49" s="9">
        <v>34</v>
      </c>
      <c r="BF49" s="18">
        <f t="shared" si="23"/>
        <v>0.92624951537979361</v>
      </c>
      <c r="BG49" s="18">
        <f t="shared" si="24"/>
        <v>0.58287038237595745</v>
      </c>
      <c r="BH49" s="28">
        <f t="shared" si="25"/>
        <v>0.90368534159620684</v>
      </c>
      <c r="BI49" s="18">
        <v>0.57719274158501421</v>
      </c>
      <c r="BJ49" s="18">
        <v>6.1269762529852764E-2</v>
      </c>
      <c r="BK49" s="18">
        <f t="shared" si="26"/>
        <v>0.18181818181818182</v>
      </c>
      <c r="BL49" s="18">
        <f t="shared" si="27"/>
        <v>9.4566735386047748E-2</v>
      </c>
      <c r="BM49" s="18">
        <f t="shared" si="28"/>
        <v>1.8617021276595744E-2</v>
      </c>
      <c r="BN49" s="18">
        <f t="shared" si="29"/>
        <v>0</v>
      </c>
      <c r="BO49" s="18">
        <f t="shared" si="30"/>
        <v>0.62928009429182907</v>
      </c>
      <c r="BP49" s="9">
        <v>20</v>
      </c>
      <c r="BQ49" s="9">
        <v>4</v>
      </c>
      <c r="BR49" s="9">
        <v>0</v>
      </c>
      <c r="BS49" s="38">
        <v>0</v>
      </c>
      <c r="BT49" s="42">
        <f t="shared" si="14"/>
        <v>0.4062905719918391</v>
      </c>
    </row>
    <row r="50" spans="1:72" ht="16.5" x14ac:dyDescent="0.3">
      <c r="A50" s="7" t="s">
        <v>208</v>
      </c>
      <c r="B50" s="8" t="s">
        <v>36</v>
      </c>
      <c r="C50" s="8">
        <v>265390</v>
      </c>
      <c r="D50" s="9">
        <v>13</v>
      </c>
      <c r="E50" s="9">
        <v>13</v>
      </c>
      <c r="F50" s="18">
        <f t="shared" si="16"/>
        <v>1</v>
      </c>
      <c r="G50" s="9">
        <f>(P50-Q50)/D50</f>
        <v>394.92307692307691</v>
      </c>
      <c r="H50" s="9">
        <f>(P50-Q50)/E50</f>
        <v>394.92307692307691</v>
      </c>
      <c r="I50" s="9">
        <f>Q50/D50</f>
        <v>102.84615384615384</v>
      </c>
      <c r="J50" s="9">
        <f>Q50/E50</f>
        <v>102.84615384615384</v>
      </c>
      <c r="K50" s="26">
        <f t="shared" si="20"/>
        <v>0.8614680281849354</v>
      </c>
      <c r="L50" s="18">
        <f t="shared" si="21"/>
        <v>0.93373322860115882</v>
      </c>
      <c r="M50" s="28">
        <f t="shared" si="17"/>
        <v>-0.21343753058003009</v>
      </c>
      <c r="N50" s="18">
        <v>2.8837640702345686E-2</v>
      </c>
      <c r="O50" s="18">
        <v>0.93988826342042164</v>
      </c>
      <c r="P50" s="9">
        <v>6471</v>
      </c>
      <c r="Q50" s="9">
        <v>1337</v>
      </c>
      <c r="R50" s="9">
        <v>5669</v>
      </c>
      <c r="S50" s="9">
        <v>858</v>
      </c>
      <c r="T50" s="18">
        <f>(R50-S50)/(P50-Q50)</f>
        <v>0.9370860927152318</v>
      </c>
      <c r="U50" s="18">
        <f>S50/Q50</f>
        <v>0.6417352281226627</v>
      </c>
      <c r="V50" s="18">
        <f>(T50*0.25)+(U50*0.75)</f>
        <v>0.71557294427080498</v>
      </c>
      <c r="W50" s="18">
        <f t="shared" si="18"/>
        <v>0.71557294427080498</v>
      </c>
      <c r="X50" s="28">
        <f t="shared" si="22"/>
        <v>-0.32528758991162676</v>
      </c>
      <c r="Y50" s="18">
        <v>0.19937434063202153</v>
      </c>
      <c r="Z50" s="18">
        <v>0.78042694302521498</v>
      </c>
      <c r="AA50" s="9">
        <v>73</v>
      </c>
      <c r="AB50" s="9">
        <v>4</v>
      </c>
      <c r="AC50" s="9">
        <v>165</v>
      </c>
      <c r="AD50" s="9">
        <v>616</v>
      </c>
      <c r="AE50" s="9">
        <v>518</v>
      </c>
      <c r="AF50" s="9">
        <v>242</v>
      </c>
      <c r="AG50" s="9">
        <v>91</v>
      </c>
      <c r="AH50" s="9">
        <v>7</v>
      </c>
      <c r="AI50" s="9">
        <v>331</v>
      </c>
      <c r="AJ50" s="9">
        <v>20</v>
      </c>
      <c r="AK50" s="9">
        <v>0</v>
      </c>
      <c r="AL50" s="9">
        <v>14</v>
      </c>
      <c r="AM50" s="9">
        <v>334</v>
      </c>
      <c r="AN50" s="9">
        <v>115</v>
      </c>
      <c r="AO50" s="9">
        <v>4</v>
      </c>
      <c r="AP50" s="9">
        <v>14</v>
      </c>
      <c r="AQ50" s="9">
        <v>11681154</v>
      </c>
      <c r="AR50" s="9">
        <v>0</v>
      </c>
      <c r="AS50" s="9">
        <v>4386750</v>
      </c>
      <c r="AT50" s="9">
        <v>215</v>
      </c>
      <c r="AU50" s="9">
        <v>1</v>
      </c>
      <c r="AV50" s="9">
        <v>2</v>
      </c>
      <c r="AW50" s="9">
        <v>0</v>
      </c>
      <c r="AX50" s="9">
        <v>1</v>
      </c>
      <c r="AY50" s="9">
        <v>0</v>
      </c>
      <c r="AZ50" s="9">
        <v>0</v>
      </c>
      <c r="BA50" s="9">
        <v>0</v>
      </c>
      <c r="BB50" s="9">
        <v>1</v>
      </c>
      <c r="BC50" s="9">
        <v>293</v>
      </c>
      <c r="BD50" s="9">
        <v>227</v>
      </c>
      <c r="BE50" s="9">
        <v>31</v>
      </c>
      <c r="BF50" s="18">
        <f t="shared" si="23"/>
        <v>0.94829974466451605</v>
      </c>
      <c r="BG50" s="18">
        <f t="shared" si="24"/>
        <v>0.47378944412800311</v>
      </c>
      <c r="BH50" s="28">
        <f t="shared" si="25"/>
        <v>0.71470005056775421</v>
      </c>
      <c r="BI50" s="18">
        <v>0.57719274158501421</v>
      </c>
      <c r="BJ50" s="18">
        <v>6.1269762529852764E-2</v>
      </c>
      <c r="BK50" s="18">
        <f t="shared" si="26"/>
        <v>0.13656387665198239</v>
      </c>
      <c r="BL50" s="18">
        <f t="shared" si="27"/>
        <v>7.3517540420232036E-2</v>
      </c>
      <c r="BM50" s="18">
        <f t="shared" si="28"/>
        <v>8.6956521739130436E-3</v>
      </c>
      <c r="BN50" s="18">
        <f t="shared" si="29"/>
        <v>1.1976047904191617E-2</v>
      </c>
      <c r="BO50" s="18">
        <f t="shared" si="30"/>
        <v>0.49961992164789371</v>
      </c>
      <c r="BP50" s="9">
        <v>33</v>
      </c>
      <c r="BQ50" s="9">
        <v>20</v>
      </c>
      <c r="BR50" s="9">
        <v>0</v>
      </c>
      <c r="BS50" s="38">
        <v>0</v>
      </c>
      <c r="BT50" s="42">
        <f t="shared" si="14"/>
        <v>5.8658310025365784E-2</v>
      </c>
    </row>
    <row r="51" spans="1:72" ht="16.5" x14ac:dyDescent="0.3">
      <c r="A51" s="7" t="s">
        <v>208</v>
      </c>
      <c r="B51" s="8" t="s">
        <v>41</v>
      </c>
      <c r="C51" s="8">
        <v>550846</v>
      </c>
      <c r="D51" s="9">
        <v>12</v>
      </c>
      <c r="E51" s="9">
        <v>12</v>
      </c>
      <c r="F51" s="18">
        <f t="shared" si="16"/>
        <v>1</v>
      </c>
      <c r="G51" s="9">
        <f>(P51-Q51)/D51</f>
        <v>532.16666666666663</v>
      </c>
      <c r="H51" s="9">
        <f>(P51-Q51)/E51</f>
        <v>532.16666666666663</v>
      </c>
      <c r="I51" s="9">
        <f>Q51/D51</f>
        <v>175.41666666666666</v>
      </c>
      <c r="J51" s="9">
        <f>Q51/E51</f>
        <v>175.41666666666666</v>
      </c>
      <c r="K51" s="26">
        <f t="shared" si="20"/>
        <v>0.57643152532649777</v>
      </c>
      <c r="L51" s="18">
        <f t="shared" si="21"/>
        <v>0.95196403955612519</v>
      </c>
      <c r="M51" s="28">
        <f t="shared" si="17"/>
        <v>0.41875048865288361</v>
      </c>
      <c r="N51" s="18">
        <v>2.8837640702345686E-2</v>
      </c>
      <c r="O51" s="18">
        <v>0.93988826342042164</v>
      </c>
      <c r="P51" s="9">
        <v>8491</v>
      </c>
      <c r="Q51" s="9">
        <v>2105</v>
      </c>
      <c r="R51" s="9">
        <v>7115</v>
      </c>
      <c r="S51" s="9">
        <v>879</v>
      </c>
      <c r="T51" s="18">
        <f>(R51-S51)/(P51-Q51)</f>
        <v>0.97651111807077984</v>
      </c>
      <c r="U51" s="18">
        <f>S51/Q51</f>
        <v>0.4175771971496437</v>
      </c>
      <c r="V51" s="18">
        <f>(T51*0.25)+(U51*0.75)</f>
        <v>0.55731067737992768</v>
      </c>
      <c r="W51" s="18">
        <f t="shared" si="18"/>
        <v>0.55731067737992768</v>
      </c>
      <c r="X51" s="28">
        <f t="shared" si="22"/>
        <v>-1.1190821493779155</v>
      </c>
      <c r="Y51" s="18">
        <v>0.19937434063202153</v>
      </c>
      <c r="Z51" s="18">
        <v>0.78042694302521498</v>
      </c>
      <c r="AA51" s="9">
        <v>60</v>
      </c>
      <c r="AB51" s="9">
        <v>0</v>
      </c>
      <c r="AC51" s="9">
        <v>20</v>
      </c>
      <c r="AD51" s="9">
        <v>799</v>
      </c>
      <c r="AE51" s="9">
        <v>142</v>
      </c>
      <c r="AF51" s="9">
        <v>132</v>
      </c>
      <c r="AG51" s="9">
        <v>598</v>
      </c>
      <c r="AH51" s="9">
        <v>7</v>
      </c>
      <c r="AI51" s="9">
        <v>1107</v>
      </c>
      <c r="AJ51" s="9">
        <v>17</v>
      </c>
      <c r="AK51" s="9">
        <v>0</v>
      </c>
      <c r="AL51" s="9">
        <v>6</v>
      </c>
      <c r="AM51" s="9">
        <v>293</v>
      </c>
      <c r="AN51" s="9">
        <v>81</v>
      </c>
      <c r="AO51" s="9">
        <v>0</v>
      </c>
      <c r="AP51" s="9">
        <v>22</v>
      </c>
      <c r="AQ51" s="9">
        <v>3647509</v>
      </c>
      <c r="AR51" s="9">
        <v>0</v>
      </c>
      <c r="AS51" s="9">
        <v>1374949</v>
      </c>
      <c r="AT51" s="9">
        <v>212</v>
      </c>
      <c r="AU51" s="9">
        <v>2</v>
      </c>
      <c r="AV51" s="9">
        <v>2</v>
      </c>
      <c r="AW51" s="9">
        <v>0</v>
      </c>
      <c r="AX51" s="9">
        <v>1</v>
      </c>
      <c r="AY51" s="9">
        <v>0</v>
      </c>
      <c r="AZ51" s="9">
        <v>0</v>
      </c>
      <c r="BA51" s="9">
        <v>0</v>
      </c>
      <c r="BB51" s="9">
        <v>1</v>
      </c>
      <c r="BC51" s="9">
        <v>121</v>
      </c>
      <c r="BD51" s="9">
        <v>109</v>
      </c>
      <c r="BE51" s="9">
        <v>15</v>
      </c>
      <c r="BF51" s="18">
        <f>((1-BK51)+(1-BL51)+(1-BM51)+(1+BN51))/4</f>
        <v>0.94495178112294043</v>
      </c>
      <c r="BG51" s="18">
        <f t="shared" si="24"/>
        <v>0.66270406059308451</v>
      </c>
      <c r="BH51" s="28">
        <f t="shared" si="25"/>
        <v>1.0419990667444092</v>
      </c>
      <c r="BI51" s="18">
        <v>0.57719274158501421</v>
      </c>
      <c r="BJ51" s="18">
        <v>6.1269762529852764E-2</v>
      </c>
      <c r="BK51" s="18">
        <f>BE51/BD51</f>
        <v>0.13761467889908258</v>
      </c>
      <c r="BL51" s="18">
        <f>(BE51/BD51*0.5)+((AK51+AL51)/Q51*0.5)</f>
        <v>7.0232517596809693E-2</v>
      </c>
      <c r="BM51" s="18">
        <f>(AV51/AN51*0.5)+(AW51/AN51*0.5)</f>
        <v>1.2345679012345678E-2</v>
      </c>
      <c r="BN51" s="18">
        <f>AO51/AM51</f>
        <v>0</v>
      </c>
      <c r="BO51" s="18">
        <f>(1-((3*AE51/S51)+(2*AF51/S51)+(1*AG51/S51))/5)*(1-AH51/S51)</f>
        <v>0.70130992271960713</v>
      </c>
      <c r="BP51" s="9">
        <v>24</v>
      </c>
      <c r="BQ51" s="9">
        <v>8</v>
      </c>
      <c r="BR51" s="9">
        <v>1</v>
      </c>
      <c r="BS51" s="38">
        <v>2</v>
      </c>
      <c r="BT51" s="42">
        <f t="shared" si="14"/>
        <v>0.11388913533979245</v>
      </c>
    </row>
    <row r="52" spans="1:72" ht="16.5" x14ac:dyDescent="0.3">
      <c r="A52" s="7" t="s">
        <v>208</v>
      </c>
      <c r="B52" s="8" t="s">
        <v>20</v>
      </c>
      <c r="C52" s="8">
        <v>470766</v>
      </c>
      <c r="D52" s="9">
        <v>15</v>
      </c>
      <c r="E52" s="9">
        <v>12</v>
      </c>
      <c r="F52" s="18">
        <f t="shared" si="16"/>
        <v>0.8</v>
      </c>
      <c r="G52" s="9">
        <f>(P52-Q52)/D52</f>
        <v>218.2</v>
      </c>
      <c r="H52" s="9">
        <f>(P52-Q52)/E52</f>
        <v>272.75</v>
      </c>
      <c r="I52" s="9">
        <f>Q52/D52</f>
        <v>142.19999999999999</v>
      </c>
      <c r="J52" s="9">
        <f>Q52/E52</f>
        <v>177.75</v>
      </c>
      <c r="K52" s="26">
        <f t="shared" si="20"/>
        <v>0.5136309758988542</v>
      </c>
      <c r="L52" s="18">
        <f t="shared" si="21"/>
        <v>0.95719741867509545</v>
      </c>
      <c r="M52" s="28">
        <f t="shared" si="17"/>
        <v>0.60022785613199825</v>
      </c>
      <c r="N52" s="18">
        <v>2.8837640702345686E-2</v>
      </c>
      <c r="O52" s="18">
        <v>0.93988826342042164</v>
      </c>
      <c r="P52" s="9">
        <v>5406</v>
      </c>
      <c r="Q52" s="9">
        <v>2133</v>
      </c>
      <c r="R52" s="9">
        <v>4641</v>
      </c>
      <c r="S52" s="9">
        <v>1656</v>
      </c>
      <c r="T52" s="18">
        <f>(R52-S52)/(P52-Q52)</f>
        <v>0.91200733272227319</v>
      </c>
      <c r="U52" s="18">
        <f>S52/Q52</f>
        <v>0.77637130801687759</v>
      </c>
      <c r="V52" s="18">
        <f>(T52*0.25)+(U52*0.75)</f>
        <v>0.81028031419322655</v>
      </c>
      <c r="W52" s="18">
        <f t="shared" si="18"/>
        <v>1.0128503927415331</v>
      </c>
      <c r="X52" s="28">
        <f t="shared" si="22"/>
        <v>1.165764104746529</v>
      </c>
      <c r="Y52" s="18">
        <v>0.19937434063202153</v>
      </c>
      <c r="Z52" s="18">
        <v>0.78042694302521498</v>
      </c>
      <c r="AA52" s="9">
        <v>160</v>
      </c>
      <c r="AB52" s="9">
        <v>1</v>
      </c>
      <c r="AC52" s="9">
        <v>145</v>
      </c>
      <c r="AD52" s="9">
        <v>1350</v>
      </c>
      <c r="AE52" s="9">
        <v>355</v>
      </c>
      <c r="AF52" s="9">
        <v>623</v>
      </c>
      <c r="AG52" s="9">
        <v>529</v>
      </c>
      <c r="AH52" s="9">
        <v>149</v>
      </c>
      <c r="AI52" s="9">
        <v>347</v>
      </c>
      <c r="AJ52" s="9">
        <v>20</v>
      </c>
      <c r="AK52" s="9">
        <v>0</v>
      </c>
      <c r="AL52" s="9">
        <v>16</v>
      </c>
      <c r="AM52" s="9">
        <v>657</v>
      </c>
      <c r="AN52" s="9">
        <v>232</v>
      </c>
      <c r="AO52" s="9">
        <v>1</v>
      </c>
      <c r="AP52" s="9">
        <v>21</v>
      </c>
      <c r="AQ52" s="9">
        <v>9081543</v>
      </c>
      <c r="AR52" s="9">
        <v>156379</v>
      </c>
      <c r="AS52" s="9">
        <v>573643</v>
      </c>
      <c r="AT52" s="9">
        <v>424</v>
      </c>
      <c r="AU52" s="9">
        <v>0</v>
      </c>
      <c r="AV52" s="9">
        <v>1</v>
      </c>
      <c r="AW52" s="9">
        <v>0</v>
      </c>
      <c r="AX52" s="9">
        <v>10</v>
      </c>
      <c r="AY52" s="9">
        <v>0</v>
      </c>
      <c r="AZ52" s="9">
        <v>0</v>
      </c>
      <c r="BA52" s="9">
        <v>0</v>
      </c>
      <c r="BB52" s="9">
        <v>10</v>
      </c>
      <c r="BC52" s="9">
        <v>209</v>
      </c>
      <c r="BD52" s="9">
        <v>195</v>
      </c>
      <c r="BE52" s="9">
        <v>19</v>
      </c>
      <c r="BF52" s="18">
        <f t="shared" ref="BF52:BF65" si="31">((1-BK52)+(1-BL52)+(1-BM52)+(1+BN52))/4</f>
        <v>0.96236561635462858</v>
      </c>
      <c r="BG52" s="18">
        <f t="shared" si="24"/>
        <v>0.57538903417557541</v>
      </c>
      <c r="BH52" s="28">
        <f t="shared" si="25"/>
        <v>0.89072372988252224</v>
      </c>
      <c r="BI52" s="18">
        <v>0.57719274158501421</v>
      </c>
      <c r="BJ52" s="18">
        <v>6.1269762529852764E-2</v>
      </c>
      <c r="BK52" s="18">
        <f t="shared" ref="BK52:BK65" si="32">BE52/BD52</f>
        <v>9.7435897435897437E-2</v>
      </c>
      <c r="BL52" s="18">
        <f t="shared" ref="BL52:BL65" si="33">(BE52/BD52*0.5)+((AK52+AL52)/Q52*0.5)</f>
        <v>5.2468534747015759E-2</v>
      </c>
      <c r="BM52" s="18">
        <f t="shared" ref="BM52:BM65" si="34">(AV52/AN52*0.5)+(AW52/AN52*0.5)</f>
        <v>2.1551724137931034E-3</v>
      </c>
      <c r="BN52" s="18">
        <f t="shared" ref="BN52:BN65" si="35">AO52/AM52</f>
        <v>1.5220700152207001E-3</v>
      </c>
      <c r="BO52" s="18">
        <f t="shared" ref="BO52:BO65" si="36">(1-((3*AE52/S52)+(2*AF52/S52)+(1*AG52/S52))/5)*(1-AH52/S52)</f>
        <v>0.59789026581717197</v>
      </c>
      <c r="BP52" s="9">
        <v>20</v>
      </c>
      <c r="BQ52" s="9">
        <v>16</v>
      </c>
      <c r="BR52" s="9">
        <v>0</v>
      </c>
      <c r="BS52" s="38">
        <v>0</v>
      </c>
      <c r="BT52" s="42">
        <f t="shared" si="14"/>
        <v>0.88557189692034977</v>
      </c>
    </row>
    <row r="53" spans="1:72" ht="16.5" x14ac:dyDescent="0.3">
      <c r="A53" s="7" t="s">
        <v>208</v>
      </c>
      <c r="B53" s="8" t="s">
        <v>37</v>
      </c>
      <c r="C53" s="8">
        <v>436400</v>
      </c>
      <c r="D53" s="9">
        <v>13</v>
      </c>
      <c r="E53" s="9">
        <v>11</v>
      </c>
      <c r="F53" s="18">
        <f t="shared" si="16"/>
        <v>0.84615384615384615</v>
      </c>
      <c r="G53" s="9">
        <f>(P53-Q53)/D53</f>
        <v>320.84615384615387</v>
      </c>
      <c r="H53" s="9">
        <f>(P53-Q53)/E53</f>
        <v>379.18181818181819</v>
      </c>
      <c r="I53" s="9">
        <f>Q53/D53</f>
        <v>78.615384615384613</v>
      </c>
      <c r="J53" s="9">
        <f>Q53/E53</f>
        <v>92.909090909090907</v>
      </c>
      <c r="K53" s="26">
        <f t="shared" si="20"/>
        <v>0.41458524289642529</v>
      </c>
      <c r="L53" s="18">
        <f t="shared" si="21"/>
        <v>0.96231043246396131</v>
      </c>
      <c r="M53" s="28">
        <f t="shared" si="17"/>
        <v>0.77753132702412164</v>
      </c>
      <c r="N53" s="18">
        <v>2.8837640702345686E-2</v>
      </c>
      <c r="O53" s="18">
        <v>0.93988826342042164</v>
      </c>
      <c r="P53" s="9">
        <v>5193</v>
      </c>
      <c r="Q53" s="9">
        <v>1022</v>
      </c>
      <c r="R53" s="9">
        <v>4492</v>
      </c>
      <c r="S53" s="9">
        <v>501</v>
      </c>
      <c r="T53" s="18">
        <f>(R53-S53)/(P53-Q53)</f>
        <v>0.9568448813234236</v>
      </c>
      <c r="U53" s="18">
        <f>S53/Q53</f>
        <v>0.49021526418786693</v>
      </c>
      <c r="V53" s="18">
        <f>(T53*0.25)+(U53*0.75)</f>
        <v>0.60687266847175603</v>
      </c>
      <c r="W53" s="18">
        <f t="shared" si="18"/>
        <v>0.71721315364843896</v>
      </c>
      <c r="X53" s="28">
        <f t="shared" si="22"/>
        <v>-0.31706080720511359</v>
      </c>
      <c r="Y53" s="18">
        <v>0.19937434063202153</v>
      </c>
      <c r="Z53" s="18">
        <v>0.78042694302521498</v>
      </c>
      <c r="AA53" s="9">
        <v>91</v>
      </c>
      <c r="AB53" s="9">
        <v>1</v>
      </c>
      <c r="AC53" s="9">
        <v>83</v>
      </c>
      <c r="AD53" s="9">
        <v>326</v>
      </c>
      <c r="AE53" s="9">
        <v>161</v>
      </c>
      <c r="AF53" s="9">
        <v>130</v>
      </c>
      <c r="AG53" s="9">
        <v>209</v>
      </c>
      <c r="AH53" s="9">
        <v>1</v>
      </c>
      <c r="AI53" s="9">
        <v>402</v>
      </c>
      <c r="AJ53" s="9">
        <v>10</v>
      </c>
      <c r="AK53" s="9">
        <v>0</v>
      </c>
      <c r="AL53" s="9">
        <v>36</v>
      </c>
      <c r="AM53" s="9">
        <v>441</v>
      </c>
      <c r="AN53" s="9">
        <v>113</v>
      </c>
      <c r="AO53" s="9">
        <v>1</v>
      </c>
      <c r="AP53" s="9">
        <v>30</v>
      </c>
      <c r="AQ53" s="9">
        <v>21764985</v>
      </c>
      <c r="AR53" s="9">
        <v>0</v>
      </c>
      <c r="AS53" s="9">
        <v>6871924</v>
      </c>
      <c r="AT53" s="9">
        <v>327</v>
      </c>
      <c r="AU53" s="9">
        <v>1</v>
      </c>
      <c r="AV53" s="9">
        <v>6</v>
      </c>
      <c r="AW53" s="9">
        <v>1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222</v>
      </c>
      <c r="BD53" s="9">
        <v>196</v>
      </c>
      <c r="BE53" s="9">
        <v>25</v>
      </c>
      <c r="BF53" s="18">
        <f t="shared" si="31"/>
        <v>0.94058876682365677</v>
      </c>
      <c r="BG53" s="18">
        <f t="shared" si="24"/>
        <v>0.5819635598571874</v>
      </c>
      <c r="BH53" s="28">
        <f t="shared" si="25"/>
        <v>0.90211425025455239</v>
      </c>
      <c r="BI53" s="18">
        <v>0.57719274158501421</v>
      </c>
      <c r="BJ53" s="18">
        <v>6.1269762529852764E-2</v>
      </c>
      <c r="BK53" s="18">
        <f t="shared" si="32"/>
        <v>0.12755102040816327</v>
      </c>
      <c r="BL53" s="18">
        <f t="shared" si="33"/>
        <v>8.1388034665921163E-2</v>
      </c>
      <c r="BM53" s="18">
        <f t="shared" si="34"/>
        <v>3.0973451327433628E-2</v>
      </c>
      <c r="BN53" s="18">
        <f t="shared" si="35"/>
        <v>2.2675736961451248E-3</v>
      </c>
      <c r="BO53" s="18">
        <f t="shared" si="36"/>
        <v>0.61872263457117704</v>
      </c>
      <c r="BP53" s="9">
        <v>38</v>
      </c>
      <c r="BQ53" s="9">
        <v>32</v>
      </c>
      <c r="BR53" s="9">
        <v>0</v>
      </c>
      <c r="BS53" s="38">
        <v>0</v>
      </c>
      <c r="BT53" s="42">
        <f t="shared" si="14"/>
        <v>0.4541949233578535</v>
      </c>
    </row>
    <row r="54" spans="1:72" ht="16.5" x14ac:dyDescent="0.3">
      <c r="A54" s="7" t="s">
        <v>208</v>
      </c>
      <c r="B54" s="8" t="s">
        <v>43</v>
      </c>
      <c r="C54" s="8">
        <v>762886</v>
      </c>
      <c r="D54" s="9">
        <v>16</v>
      </c>
      <c r="E54" s="9">
        <v>12</v>
      </c>
      <c r="F54" s="18">
        <f t="shared" si="16"/>
        <v>0.75</v>
      </c>
      <c r="G54" s="9">
        <f>(P54-Q54)/D54</f>
        <v>384.875</v>
      </c>
      <c r="H54" s="9">
        <f>(P54-Q54)/E54</f>
        <v>513.16666666666663</v>
      </c>
      <c r="I54" s="9">
        <f>Q54/D54</f>
        <v>113.625</v>
      </c>
      <c r="J54" s="9">
        <f>Q54/E54</f>
        <v>151.5</v>
      </c>
      <c r="K54" s="26">
        <f t="shared" si="20"/>
        <v>0.38052867663058437</v>
      </c>
      <c r="L54" s="18">
        <f t="shared" si="21"/>
        <v>0.96828927694745126</v>
      </c>
      <c r="M54" s="28">
        <f t="shared" si="17"/>
        <v>0.98485912284493671</v>
      </c>
      <c r="N54" s="18">
        <v>2.8837640702345686E-2</v>
      </c>
      <c r="O54" s="18">
        <v>0.93988826342042164</v>
      </c>
      <c r="P54" s="9">
        <v>7976</v>
      </c>
      <c r="Q54" s="9">
        <v>1818</v>
      </c>
      <c r="R54" s="9">
        <v>6847</v>
      </c>
      <c r="S54" s="9">
        <v>923</v>
      </c>
      <c r="T54" s="18">
        <f>(R54-S54)/(P54-Q54)</f>
        <v>0.96200064956154596</v>
      </c>
      <c r="U54" s="18">
        <f>S54/Q54</f>
        <v>0.50770077007700765</v>
      </c>
      <c r="V54" s="18">
        <f>(T54*0.25)+(U54*0.75)</f>
        <v>0.62127573994814222</v>
      </c>
      <c r="W54" s="18">
        <f t="shared" si="18"/>
        <v>0.8283676532641896</v>
      </c>
      <c r="X54" s="28">
        <f t="shared" si="22"/>
        <v>0.24045576821471304</v>
      </c>
      <c r="Y54" s="18">
        <v>0.19937434063202153</v>
      </c>
      <c r="Z54" s="18">
        <v>0.78042694302521498</v>
      </c>
      <c r="AA54" s="9">
        <v>42</v>
      </c>
      <c r="AB54" s="9">
        <v>1</v>
      </c>
      <c r="AC54" s="9">
        <v>37</v>
      </c>
      <c r="AD54" s="9">
        <v>843</v>
      </c>
      <c r="AE54" s="9">
        <v>321</v>
      </c>
      <c r="AF54" s="9">
        <v>260</v>
      </c>
      <c r="AG54" s="9">
        <v>341</v>
      </c>
      <c r="AH54" s="9">
        <v>1</v>
      </c>
      <c r="AI54" s="9">
        <v>727</v>
      </c>
      <c r="AJ54" s="9">
        <v>38</v>
      </c>
      <c r="AK54" s="9">
        <v>0</v>
      </c>
      <c r="AL54" s="9">
        <v>7</v>
      </c>
      <c r="AM54" s="9">
        <v>397</v>
      </c>
      <c r="AN54" s="9">
        <v>58</v>
      </c>
      <c r="AO54" s="9">
        <v>1</v>
      </c>
      <c r="AP54" s="9">
        <v>18</v>
      </c>
      <c r="AQ54" s="9">
        <v>42782827</v>
      </c>
      <c r="AR54" s="9">
        <v>5000</v>
      </c>
      <c r="AS54" s="9">
        <v>29230</v>
      </c>
      <c r="AT54" s="9">
        <v>338</v>
      </c>
      <c r="AU54" s="9">
        <v>0</v>
      </c>
      <c r="AV54" s="9">
        <v>0</v>
      </c>
      <c r="AW54" s="9">
        <v>0</v>
      </c>
      <c r="AX54" s="9">
        <v>3</v>
      </c>
      <c r="AY54" s="9">
        <v>1</v>
      </c>
      <c r="AZ54" s="9">
        <v>0</v>
      </c>
      <c r="BA54" s="9">
        <v>0</v>
      </c>
      <c r="BB54" s="9">
        <v>2</v>
      </c>
      <c r="BC54" s="9">
        <v>214</v>
      </c>
      <c r="BD54" s="9">
        <v>207</v>
      </c>
      <c r="BE54" s="9">
        <v>18</v>
      </c>
      <c r="BF54" s="18">
        <f t="shared" si="31"/>
        <v>0.96753972913992747</v>
      </c>
      <c r="BG54" s="18">
        <f t="shared" si="24"/>
        <v>0.58450221088265197</v>
      </c>
      <c r="BH54" s="28">
        <f t="shared" si="25"/>
        <v>0.9065125228636175</v>
      </c>
      <c r="BI54" s="18">
        <v>0.57719274158501421</v>
      </c>
      <c r="BJ54" s="18">
        <v>6.1269762529852764E-2</v>
      </c>
      <c r="BK54" s="18">
        <f t="shared" si="32"/>
        <v>8.6956521739130432E-2</v>
      </c>
      <c r="BL54" s="18">
        <f t="shared" si="33"/>
        <v>4.5403453388817142E-2</v>
      </c>
      <c r="BM54" s="18">
        <f t="shared" si="34"/>
        <v>0</v>
      </c>
      <c r="BN54" s="18">
        <f t="shared" si="35"/>
        <v>2.5188916876574307E-3</v>
      </c>
      <c r="BO54" s="18">
        <f t="shared" si="36"/>
        <v>0.60411184500116799</v>
      </c>
      <c r="BP54" s="9">
        <v>37</v>
      </c>
      <c r="BQ54" s="9">
        <v>17</v>
      </c>
      <c r="BR54" s="9">
        <v>0</v>
      </c>
      <c r="BS54" s="38">
        <v>0</v>
      </c>
      <c r="BT54" s="42">
        <f t="shared" si="14"/>
        <v>0.71060913797442238</v>
      </c>
    </row>
    <row r="55" spans="1:72" ht="16.5" x14ac:dyDescent="0.3">
      <c r="A55" s="7" t="s">
        <v>208</v>
      </c>
      <c r="B55" s="8" t="s">
        <v>22</v>
      </c>
      <c r="C55" s="8">
        <v>344360</v>
      </c>
      <c r="D55" s="9">
        <v>12</v>
      </c>
      <c r="E55" s="9">
        <v>5</v>
      </c>
      <c r="F55" s="18">
        <f t="shared" si="16"/>
        <v>0.41666666666666669</v>
      </c>
      <c r="G55" s="9">
        <f>(P55-Q55)/D55</f>
        <v>439.08333333333331</v>
      </c>
      <c r="H55" s="9">
        <f>(P55-Q55)/E55</f>
        <v>1053.8</v>
      </c>
      <c r="I55" s="9">
        <f>Q55/D55</f>
        <v>76.25</v>
      </c>
      <c r="J55" s="9">
        <f>Q55/E55</f>
        <v>183</v>
      </c>
      <c r="K55" s="26">
        <f t="shared" si="20"/>
        <v>0.58180392612382392</v>
      </c>
      <c r="L55" s="18">
        <f t="shared" si="21"/>
        <v>0.88363921477523522</v>
      </c>
      <c r="M55" s="28">
        <f t="shared" si="17"/>
        <v>-1.9505426683747769</v>
      </c>
      <c r="N55" s="18">
        <v>2.8837640702345686E-2</v>
      </c>
      <c r="O55" s="18">
        <v>0.93988826342042164</v>
      </c>
      <c r="P55" s="9">
        <v>6184</v>
      </c>
      <c r="Q55" s="9">
        <v>915</v>
      </c>
      <c r="R55" s="9">
        <v>5589</v>
      </c>
      <c r="S55" s="9">
        <v>477</v>
      </c>
      <c r="T55" s="18">
        <f>(R55-S55)/(P55-Q55)</f>
        <v>0.97020307458720823</v>
      </c>
      <c r="U55" s="18">
        <f>S55/Q55</f>
        <v>0.52131147540983602</v>
      </c>
      <c r="V55" s="18">
        <f>(T55*0.25)+(U55*0.75)</f>
        <v>0.6335343752041791</v>
      </c>
      <c r="W55" s="18">
        <f t="shared" si="18"/>
        <v>1.5204825004900298</v>
      </c>
      <c r="X55" s="28">
        <f t="shared" si="22"/>
        <v>3.7118896800802981</v>
      </c>
      <c r="Y55" s="18">
        <v>0.19937434063202153</v>
      </c>
      <c r="Z55" s="18">
        <v>0.78042694302521498</v>
      </c>
      <c r="AA55" s="9">
        <v>41</v>
      </c>
      <c r="AB55" s="9">
        <v>0</v>
      </c>
      <c r="AC55" s="9">
        <v>14</v>
      </c>
      <c r="AD55" s="9">
        <v>422</v>
      </c>
      <c r="AE55" s="9">
        <v>240</v>
      </c>
      <c r="AF55" s="9">
        <v>96</v>
      </c>
      <c r="AG55" s="9">
        <v>138</v>
      </c>
      <c r="AH55" s="9">
        <v>3</v>
      </c>
      <c r="AI55" s="9">
        <v>253</v>
      </c>
      <c r="AJ55" s="9">
        <v>107</v>
      </c>
      <c r="AK55" s="9">
        <v>0</v>
      </c>
      <c r="AL55" s="9">
        <v>3</v>
      </c>
      <c r="AM55" s="9">
        <v>188</v>
      </c>
      <c r="AN55" s="9">
        <v>68</v>
      </c>
      <c r="AO55" s="9">
        <v>0</v>
      </c>
      <c r="AP55" s="9">
        <v>25</v>
      </c>
      <c r="AQ55" s="9">
        <v>9604930</v>
      </c>
      <c r="AR55" s="9">
        <v>0</v>
      </c>
      <c r="AS55" s="9">
        <v>7377223</v>
      </c>
      <c r="AT55" s="9">
        <v>120</v>
      </c>
      <c r="AU55" s="9">
        <v>0</v>
      </c>
      <c r="AV55" s="9">
        <v>4</v>
      </c>
      <c r="AW55" s="9">
        <v>2</v>
      </c>
      <c r="AX55" s="9">
        <v>5</v>
      </c>
      <c r="AY55" s="9">
        <v>4</v>
      </c>
      <c r="AZ55" s="9">
        <v>0</v>
      </c>
      <c r="BA55" s="9">
        <v>0</v>
      </c>
      <c r="BB55" s="9">
        <v>1</v>
      </c>
      <c r="BC55" s="9">
        <v>103</v>
      </c>
      <c r="BD55" s="9">
        <v>87</v>
      </c>
      <c r="BE55" s="9">
        <v>11</v>
      </c>
      <c r="BF55" s="18">
        <f t="shared" si="31"/>
        <v>0.9411469590662721</v>
      </c>
      <c r="BG55" s="18">
        <f t="shared" si="24"/>
        <v>0.52349228821604832</v>
      </c>
      <c r="BH55" s="28">
        <f>(BG55-BJ55)/BI55</f>
        <v>0.80081139692938319</v>
      </c>
      <c r="BI55" s="18">
        <v>0.57719274158501399</v>
      </c>
      <c r="BJ55" s="18">
        <v>6.1269762529852799E-2</v>
      </c>
      <c r="BK55" s="18">
        <f t="shared" si="32"/>
        <v>0.12643678160919541</v>
      </c>
      <c r="BL55" s="18">
        <f t="shared" si="33"/>
        <v>6.4857735066892783E-2</v>
      </c>
      <c r="BM55" s="18">
        <f t="shared" si="34"/>
        <v>4.4117647058823525E-2</v>
      </c>
      <c r="BN55" s="18">
        <f t="shared" si="35"/>
        <v>0</v>
      </c>
      <c r="BO55" s="18">
        <f t="shared" si="36"/>
        <v>0.55622799731023298</v>
      </c>
      <c r="BP55" s="9">
        <v>39</v>
      </c>
      <c r="BQ55" s="9">
        <v>28</v>
      </c>
      <c r="BR55" s="9">
        <v>3</v>
      </c>
      <c r="BS55" s="38">
        <v>1</v>
      </c>
      <c r="BT55" s="42">
        <f t="shared" si="14"/>
        <v>0.85405280287830143</v>
      </c>
    </row>
    <row r="56" spans="1:72" ht="16.5" x14ac:dyDescent="0.3">
      <c r="A56" s="7" t="s">
        <v>208</v>
      </c>
      <c r="B56" s="8" t="s">
        <v>32</v>
      </c>
      <c r="C56" s="8">
        <v>224384</v>
      </c>
      <c r="D56" s="9">
        <v>10</v>
      </c>
      <c r="E56" s="9">
        <v>8</v>
      </c>
      <c r="F56" s="18">
        <f t="shared" si="16"/>
        <v>0.8</v>
      </c>
      <c r="G56" s="9">
        <f>(P56-Q56)/D56</f>
        <v>165.4</v>
      </c>
      <c r="H56" s="9">
        <f>(P56-Q56)/E56</f>
        <v>206.75</v>
      </c>
      <c r="I56" s="9">
        <f>Q56/D56</f>
        <v>80.3</v>
      </c>
      <c r="J56" s="9">
        <f>Q56/E56</f>
        <v>100.375</v>
      </c>
      <c r="K56" s="26">
        <f t="shared" si="20"/>
        <v>0.45268379207073584</v>
      </c>
      <c r="L56" s="18">
        <f t="shared" si="21"/>
        <v>0.94341452599115805</v>
      </c>
      <c r="M56" s="28">
        <f t="shared" si="17"/>
        <v>0.12227985663367998</v>
      </c>
      <c r="N56" s="18">
        <v>2.8837640702345686E-2</v>
      </c>
      <c r="O56" s="18">
        <v>0.93988826342042164</v>
      </c>
      <c r="P56" s="9">
        <v>2457</v>
      </c>
      <c r="Q56" s="9">
        <v>803</v>
      </c>
      <c r="R56" s="9">
        <v>2045</v>
      </c>
      <c r="S56" s="9">
        <v>481</v>
      </c>
      <c r="T56" s="18">
        <f>(R56-S56)/(P56-Q56)</f>
        <v>0.94558645707376054</v>
      </c>
      <c r="U56" s="18">
        <f>S56/Q56</f>
        <v>0.59900373599003731</v>
      </c>
      <c r="V56" s="18">
        <f>(T56*0.25)+(U56*0.75)</f>
        <v>0.68564941626096809</v>
      </c>
      <c r="W56" s="18">
        <f t="shared" si="18"/>
        <v>0.85706177032621012</v>
      </c>
      <c r="X56" s="28">
        <f t="shared" si="22"/>
        <v>0.38437658054723017</v>
      </c>
      <c r="Y56" s="18">
        <v>0.19937434063202153</v>
      </c>
      <c r="Z56" s="18">
        <v>0.78042694302521498</v>
      </c>
      <c r="AA56" s="9">
        <v>82</v>
      </c>
      <c r="AB56" s="9">
        <v>9</v>
      </c>
      <c r="AC56" s="9">
        <v>20</v>
      </c>
      <c r="AD56" s="9">
        <v>370</v>
      </c>
      <c r="AE56" s="9">
        <v>138</v>
      </c>
      <c r="AF56" s="9">
        <v>131</v>
      </c>
      <c r="AG56" s="9">
        <v>174</v>
      </c>
      <c r="AH56" s="9">
        <v>38</v>
      </c>
      <c r="AI56" s="9">
        <v>250</v>
      </c>
      <c r="AJ56" s="9">
        <v>5</v>
      </c>
      <c r="AK56" s="9">
        <v>4</v>
      </c>
      <c r="AL56" s="9">
        <v>6</v>
      </c>
      <c r="AM56" s="9">
        <v>429</v>
      </c>
      <c r="AN56" s="9">
        <v>134</v>
      </c>
      <c r="AO56" s="9">
        <v>14</v>
      </c>
      <c r="AP56" s="9">
        <v>10</v>
      </c>
      <c r="AQ56" s="9">
        <v>9284220</v>
      </c>
      <c r="AR56" s="9">
        <v>14722</v>
      </c>
      <c r="AS56" s="9">
        <v>13560362</v>
      </c>
      <c r="AT56" s="9">
        <v>281</v>
      </c>
      <c r="AU56" s="9">
        <v>0</v>
      </c>
      <c r="AV56" s="9">
        <v>4</v>
      </c>
      <c r="AW56" s="9">
        <v>0</v>
      </c>
      <c r="AX56" s="9">
        <v>1</v>
      </c>
      <c r="AY56" s="9">
        <v>0</v>
      </c>
      <c r="AZ56" s="9">
        <v>1</v>
      </c>
      <c r="BA56" s="9">
        <v>0</v>
      </c>
      <c r="BB56" s="9">
        <v>0</v>
      </c>
      <c r="BC56" s="9">
        <v>89</v>
      </c>
      <c r="BD56" s="9">
        <v>81</v>
      </c>
      <c r="BE56" s="9">
        <v>11</v>
      </c>
      <c r="BF56" s="18">
        <f t="shared" si="31"/>
        <v>0.95194457643343344</v>
      </c>
      <c r="BG56" s="18">
        <f t="shared" si="24"/>
        <v>0.5668728097171235</v>
      </c>
      <c r="BH56" s="28">
        <f t="shared" ref="BH56:BH65" si="37">(BG56-BJ56)/BI56</f>
        <v>0.87596917071210434</v>
      </c>
      <c r="BI56" s="18">
        <v>0.57719274158501399</v>
      </c>
      <c r="BJ56" s="18">
        <v>6.1269762529852799E-2</v>
      </c>
      <c r="BK56" s="18">
        <f t="shared" si="32"/>
        <v>0.13580246913580246</v>
      </c>
      <c r="BL56" s="18">
        <f t="shared" si="33"/>
        <v>7.4127884630167729E-2</v>
      </c>
      <c r="BM56" s="18">
        <f t="shared" si="34"/>
        <v>1.4925373134328358E-2</v>
      </c>
      <c r="BN56" s="18">
        <f t="shared" si="35"/>
        <v>3.2634032634032632E-2</v>
      </c>
      <c r="BO56" s="18">
        <f t="shared" si="36"/>
        <v>0.595489300271005</v>
      </c>
      <c r="BP56" s="9">
        <v>20</v>
      </c>
      <c r="BQ56" s="9">
        <v>8</v>
      </c>
      <c r="BR56" s="9">
        <v>0</v>
      </c>
      <c r="BS56" s="38">
        <v>0</v>
      </c>
      <c r="BT56" s="42">
        <f t="shared" si="14"/>
        <v>0.46087520263100484</v>
      </c>
    </row>
    <row r="57" spans="1:72" ht="16.5" x14ac:dyDescent="0.3">
      <c r="A57" s="7" t="s">
        <v>208</v>
      </c>
      <c r="B57" s="8" t="s">
        <v>17</v>
      </c>
      <c r="C57" s="8">
        <v>397322</v>
      </c>
      <c r="D57" s="9">
        <v>15</v>
      </c>
      <c r="E57" s="9">
        <v>13</v>
      </c>
      <c r="F57" s="18">
        <f t="shared" si="16"/>
        <v>0.8666666666666667</v>
      </c>
      <c r="G57" s="9">
        <f>(P57-Q57)/D57</f>
        <v>175.6</v>
      </c>
      <c r="H57" s="9">
        <f>(P57-Q57)/E57</f>
        <v>202.61538461538461</v>
      </c>
      <c r="I57" s="9">
        <f>Q57/D57</f>
        <v>78.533333333333331</v>
      </c>
      <c r="J57" s="9">
        <f>Q57/E57</f>
        <v>90.615384615384613</v>
      </c>
      <c r="K57" s="26">
        <f t="shared" si="20"/>
        <v>0.38809831824062102</v>
      </c>
      <c r="L57" s="18">
        <f t="shared" si="21"/>
        <v>0.97014628321225993</v>
      </c>
      <c r="M57" s="28">
        <f t="shared" si="17"/>
        <v>1.0492543444920952</v>
      </c>
      <c r="N57" s="18">
        <v>2.8837640702345686E-2</v>
      </c>
      <c r="O57" s="18">
        <v>0.93988826342042164</v>
      </c>
      <c r="P57" s="9">
        <v>3812</v>
      </c>
      <c r="Q57" s="9">
        <v>1178</v>
      </c>
      <c r="R57" s="9">
        <v>3015</v>
      </c>
      <c r="S57" s="9">
        <v>557</v>
      </c>
      <c r="T57" s="18">
        <f>(R57-S57)/(P57-Q57)</f>
        <v>0.93318147304479881</v>
      </c>
      <c r="U57" s="18">
        <f>S57/Q57</f>
        <v>0.47283531409168084</v>
      </c>
      <c r="V57" s="18">
        <f>(T57*0.25)+(U57*0.75)</f>
        <v>0.58792185382996032</v>
      </c>
      <c r="W57" s="18">
        <f t="shared" si="18"/>
        <v>0.67837136980380031</v>
      </c>
      <c r="X57" s="28">
        <f t="shared" si="22"/>
        <v>-0.5118791761161241</v>
      </c>
      <c r="Y57" s="18">
        <v>0.19937434063202153</v>
      </c>
      <c r="Z57" s="18">
        <v>0.78042694302521498</v>
      </c>
      <c r="AA57" s="9">
        <v>69</v>
      </c>
      <c r="AB57" s="9">
        <v>1</v>
      </c>
      <c r="AC57" s="9">
        <v>18</v>
      </c>
      <c r="AD57" s="9">
        <v>469</v>
      </c>
      <c r="AE57" s="9">
        <v>193</v>
      </c>
      <c r="AF57" s="9">
        <v>155</v>
      </c>
      <c r="AG57" s="9">
        <v>209</v>
      </c>
      <c r="AH57" s="9">
        <v>0</v>
      </c>
      <c r="AI57" s="9">
        <v>430</v>
      </c>
      <c r="AJ57" s="9">
        <v>20</v>
      </c>
      <c r="AK57" s="9">
        <v>2</v>
      </c>
      <c r="AL57" s="9">
        <v>24</v>
      </c>
      <c r="AM57" s="9">
        <v>377</v>
      </c>
      <c r="AN57" s="9">
        <v>117</v>
      </c>
      <c r="AO57" s="9">
        <v>1</v>
      </c>
      <c r="AP57" s="9">
        <v>26</v>
      </c>
      <c r="AQ57" s="9">
        <v>19182149</v>
      </c>
      <c r="AR57" s="9">
        <v>31000</v>
      </c>
      <c r="AS57" s="9">
        <v>14405480</v>
      </c>
      <c r="AT57" s="9">
        <v>259</v>
      </c>
      <c r="AU57" s="9">
        <v>0</v>
      </c>
      <c r="AV57" s="9">
        <v>3</v>
      </c>
      <c r="AW57" s="9">
        <v>1</v>
      </c>
      <c r="AX57" s="9">
        <v>7</v>
      </c>
      <c r="AY57" s="9">
        <v>0</v>
      </c>
      <c r="AZ57" s="9">
        <v>0</v>
      </c>
      <c r="BA57" s="9">
        <v>0</v>
      </c>
      <c r="BB57" s="9">
        <v>7</v>
      </c>
      <c r="BC57" s="9">
        <v>196</v>
      </c>
      <c r="BD57" s="9">
        <v>160</v>
      </c>
      <c r="BE57" s="9">
        <v>19</v>
      </c>
      <c r="BF57" s="18">
        <f t="shared" si="31"/>
        <v>0.94909946228740694</v>
      </c>
      <c r="BG57" s="18">
        <f t="shared" si="24"/>
        <v>0.57491231342149207</v>
      </c>
      <c r="BH57" s="28">
        <f t="shared" si="37"/>
        <v>0.88989779996390594</v>
      </c>
      <c r="BI57" s="18">
        <v>0.57719274158501399</v>
      </c>
      <c r="BJ57" s="18">
        <v>6.1269762529852799E-2</v>
      </c>
      <c r="BK57" s="18">
        <f t="shared" si="32"/>
        <v>0.11874999999999999</v>
      </c>
      <c r="BL57" s="18">
        <f t="shared" si="33"/>
        <v>7.0410653650254673E-2</v>
      </c>
      <c r="BM57" s="18">
        <f t="shared" si="34"/>
        <v>1.7094017094017096E-2</v>
      </c>
      <c r="BN57" s="18">
        <f t="shared" si="35"/>
        <v>2.6525198938992041E-3</v>
      </c>
      <c r="BO57" s="18">
        <f t="shared" si="36"/>
        <v>0.60574506283662477</v>
      </c>
      <c r="BP57" s="9">
        <v>28</v>
      </c>
      <c r="BQ57" s="9">
        <v>19</v>
      </c>
      <c r="BR57" s="9">
        <v>3</v>
      </c>
      <c r="BS57" s="38">
        <v>1</v>
      </c>
      <c r="BT57" s="42">
        <f t="shared" si="14"/>
        <v>0.47575765611329235</v>
      </c>
    </row>
    <row r="58" spans="1:72" ht="16.5" x14ac:dyDescent="0.3">
      <c r="A58" s="7" t="s">
        <v>208</v>
      </c>
      <c r="B58" s="8" t="s">
        <v>4</v>
      </c>
      <c r="C58" s="8">
        <v>634810</v>
      </c>
      <c r="D58" s="9">
        <v>14</v>
      </c>
      <c r="E58" s="9">
        <v>12</v>
      </c>
      <c r="F58" s="18">
        <f t="shared" si="16"/>
        <v>0.8571428571428571</v>
      </c>
      <c r="G58" s="9">
        <f>(P58-Q58)/D58</f>
        <v>484.78571428571428</v>
      </c>
      <c r="H58" s="9">
        <f>(P58-Q58)/E58</f>
        <v>565.58333333333337</v>
      </c>
      <c r="I58" s="9">
        <f>Q58/D58</f>
        <v>76.857142857142861</v>
      </c>
      <c r="J58" s="9">
        <f>Q58/E58</f>
        <v>89.666666666666671</v>
      </c>
      <c r="K58" s="26">
        <f t="shared" si="20"/>
        <v>0.394409350829382</v>
      </c>
      <c r="L58" s="18">
        <f t="shared" si="21"/>
        <v>0.9671325540975515</v>
      </c>
      <c r="M58" s="28">
        <f t="shared" si="17"/>
        <v>0.94474755956418355</v>
      </c>
      <c r="N58" s="18">
        <v>2.8837640702345686E-2</v>
      </c>
      <c r="O58" s="18">
        <v>0.93988826342042164</v>
      </c>
      <c r="P58" s="9">
        <v>7863</v>
      </c>
      <c r="Q58" s="9">
        <v>1076</v>
      </c>
      <c r="R58" s="9">
        <v>7013</v>
      </c>
      <c r="S58" s="9">
        <v>620</v>
      </c>
      <c r="T58" s="18">
        <f>(R58-S58)/(P58-Q58)</f>
        <v>0.94194784146161781</v>
      </c>
      <c r="U58" s="18">
        <f>S58/Q58</f>
        <v>0.57620817843866168</v>
      </c>
      <c r="V58" s="18">
        <f>(T58*0.25)+(U58*0.75)</f>
        <v>0.66764309419440071</v>
      </c>
      <c r="W58" s="18">
        <f t="shared" si="18"/>
        <v>0.77891694322680083</v>
      </c>
      <c r="X58" s="28">
        <f t="shared" si="22"/>
        <v>-7.5736917480324498E-3</v>
      </c>
      <c r="Y58" s="18">
        <v>0.19937434063202153</v>
      </c>
      <c r="Z58" s="18">
        <v>0.78042694302521498</v>
      </c>
      <c r="AA58" s="9">
        <v>91</v>
      </c>
      <c r="AB58" s="9">
        <v>1</v>
      </c>
      <c r="AC58" s="9">
        <v>142</v>
      </c>
      <c r="AD58" s="9">
        <v>386</v>
      </c>
      <c r="AE58" s="9">
        <v>247</v>
      </c>
      <c r="AF58" s="9">
        <v>213</v>
      </c>
      <c r="AG58" s="9">
        <v>152</v>
      </c>
      <c r="AH58" s="9">
        <v>8</v>
      </c>
      <c r="AI58" s="9">
        <v>352</v>
      </c>
      <c r="AJ58" s="9">
        <v>17</v>
      </c>
      <c r="AK58" s="9">
        <v>0</v>
      </c>
      <c r="AL58" s="9">
        <v>7</v>
      </c>
      <c r="AM58" s="9">
        <v>315</v>
      </c>
      <c r="AN58" s="9">
        <v>115</v>
      </c>
      <c r="AO58" s="9">
        <v>1</v>
      </c>
      <c r="AP58" s="9">
        <v>28</v>
      </c>
      <c r="AQ58" s="9">
        <v>1112597</v>
      </c>
      <c r="AR58" s="9">
        <v>35500</v>
      </c>
      <c r="AS58" s="9">
        <v>184571</v>
      </c>
      <c r="AT58" s="9">
        <v>199</v>
      </c>
      <c r="AU58" s="9">
        <v>0</v>
      </c>
      <c r="AV58" s="9">
        <v>1</v>
      </c>
      <c r="AW58" s="9">
        <v>0</v>
      </c>
      <c r="AX58" s="9">
        <v>1</v>
      </c>
      <c r="AY58" s="9">
        <v>0</v>
      </c>
      <c r="AZ58" s="9">
        <v>0</v>
      </c>
      <c r="BA58" s="9">
        <v>0</v>
      </c>
      <c r="BB58" s="9">
        <v>1</v>
      </c>
      <c r="BC58" s="9">
        <v>163</v>
      </c>
      <c r="BD58" s="9">
        <v>141</v>
      </c>
      <c r="BE58" s="9">
        <v>15</v>
      </c>
      <c r="BF58" s="18">
        <f t="shared" si="31"/>
        <v>0.95899988022461269</v>
      </c>
      <c r="BG58" s="18">
        <f t="shared" si="24"/>
        <v>0.5438517260396365</v>
      </c>
      <c r="BH58" s="28">
        <f t="shared" si="37"/>
        <v>0.83608460179970023</v>
      </c>
      <c r="BI58" s="18">
        <v>0.57719274158501399</v>
      </c>
      <c r="BJ58" s="18">
        <v>6.1269762529852799E-2</v>
      </c>
      <c r="BK58" s="18">
        <f t="shared" si="32"/>
        <v>0.10638297872340426</v>
      </c>
      <c r="BL58" s="18">
        <f t="shared" si="33"/>
        <v>5.6444277465791351E-2</v>
      </c>
      <c r="BM58" s="18">
        <f t="shared" si="34"/>
        <v>4.3478260869565218E-3</v>
      </c>
      <c r="BN58" s="18">
        <f t="shared" si="35"/>
        <v>3.1746031746031746E-3</v>
      </c>
      <c r="BO58" s="18">
        <f t="shared" si="36"/>
        <v>0.56710301768990623</v>
      </c>
      <c r="BP58" s="9">
        <v>23</v>
      </c>
      <c r="BQ58" s="9">
        <v>18</v>
      </c>
      <c r="BR58" s="9">
        <v>0</v>
      </c>
      <c r="BS58" s="38">
        <v>0</v>
      </c>
      <c r="BT58" s="42">
        <f t="shared" si="14"/>
        <v>0.59108615653861707</v>
      </c>
    </row>
    <row r="59" spans="1:72" ht="16.5" x14ac:dyDescent="0.3">
      <c r="A59" s="7" t="s">
        <v>208</v>
      </c>
      <c r="B59" s="8" t="s">
        <v>29</v>
      </c>
      <c r="C59" s="8">
        <v>380123</v>
      </c>
      <c r="D59" s="9">
        <v>13</v>
      </c>
      <c r="E59" s="9">
        <v>11</v>
      </c>
      <c r="F59" s="18">
        <f t="shared" si="16"/>
        <v>0.84615384615384615</v>
      </c>
      <c r="G59" s="9">
        <f>(P59-Q59)/D59</f>
        <v>204.15384615384616</v>
      </c>
      <c r="H59" s="9">
        <f>(P59-Q59)/E59</f>
        <v>241.27272727272728</v>
      </c>
      <c r="I59" s="9">
        <f>Q59/D59</f>
        <v>88.384615384615387</v>
      </c>
      <c r="J59" s="9">
        <f>Q59/E59</f>
        <v>104.45454545454545</v>
      </c>
      <c r="K59" s="26">
        <f t="shared" si="20"/>
        <v>0.40125170010759675</v>
      </c>
      <c r="L59" s="18">
        <f t="shared" si="21"/>
        <v>0.9635225727174912</v>
      </c>
      <c r="M59" s="28">
        <f t="shared" si="17"/>
        <v>0.81956459410173299</v>
      </c>
      <c r="N59" s="18">
        <v>2.8837640702345686E-2</v>
      </c>
      <c r="O59" s="18">
        <v>0.93988826342042164</v>
      </c>
      <c r="P59" s="9">
        <v>3803</v>
      </c>
      <c r="Q59" s="9">
        <v>1149</v>
      </c>
      <c r="R59" s="9">
        <v>3112</v>
      </c>
      <c r="S59" s="9">
        <v>587</v>
      </c>
      <c r="T59" s="18">
        <f>(R59-S59)/(P59-Q59)</f>
        <v>0.95139412207987939</v>
      </c>
      <c r="U59" s="18">
        <f>S59/Q59</f>
        <v>0.51087902523933859</v>
      </c>
      <c r="V59" s="18">
        <f>(T59*0.25)+(U59*0.75)</f>
        <v>0.62100779944947382</v>
      </c>
      <c r="W59" s="18">
        <f t="shared" si="18"/>
        <v>0.73391830844028727</v>
      </c>
      <c r="X59" s="28">
        <f t="shared" si="22"/>
        <v>-0.23327291986267742</v>
      </c>
      <c r="Y59" s="18">
        <v>0.19937434063202153</v>
      </c>
      <c r="Z59" s="18">
        <v>0.78042694302521498</v>
      </c>
      <c r="AA59" s="9">
        <v>34</v>
      </c>
      <c r="AB59" s="9">
        <v>0</v>
      </c>
      <c r="AC59" s="9">
        <v>19</v>
      </c>
      <c r="AD59" s="9">
        <v>534</v>
      </c>
      <c r="AE59" s="9">
        <v>375</v>
      </c>
      <c r="AF59" s="9">
        <v>105</v>
      </c>
      <c r="AG59" s="9">
        <v>106</v>
      </c>
      <c r="AH59" s="9">
        <v>1</v>
      </c>
      <c r="AI59" s="9">
        <v>429</v>
      </c>
      <c r="AJ59" s="9">
        <v>9</v>
      </c>
      <c r="AK59" s="9">
        <v>0</v>
      </c>
      <c r="AL59" s="9">
        <v>2</v>
      </c>
      <c r="AM59" s="9">
        <v>104</v>
      </c>
      <c r="AN59" s="9">
        <v>46</v>
      </c>
      <c r="AO59" s="9">
        <v>0</v>
      </c>
      <c r="AP59" s="9">
        <v>9</v>
      </c>
      <c r="AQ59" s="9">
        <v>3380901</v>
      </c>
      <c r="AR59" s="9">
        <v>0</v>
      </c>
      <c r="AS59" s="9">
        <v>1055907</v>
      </c>
      <c r="AT59" s="9">
        <v>58</v>
      </c>
      <c r="AU59" s="9">
        <v>1</v>
      </c>
      <c r="AV59" s="9">
        <v>3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110</v>
      </c>
      <c r="BD59" s="9">
        <v>87</v>
      </c>
      <c r="BE59" s="9">
        <v>4</v>
      </c>
      <c r="BF59" s="18">
        <f t="shared" si="31"/>
        <v>0.97438886627182497</v>
      </c>
      <c r="BG59" s="18">
        <f t="shared" si="24"/>
        <v>0.49514719095398735</v>
      </c>
      <c r="BH59" s="28">
        <f t="shared" si="37"/>
        <v>0.75170284926431163</v>
      </c>
      <c r="BI59" s="18">
        <v>0.57719274158501399</v>
      </c>
      <c r="BJ59" s="18">
        <v>6.1269762529852799E-2</v>
      </c>
      <c r="BK59" s="18">
        <f t="shared" si="32"/>
        <v>4.5977011494252873E-2</v>
      </c>
      <c r="BL59" s="18">
        <f t="shared" si="33"/>
        <v>2.3858827766273519E-2</v>
      </c>
      <c r="BM59" s="18">
        <f t="shared" si="34"/>
        <v>3.2608695652173912E-2</v>
      </c>
      <c r="BN59" s="18">
        <f t="shared" si="35"/>
        <v>0</v>
      </c>
      <c r="BO59" s="18">
        <f t="shared" si="36"/>
        <v>0.50816179052671595</v>
      </c>
      <c r="BP59" s="9">
        <v>15</v>
      </c>
      <c r="BQ59" s="9">
        <v>15</v>
      </c>
      <c r="BR59" s="9">
        <v>0</v>
      </c>
      <c r="BS59" s="38">
        <v>0</v>
      </c>
      <c r="BT59" s="42">
        <f t="shared" si="14"/>
        <v>0.44599817450112239</v>
      </c>
    </row>
    <row r="60" spans="1:72" ht="16.5" x14ac:dyDescent="0.3">
      <c r="A60" s="7" t="s">
        <v>208</v>
      </c>
      <c r="B60" s="8" t="s">
        <v>46</v>
      </c>
      <c r="C60" s="8">
        <v>683540</v>
      </c>
      <c r="D60" s="9">
        <v>19</v>
      </c>
      <c r="E60" s="9">
        <v>17</v>
      </c>
      <c r="F60" s="18">
        <f t="shared" si="16"/>
        <v>0.89473684210526316</v>
      </c>
      <c r="G60" s="9">
        <f>(P60-Q60)/D60</f>
        <v>374.89473684210526</v>
      </c>
      <c r="H60" s="9">
        <f>(P60-Q60)/E60</f>
        <v>419</v>
      </c>
      <c r="I60" s="9">
        <f>Q60/D60</f>
        <v>137.68421052631578</v>
      </c>
      <c r="J60" s="9">
        <f>Q60/E60</f>
        <v>153.88235294117646</v>
      </c>
      <c r="K60" s="26">
        <f t="shared" si="20"/>
        <v>0.54755391052462188</v>
      </c>
      <c r="L60" s="18">
        <f t="shared" si="21"/>
        <v>0.96779094643972807</v>
      </c>
      <c r="M60" s="28">
        <f t="shared" si="17"/>
        <v>0.96757856536567477</v>
      </c>
      <c r="N60" s="18">
        <v>2.8837640702345686E-2</v>
      </c>
      <c r="O60" s="18">
        <v>0.93988826342042164</v>
      </c>
      <c r="P60" s="9">
        <v>9739</v>
      </c>
      <c r="Q60" s="9">
        <v>2616</v>
      </c>
      <c r="R60" s="9">
        <v>8385</v>
      </c>
      <c r="S60" s="9">
        <v>1611</v>
      </c>
      <c r="T60" s="18">
        <f>(R60-S60)/(P60-Q60)</f>
        <v>0.95100379053769479</v>
      </c>
      <c r="U60" s="18">
        <f>S60/Q60</f>
        <v>0.61582568807339455</v>
      </c>
      <c r="V60" s="18">
        <f>(T60*0.25)+(U60*0.75)</f>
        <v>0.69962021368946958</v>
      </c>
      <c r="W60" s="18">
        <f t="shared" si="18"/>
        <v>0.78192847412352484</v>
      </c>
      <c r="X60" s="28">
        <f t="shared" si="22"/>
        <v>7.5312153687880313E-3</v>
      </c>
      <c r="Y60" s="18">
        <v>0.19937434063202153</v>
      </c>
      <c r="Z60" s="18">
        <v>0.78042694302521498</v>
      </c>
      <c r="AA60" s="9">
        <v>113</v>
      </c>
      <c r="AB60" s="9">
        <v>2</v>
      </c>
      <c r="AC60" s="9">
        <v>365</v>
      </c>
      <c r="AD60" s="9">
        <v>1131</v>
      </c>
      <c r="AE60" s="9">
        <v>335</v>
      </c>
      <c r="AF60" s="9">
        <v>353</v>
      </c>
      <c r="AG60" s="9">
        <v>686</v>
      </c>
      <c r="AH60" s="9">
        <v>237</v>
      </c>
      <c r="AI60" s="9">
        <v>561</v>
      </c>
      <c r="AJ60" s="9">
        <v>56</v>
      </c>
      <c r="AK60" s="9">
        <v>0</v>
      </c>
      <c r="AL60" s="9">
        <v>21</v>
      </c>
      <c r="AM60" s="9">
        <v>363</v>
      </c>
      <c r="AN60" s="9">
        <v>141</v>
      </c>
      <c r="AO60" s="9">
        <v>3</v>
      </c>
      <c r="AP60" s="9">
        <v>18</v>
      </c>
      <c r="AQ60" s="9">
        <v>3715100</v>
      </c>
      <c r="AR60" s="9">
        <v>77304</v>
      </c>
      <c r="AS60" s="9">
        <v>572911</v>
      </c>
      <c r="AT60" s="9">
        <v>219</v>
      </c>
      <c r="AU60" s="9">
        <v>2</v>
      </c>
      <c r="AV60" s="9">
        <v>8</v>
      </c>
      <c r="AW60" s="9">
        <v>1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192</v>
      </c>
      <c r="BD60" s="9">
        <v>180</v>
      </c>
      <c r="BE60" s="9">
        <v>10</v>
      </c>
      <c r="BF60" s="18">
        <f t="shared" si="31"/>
        <v>0.97225061859791828</v>
      </c>
      <c r="BG60" s="18">
        <f t="shared" si="24"/>
        <v>0.58246095616204141</v>
      </c>
      <c r="BH60" s="28">
        <f t="shared" si="37"/>
        <v>0.90297600105115494</v>
      </c>
      <c r="BI60" s="18">
        <v>0.57719274158501399</v>
      </c>
      <c r="BJ60" s="18">
        <v>6.1269762529852799E-2</v>
      </c>
      <c r="BK60" s="18">
        <f t="shared" si="32"/>
        <v>5.5555555555555552E-2</v>
      </c>
      <c r="BL60" s="18">
        <f t="shared" si="33"/>
        <v>3.1791539245667688E-2</v>
      </c>
      <c r="BM60" s="18">
        <f t="shared" si="34"/>
        <v>3.1914893617021274E-2</v>
      </c>
      <c r="BN60" s="18">
        <f t="shared" si="35"/>
        <v>8.2644628099173556E-3</v>
      </c>
      <c r="BO60" s="18">
        <f t="shared" si="36"/>
        <v>0.59908519986545017</v>
      </c>
      <c r="BP60" s="9">
        <v>46</v>
      </c>
      <c r="BQ60" s="9">
        <v>31</v>
      </c>
      <c r="BR60" s="9">
        <v>14</v>
      </c>
      <c r="BS60" s="38">
        <v>9</v>
      </c>
      <c r="BT60" s="42">
        <f t="shared" si="14"/>
        <v>0.62602859392853916</v>
      </c>
    </row>
    <row r="61" spans="1:72" ht="16.5" x14ac:dyDescent="0.3">
      <c r="A61" s="7" t="s">
        <v>208</v>
      </c>
      <c r="B61" s="8" t="s">
        <v>33</v>
      </c>
      <c r="C61" s="8">
        <v>213083</v>
      </c>
      <c r="D61" s="9">
        <v>10</v>
      </c>
      <c r="E61" s="9">
        <v>7</v>
      </c>
      <c r="F61" s="18">
        <f t="shared" si="16"/>
        <v>0.7</v>
      </c>
      <c r="G61" s="9">
        <f>(P61-Q61)/D61</f>
        <v>419.9</v>
      </c>
      <c r="H61" s="9">
        <f>(P61-Q61)/E61</f>
        <v>599.85714285714289</v>
      </c>
      <c r="I61" s="9">
        <f>Q61/D61</f>
        <v>133.69999999999999</v>
      </c>
      <c r="J61" s="9">
        <f>Q61/E61</f>
        <v>191</v>
      </c>
      <c r="K61" s="26">
        <f>((P61-Q61)*100/C61*0.25)+(Q61*100/C61*0.75)</f>
        <v>0.96323967655796094</v>
      </c>
      <c r="L61" s="18">
        <f t="shared" si="21"/>
        <v>0.86239433192029136</v>
      </c>
      <c r="M61" s="28">
        <f t="shared" si="17"/>
        <v>-2.6872493592663025</v>
      </c>
      <c r="N61" s="18">
        <v>2.8837640702345686E-2</v>
      </c>
      <c r="O61" s="18">
        <v>0.93988826342042164</v>
      </c>
      <c r="P61" s="9">
        <v>5536</v>
      </c>
      <c r="Q61" s="9">
        <v>1337</v>
      </c>
      <c r="R61" s="9">
        <v>4773</v>
      </c>
      <c r="S61" s="9">
        <v>666</v>
      </c>
      <c r="T61" s="18">
        <f>(R61-S61)/(P61-Q61)</f>
        <v>0.97809002143367474</v>
      </c>
      <c r="U61" s="18">
        <f>S61/Q61</f>
        <v>0.4981301421091997</v>
      </c>
      <c r="V61" s="18">
        <f>(T61*0.25)+(U61*0.75)</f>
        <v>0.61812011194031846</v>
      </c>
      <c r="W61" s="18">
        <f t="shared" si="18"/>
        <v>0.88302873134331217</v>
      </c>
      <c r="X61" s="28">
        <f t="shared" si="22"/>
        <v>0.51461882202517639</v>
      </c>
      <c r="Y61" s="18">
        <v>0.19937434063202153</v>
      </c>
      <c r="Z61" s="18">
        <v>0.78042694302521498</v>
      </c>
      <c r="AA61" s="9">
        <v>98</v>
      </c>
      <c r="AB61" s="9">
        <v>19</v>
      </c>
      <c r="AC61" s="9">
        <v>171</v>
      </c>
      <c r="AD61" s="9">
        <v>378</v>
      </c>
      <c r="AE61" s="9">
        <v>168</v>
      </c>
      <c r="AF61" s="9">
        <v>199</v>
      </c>
      <c r="AG61" s="9">
        <v>299</v>
      </c>
      <c r="AH61" s="9">
        <v>0</v>
      </c>
      <c r="AI61" s="9">
        <v>570</v>
      </c>
      <c r="AJ61" s="9">
        <v>8</v>
      </c>
      <c r="AK61" s="9">
        <v>0</v>
      </c>
      <c r="AL61" s="9">
        <v>2</v>
      </c>
      <c r="AM61" s="9">
        <v>467</v>
      </c>
      <c r="AN61" s="9">
        <v>135</v>
      </c>
      <c r="AO61" s="9">
        <v>20</v>
      </c>
      <c r="AP61" s="9">
        <v>22</v>
      </c>
      <c r="AQ61" s="9">
        <v>769245</v>
      </c>
      <c r="AR61" s="9">
        <v>0</v>
      </c>
      <c r="AS61" s="9">
        <v>684612</v>
      </c>
      <c r="AT61" s="9">
        <v>312</v>
      </c>
      <c r="AU61" s="9">
        <v>0</v>
      </c>
      <c r="AV61" s="9">
        <v>1</v>
      </c>
      <c r="AW61" s="9">
        <v>0</v>
      </c>
      <c r="AX61" s="9">
        <v>1</v>
      </c>
      <c r="AY61" s="9">
        <v>0</v>
      </c>
      <c r="AZ61" s="9">
        <v>0</v>
      </c>
      <c r="BA61" s="9">
        <v>0</v>
      </c>
      <c r="BB61" s="9">
        <v>1</v>
      </c>
      <c r="BC61" s="9">
        <v>79</v>
      </c>
      <c r="BD61" s="9">
        <v>71</v>
      </c>
      <c r="BE61" s="9">
        <v>8</v>
      </c>
      <c r="BF61" s="18">
        <f t="shared" si="31"/>
        <v>0.96734020527386533</v>
      </c>
      <c r="BG61" s="18">
        <f t="shared" si="24"/>
        <v>0.61845864775617398</v>
      </c>
      <c r="BH61" s="28">
        <f t="shared" si="37"/>
        <v>0.96534284838066264</v>
      </c>
      <c r="BI61" s="18">
        <v>0.57719274158501399</v>
      </c>
      <c r="BJ61" s="18">
        <v>6.1269762529852799E-2</v>
      </c>
      <c r="BK61" s="18">
        <f t="shared" si="32"/>
        <v>0.11267605633802817</v>
      </c>
      <c r="BL61" s="18">
        <f t="shared" si="33"/>
        <v>5.7085971325334203E-2</v>
      </c>
      <c r="BM61" s="18">
        <f t="shared" si="34"/>
        <v>3.7037037037037038E-3</v>
      </c>
      <c r="BN61" s="18">
        <f t="shared" si="35"/>
        <v>4.2826552462526764E-2</v>
      </c>
      <c r="BO61" s="18">
        <f t="shared" si="36"/>
        <v>0.6393393393393394</v>
      </c>
      <c r="BP61" s="9">
        <v>16</v>
      </c>
      <c r="BQ61" s="9">
        <v>18</v>
      </c>
      <c r="BR61" s="9">
        <v>1</v>
      </c>
      <c r="BS61" s="38">
        <v>0</v>
      </c>
      <c r="BT61" s="42">
        <f t="shared" si="14"/>
        <v>-0.40242922962015443</v>
      </c>
    </row>
    <row r="62" spans="1:72" ht="16.5" x14ac:dyDescent="0.3">
      <c r="A62" s="7" t="s">
        <v>208</v>
      </c>
      <c r="B62" s="8" t="s">
        <v>19</v>
      </c>
      <c r="C62" s="8">
        <v>371714</v>
      </c>
      <c r="D62" s="9">
        <v>14</v>
      </c>
      <c r="E62" s="9">
        <v>12</v>
      </c>
      <c r="F62" s="18">
        <f t="shared" si="16"/>
        <v>0.8571428571428571</v>
      </c>
      <c r="G62" s="9">
        <f>(P62-Q62)/D62</f>
        <v>352</v>
      </c>
      <c r="H62" s="9">
        <f>(P62-Q62)/E62</f>
        <v>410.66666666666669</v>
      </c>
      <c r="I62" s="9">
        <f>Q62/D62</f>
        <v>106.78571428571429</v>
      </c>
      <c r="J62" s="9">
        <f>Q62/E62</f>
        <v>124.58333333333333</v>
      </c>
      <c r="K62" s="26">
        <f t="shared" si="20"/>
        <v>0.63308080943951528</v>
      </c>
      <c r="L62" s="18">
        <f t="shared" si="21"/>
        <v>0.94724326588004037</v>
      </c>
      <c r="M62" s="28">
        <f t="shared" si="17"/>
        <v>0.25504868916063811</v>
      </c>
      <c r="N62" s="18">
        <v>2.8837640702345686E-2</v>
      </c>
      <c r="O62" s="18">
        <v>0.93988826342042164</v>
      </c>
      <c r="P62" s="9">
        <v>6423</v>
      </c>
      <c r="Q62" s="9">
        <v>1495</v>
      </c>
      <c r="R62" s="9">
        <v>5468</v>
      </c>
      <c r="S62" s="9">
        <v>998</v>
      </c>
      <c r="T62" s="18">
        <f>(R62-S62)/(P62-Q62)</f>
        <v>0.90706168831168832</v>
      </c>
      <c r="U62" s="18">
        <f>S62/Q62</f>
        <v>0.6675585284280936</v>
      </c>
      <c r="V62" s="18">
        <f>(T62*0.25)+(U62*0.75)</f>
        <v>0.7274343183989922</v>
      </c>
      <c r="W62" s="18">
        <f t="shared" si="18"/>
        <v>0.84867337146549093</v>
      </c>
      <c r="X62" s="28">
        <f t="shared" si="22"/>
        <v>0.34230296749287348</v>
      </c>
      <c r="Y62" s="18">
        <v>0.19937434063202153</v>
      </c>
      <c r="Z62" s="18">
        <v>0.78042694302521498</v>
      </c>
      <c r="AA62" s="9">
        <v>83</v>
      </c>
      <c r="AB62" s="9">
        <v>2</v>
      </c>
      <c r="AC62" s="9">
        <v>146</v>
      </c>
      <c r="AD62" s="9">
        <v>767</v>
      </c>
      <c r="AE62" s="9">
        <v>306</v>
      </c>
      <c r="AF62" s="9">
        <v>270</v>
      </c>
      <c r="AG62" s="9">
        <v>400</v>
      </c>
      <c r="AH62" s="9">
        <v>22</v>
      </c>
      <c r="AI62" s="9">
        <v>374</v>
      </c>
      <c r="AJ62" s="9">
        <v>29</v>
      </c>
      <c r="AK62" s="9">
        <v>0</v>
      </c>
      <c r="AL62" s="9">
        <v>16</v>
      </c>
      <c r="AM62" s="9">
        <v>489</v>
      </c>
      <c r="AN62" s="9">
        <v>110</v>
      </c>
      <c r="AO62" s="9">
        <v>2</v>
      </c>
      <c r="AP62" s="9">
        <v>10</v>
      </c>
      <c r="AQ62" s="9">
        <v>7076604</v>
      </c>
      <c r="AR62" s="9">
        <v>1350</v>
      </c>
      <c r="AS62" s="9">
        <v>936934</v>
      </c>
      <c r="AT62" s="9">
        <v>377</v>
      </c>
      <c r="AU62" s="9">
        <v>0</v>
      </c>
      <c r="AV62" s="9">
        <v>3</v>
      </c>
      <c r="AW62" s="9">
        <v>2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323</v>
      </c>
      <c r="BD62" s="9">
        <v>301</v>
      </c>
      <c r="BE62" s="9">
        <v>7</v>
      </c>
      <c r="BF62" s="18">
        <f t="shared" si="31"/>
        <v>0.98528195383100869</v>
      </c>
      <c r="BG62" s="18">
        <f t="shared" si="24"/>
        <v>0.60478500196648799</v>
      </c>
      <c r="BH62" s="28">
        <f t="shared" si="37"/>
        <v>0.9416529354546318</v>
      </c>
      <c r="BI62" s="18">
        <v>0.57719274158501399</v>
      </c>
      <c r="BJ62" s="18">
        <v>6.1269762529852799E-2</v>
      </c>
      <c r="BK62" s="18">
        <f t="shared" si="32"/>
        <v>2.3255813953488372E-2</v>
      </c>
      <c r="BL62" s="18">
        <f t="shared" si="33"/>
        <v>1.6979077545306059E-2</v>
      </c>
      <c r="BM62" s="18">
        <f t="shared" si="34"/>
        <v>2.2727272727272728E-2</v>
      </c>
      <c r="BN62" s="18">
        <f t="shared" si="35"/>
        <v>4.0899795501022499E-3</v>
      </c>
      <c r="BO62" s="18">
        <f t="shared" si="36"/>
        <v>0.61381922160955171</v>
      </c>
      <c r="BP62" s="9">
        <v>26</v>
      </c>
      <c r="BQ62" s="9">
        <v>16</v>
      </c>
      <c r="BR62" s="9">
        <v>0</v>
      </c>
      <c r="BS62" s="38">
        <v>2</v>
      </c>
      <c r="BT62" s="42">
        <f t="shared" si="14"/>
        <v>0.51300153070271448</v>
      </c>
    </row>
    <row r="63" spans="1:72" ht="16.5" x14ac:dyDescent="0.3">
      <c r="A63" s="7" t="s">
        <v>208</v>
      </c>
      <c r="B63" s="8" t="s">
        <v>40</v>
      </c>
      <c r="C63" s="8">
        <v>395499</v>
      </c>
      <c r="D63" s="9">
        <v>12</v>
      </c>
      <c r="E63" s="9">
        <v>11</v>
      </c>
      <c r="F63" s="18">
        <f t="shared" si="16"/>
        <v>0.91666666666666663</v>
      </c>
      <c r="G63" s="9">
        <f>(P63-Q63)/D63</f>
        <v>500.58333333333331</v>
      </c>
      <c r="H63" s="9">
        <f>(P63-Q63)/E63</f>
        <v>546.09090909090912</v>
      </c>
      <c r="I63" s="9">
        <f>Q63/D63</f>
        <v>127.83333333333333</v>
      </c>
      <c r="J63" s="9">
        <f>Q63/E63</f>
        <v>139.45454545454547</v>
      </c>
      <c r="K63" s="26">
        <f t="shared" si="20"/>
        <v>0.67060852239828672</v>
      </c>
      <c r="L63" s="18">
        <f t="shared" si="21"/>
        <v>0.93903558887288308</v>
      </c>
      <c r="M63" s="28">
        <f t="shared" si="17"/>
        <v>-2.9568110524007266E-2</v>
      </c>
      <c r="N63" s="18">
        <v>2.8837640702345686E-2</v>
      </c>
      <c r="O63" s="18">
        <v>0.93988826342042164</v>
      </c>
      <c r="P63" s="9">
        <v>7541</v>
      </c>
      <c r="Q63" s="9">
        <v>1534</v>
      </c>
      <c r="R63" s="9">
        <v>6702</v>
      </c>
      <c r="S63" s="9">
        <v>1043</v>
      </c>
      <c r="T63" s="18">
        <f>(R63-S63)/(P63-Q63)</f>
        <v>0.94206758781421673</v>
      </c>
      <c r="U63" s="18">
        <f>S63/Q63</f>
        <v>0.67992177314211211</v>
      </c>
      <c r="V63" s="18">
        <f>(T63*0.25)+(U63*0.75)</f>
        <v>0.74545822681013818</v>
      </c>
      <c r="W63" s="18">
        <f t="shared" si="18"/>
        <v>0.81322715652015076</v>
      </c>
      <c r="X63" s="28">
        <f t="shared" si="22"/>
        <v>0.16451572148631716</v>
      </c>
      <c r="Y63" s="18">
        <v>0.19937434063202153</v>
      </c>
      <c r="Z63" s="18">
        <v>0.78042694302521498</v>
      </c>
      <c r="AA63" s="9">
        <v>71</v>
      </c>
      <c r="AB63" s="9">
        <v>1</v>
      </c>
      <c r="AC63" s="9">
        <v>55</v>
      </c>
      <c r="AD63" s="9">
        <v>916</v>
      </c>
      <c r="AE63" s="9">
        <v>480</v>
      </c>
      <c r="AF63" s="9">
        <v>204</v>
      </c>
      <c r="AG63" s="9">
        <v>157</v>
      </c>
      <c r="AH63" s="9">
        <v>202</v>
      </c>
      <c r="AI63" s="9">
        <v>293</v>
      </c>
      <c r="AJ63" s="9">
        <v>45</v>
      </c>
      <c r="AK63" s="9">
        <v>1</v>
      </c>
      <c r="AL63" s="9">
        <v>10</v>
      </c>
      <c r="AM63" s="9">
        <v>263</v>
      </c>
      <c r="AN63" s="9">
        <v>87</v>
      </c>
      <c r="AO63" s="9">
        <v>4</v>
      </c>
      <c r="AP63" s="9">
        <v>15</v>
      </c>
      <c r="AQ63" s="9">
        <v>1249402</v>
      </c>
      <c r="AR63" s="9">
        <v>0</v>
      </c>
      <c r="AS63" s="9">
        <v>291643</v>
      </c>
      <c r="AT63" s="9">
        <v>172</v>
      </c>
      <c r="AU63" s="9">
        <v>1</v>
      </c>
      <c r="AV63" s="9">
        <v>3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121</v>
      </c>
      <c r="BD63" s="9">
        <v>104</v>
      </c>
      <c r="BE63" s="9">
        <v>4</v>
      </c>
      <c r="BF63" s="18">
        <f t="shared" si="31"/>
        <v>0.98417251020485952</v>
      </c>
      <c r="BG63" s="18">
        <f t="shared" si="24"/>
        <v>0.48846520983594977</v>
      </c>
      <c r="BH63" s="28">
        <f t="shared" si="37"/>
        <v>0.74012615982139118</v>
      </c>
      <c r="BI63" s="18">
        <v>0.57719274158501399</v>
      </c>
      <c r="BJ63" s="18">
        <v>6.1269762529852799E-2</v>
      </c>
      <c r="BK63" s="18">
        <f t="shared" si="32"/>
        <v>3.8461538461538464E-2</v>
      </c>
      <c r="BL63" s="18">
        <f t="shared" si="33"/>
        <v>2.2816166883963495E-2</v>
      </c>
      <c r="BM63" s="18">
        <f t="shared" si="34"/>
        <v>1.7241379310344827E-2</v>
      </c>
      <c r="BN63" s="18">
        <f t="shared" si="35"/>
        <v>1.5209125475285171E-2</v>
      </c>
      <c r="BO63" s="18">
        <f t="shared" si="36"/>
        <v>0.4963207209824157</v>
      </c>
      <c r="BP63" s="9">
        <v>26</v>
      </c>
      <c r="BQ63" s="9">
        <v>19</v>
      </c>
      <c r="BR63" s="9">
        <v>1</v>
      </c>
      <c r="BS63" s="38">
        <v>1</v>
      </c>
      <c r="BT63" s="42">
        <f t="shared" si="14"/>
        <v>0.29169125692790038</v>
      </c>
    </row>
    <row r="64" spans="1:72" ht="16.5" x14ac:dyDescent="0.3">
      <c r="A64" s="7" t="s">
        <v>208</v>
      </c>
      <c r="B64" s="8" t="s">
        <v>39</v>
      </c>
      <c r="C64" s="8">
        <v>340310</v>
      </c>
      <c r="D64" s="9">
        <v>14</v>
      </c>
      <c r="E64" s="9">
        <v>13</v>
      </c>
      <c r="F64" s="18">
        <f t="shared" si="16"/>
        <v>0.9285714285714286</v>
      </c>
      <c r="G64" s="9">
        <f>(P64-Q64)/D64</f>
        <v>392.5</v>
      </c>
      <c r="H64" s="9">
        <f>(P64-Q64)/E64</f>
        <v>422.69230769230768</v>
      </c>
      <c r="I64" s="9">
        <f>Q64/D64</f>
        <v>211.78571428571428</v>
      </c>
      <c r="J64" s="9">
        <f>Q64/E64</f>
        <v>228.07692307692307</v>
      </c>
      <c r="K64" s="26">
        <f t="shared" si="20"/>
        <v>1.0571243865886986</v>
      </c>
      <c r="L64" s="18">
        <f t="shared" si="21"/>
        <v>0.91868273949317703</v>
      </c>
      <c r="M64" s="28">
        <f t="shared" ref="M64" si="38">(L64-O64)/N64</f>
        <v>-0.73534184526821356</v>
      </c>
      <c r="N64" s="18">
        <v>2.8837640702345686E-2</v>
      </c>
      <c r="O64" s="18">
        <v>0.93988826342042164</v>
      </c>
      <c r="P64" s="9">
        <v>8460</v>
      </c>
      <c r="Q64" s="9">
        <v>2965</v>
      </c>
      <c r="R64" s="9">
        <v>7072</v>
      </c>
      <c r="S64" s="9">
        <v>2160</v>
      </c>
      <c r="T64" s="18">
        <f>(R64-S64)/(P64-Q64)</f>
        <v>0.89390354868061872</v>
      </c>
      <c r="U64" s="18">
        <f>S64/Q64</f>
        <v>0.72849915682967958</v>
      </c>
      <c r="V64" s="18">
        <f>(T64*0.25)+(U64*0.75)</f>
        <v>0.76985025479241431</v>
      </c>
      <c r="W64" s="18">
        <f t="shared" si="18"/>
        <v>0.82906950516106159</v>
      </c>
      <c r="X64" s="28">
        <f t="shared" si="22"/>
        <v>0.24397604015465832</v>
      </c>
      <c r="Y64" s="18">
        <v>0.19937434063202153</v>
      </c>
      <c r="Z64" s="18">
        <v>0.78042694302521498</v>
      </c>
      <c r="AA64" s="9">
        <v>204</v>
      </c>
      <c r="AB64" s="9">
        <v>1</v>
      </c>
      <c r="AC64" s="9">
        <v>524</v>
      </c>
      <c r="AD64" s="9">
        <v>1431</v>
      </c>
      <c r="AE64" s="9">
        <v>1779</v>
      </c>
      <c r="AF64" s="9">
        <v>325</v>
      </c>
      <c r="AG64" s="9">
        <v>49</v>
      </c>
      <c r="AH64" s="9">
        <v>7</v>
      </c>
      <c r="AI64" s="9">
        <v>678</v>
      </c>
      <c r="AJ64" s="9">
        <v>4</v>
      </c>
      <c r="AK64" s="9">
        <v>0</v>
      </c>
      <c r="AL64" s="9">
        <v>18</v>
      </c>
      <c r="AM64" s="9">
        <v>967</v>
      </c>
      <c r="AN64" s="9">
        <v>238</v>
      </c>
      <c r="AO64" s="9">
        <v>1</v>
      </c>
      <c r="AP64" s="9">
        <v>27</v>
      </c>
      <c r="AQ64" s="9">
        <v>4161352</v>
      </c>
      <c r="AR64" s="9">
        <v>61000</v>
      </c>
      <c r="AS64" s="9">
        <v>1535522</v>
      </c>
      <c r="AT64" s="9">
        <v>728</v>
      </c>
      <c r="AU64" s="9">
        <v>0</v>
      </c>
      <c r="AV64" s="9">
        <v>15</v>
      </c>
      <c r="AW64" s="9">
        <v>2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290</v>
      </c>
      <c r="BD64" s="9">
        <v>281</v>
      </c>
      <c r="BE64" s="9">
        <v>9</v>
      </c>
      <c r="BF64" s="18">
        <f t="shared" si="31"/>
        <v>0.97856043066732867</v>
      </c>
      <c r="BG64" s="18">
        <f t="shared" si="24"/>
        <v>0.43025500054990906</v>
      </c>
      <c r="BH64" s="28">
        <f t="shared" si="37"/>
        <v>0.63927560316644927</v>
      </c>
      <c r="BI64" s="18">
        <v>0.57719274158501399</v>
      </c>
      <c r="BJ64" s="18">
        <v>6.1269762529852799E-2</v>
      </c>
      <c r="BK64" s="18">
        <f t="shared" si="32"/>
        <v>3.2028469750889681E-2</v>
      </c>
      <c r="BL64" s="18">
        <f t="shared" si="33"/>
        <v>1.9049648028901838E-2</v>
      </c>
      <c r="BM64" s="18">
        <f t="shared" si="34"/>
        <v>3.5714285714285712E-2</v>
      </c>
      <c r="BN64" s="18">
        <f t="shared" si="35"/>
        <v>1.0341261633919339E-3</v>
      </c>
      <c r="BO64" s="18">
        <f t="shared" si="36"/>
        <v>0.43968158436213994</v>
      </c>
      <c r="BP64" s="9">
        <v>47</v>
      </c>
      <c r="BQ64" s="9">
        <v>34</v>
      </c>
      <c r="BR64" s="9">
        <v>0</v>
      </c>
      <c r="BS64" s="38">
        <v>0</v>
      </c>
      <c r="BT64" s="42">
        <f t="shared" si="14"/>
        <v>4.9303266017631353E-2</v>
      </c>
    </row>
    <row r="65" spans="1:72" ht="16.5" x14ac:dyDescent="0.3">
      <c r="A65" s="15" t="s">
        <v>248</v>
      </c>
      <c r="B65" s="16"/>
      <c r="C65" s="12"/>
      <c r="D65" s="10">
        <f>SUM(D23:D64)</f>
        <v>642</v>
      </c>
      <c r="E65" s="10">
        <f>SUM(E23:E64)</f>
        <v>527</v>
      </c>
      <c r="F65" s="10"/>
      <c r="G65" s="10"/>
      <c r="H65" s="10"/>
      <c r="I65" s="10"/>
      <c r="J65" s="10"/>
      <c r="K65" s="10"/>
      <c r="L65" s="10"/>
      <c r="M65" s="29"/>
      <c r="N65" s="10"/>
      <c r="O65" s="10"/>
      <c r="P65" s="10">
        <f>SUM(P23:P64)</f>
        <v>351541</v>
      </c>
      <c r="Q65" s="10">
        <f>SUM(Q23:Q64)</f>
        <v>87115</v>
      </c>
      <c r="R65" s="10">
        <f>SUM(R23:R64)</f>
        <v>288669</v>
      </c>
      <c r="S65" s="10">
        <f>SUM(S23:S64)</f>
        <v>39100</v>
      </c>
      <c r="T65" s="10"/>
      <c r="U65" s="10"/>
      <c r="V65" s="10"/>
      <c r="W65" s="10"/>
      <c r="X65" s="29"/>
      <c r="Y65" s="10"/>
      <c r="Z65" s="10"/>
      <c r="AA65" s="10">
        <f>SUM(AA23:AA64)</f>
        <v>3888</v>
      </c>
      <c r="AB65" s="10">
        <f>SUM(AB23:AB64)</f>
        <v>107</v>
      </c>
      <c r="AC65" s="10">
        <f>SUM(AC23:AC64)</f>
        <v>3502</v>
      </c>
      <c r="AD65" s="10">
        <f>SUM(AD23:AD64)</f>
        <v>31603</v>
      </c>
      <c r="AE65" s="10">
        <f>SUM(AE23:AE64)</f>
        <v>12595</v>
      </c>
      <c r="AF65" s="10">
        <f>SUM(AF23:AF64)</f>
        <v>8653</v>
      </c>
      <c r="AG65" s="10">
        <f>SUM(AG23:AG64)</f>
        <v>16292</v>
      </c>
      <c r="AH65" s="10">
        <f>SUM(AH23:AH64)</f>
        <v>1560</v>
      </c>
      <c r="AI65" s="10">
        <f>SUM(AI23:AI64)</f>
        <v>34924</v>
      </c>
      <c r="AJ65" s="10">
        <f>SUM(AJ23:AJ64)</f>
        <v>2340</v>
      </c>
      <c r="AK65" s="10">
        <f>SUM(AK23:AK64)</f>
        <v>23</v>
      </c>
      <c r="AL65" s="10">
        <f>SUM(AL23:AL64)</f>
        <v>502</v>
      </c>
      <c r="AM65" s="10">
        <f>SUM(AM23:AM64)</f>
        <v>18199</v>
      </c>
      <c r="AN65" s="10">
        <f>SUM(AN23:AN64)</f>
        <v>5729</v>
      </c>
      <c r="AO65" s="10">
        <f>SUM(AO23:AO64)</f>
        <v>153</v>
      </c>
      <c r="AP65" s="10">
        <f>SUM(AP23:AP64)</f>
        <v>1083</v>
      </c>
      <c r="AQ65" s="10">
        <f>SUM(AQ23:AQ64)</f>
        <v>1211089012</v>
      </c>
      <c r="AR65" s="10">
        <f>SUM(AR23:AR64)</f>
        <v>13629184</v>
      </c>
      <c r="AS65" s="10">
        <f>SUM(AS23:AS64)</f>
        <v>227575346</v>
      </c>
      <c r="AT65" s="10">
        <f>SUM(AT23:AT64)</f>
        <v>12317</v>
      </c>
      <c r="AU65" s="10">
        <f>SUM(AU23:AU64)</f>
        <v>23</v>
      </c>
      <c r="AV65" s="10">
        <f>SUM(AV23:AV64)</f>
        <v>207</v>
      </c>
      <c r="AW65" s="10">
        <f>SUM(AW23:AW64)</f>
        <v>29</v>
      </c>
      <c r="AX65" s="10">
        <f>SUM(AX23:AX64)</f>
        <v>349</v>
      </c>
      <c r="AY65" s="10">
        <f>SUM(AY23:AY64)</f>
        <v>86</v>
      </c>
      <c r="AZ65" s="10">
        <f>SUM(AZ23:AZ64)</f>
        <v>2</v>
      </c>
      <c r="BA65" s="10">
        <f>SUM(BA23:BA64)</f>
        <v>2</v>
      </c>
      <c r="BB65" s="10">
        <f>SUM(BB23:BB64)</f>
        <v>261</v>
      </c>
      <c r="BC65" s="10">
        <f>SUM(BC23:BC64)</f>
        <v>7928</v>
      </c>
      <c r="BD65" s="10">
        <f>SUM(BD23:BD64)</f>
        <v>6868</v>
      </c>
      <c r="BE65" s="10">
        <f>SUM(BE23:BE64)</f>
        <v>704</v>
      </c>
      <c r="BF65" s="18">
        <f t="shared" si="31"/>
        <v>0.957760070512373</v>
      </c>
      <c r="BG65" s="18">
        <f t="shared" si="24"/>
        <v>0.58379281564861285</v>
      </c>
      <c r="BH65" s="28">
        <f t="shared" si="37"/>
        <v>0.90528347893612282</v>
      </c>
      <c r="BI65" s="18">
        <v>0.57719274158501399</v>
      </c>
      <c r="BJ65" s="18">
        <v>6.1269762529852799E-2</v>
      </c>
      <c r="BK65" s="18">
        <f t="shared" si="32"/>
        <v>0.1025043680838672</v>
      </c>
      <c r="BL65" s="18">
        <f t="shared" si="33"/>
        <v>5.4265442378614998E-2</v>
      </c>
      <c r="BM65" s="18">
        <f t="shared" si="34"/>
        <v>2.05969628207366E-2</v>
      </c>
      <c r="BN65" s="18">
        <f t="shared" si="35"/>
        <v>8.4070553327105883E-3</v>
      </c>
      <c r="BO65" s="18">
        <f t="shared" si="36"/>
        <v>0.60953973090181257</v>
      </c>
      <c r="BP65" s="10">
        <f>SUM(BP23:BP64)</f>
        <v>1586</v>
      </c>
      <c r="BQ65" s="10">
        <f>SUM(BQ23:BQ64)</f>
        <v>1081</v>
      </c>
      <c r="BR65" s="10">
        <f>SUM(BR23:BR64)</f>
        <v>89</v>
      </c>
      <c r="BS65" s="39">
        <f>SUM(BS23:BS64)</f>
        <v>63</v>
      </c>
      <c r="BT65" s="42">
        <f t="shared" si="14"/>
        <v>0.30176115964537426</v>
      </c>
    </row>
    <row r="66" spans="1:72" ht="16.5" x14ac:dyDescent="0.3">
      <c r="A66" s="22"/>
      <c r="B66" s="22" t="s">
        <v>269</v>
      </c>
      <c r="C66" s="22"/>
      <c r="D66" s="23"/>
      <c r="E66" s="23"/>
      <c r="F66" s="23"/>
      <c r="G66" s="23"/>
      <c r="H66" s="23"/>
      <c r="I66" s="23"/>
      <c r="J66" s="23"/>
      <c r="K66" s="23"/>
      <c r="L66" s="25">
        <f>SUM(L23:L64)/42</f>
        <v>0.93988826342042164</v>
      </c>
      <c r="M66" s="30"/>
      <c r="N66" s="23"/>
      <c r="O66" s="23"/>
      <c r="P66" s="23"/>
      <c r="Q66" s="23"/>
      <c r="R66" s="23"/>
      <c r="S66" s="23"/>
      <c r="T66" s="23"/>
      <c r="U66" s="23"/>
      <c r="V66" s="23"/>
      <c r="W66" s="25">
        <f>SUM(W23:W64)/42</f>
        <v>0.78042694302521498</v>
      </c>
      <c r="X66" s="30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5">
        <f>SUM(BG23:BG64)/42</f>
        <v>0.57719274158501421</v>
      </c>
      <c r="BH66" s="30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42"/>
    </row>
    <row r="67" spans="1:72" ht="16.5" x14ac:dyDescent="0.3">
      <c r="A67" s="22"/>
      <c r="B67" s="22" t="s">
        <v>270</v>
      </c>
      <c r="C67" s="22"/>
      <c r="D67" s="23"/>
      <c r="E67" s="23"/>
      <c r="F67" s="23"/>
      <c r="G67" s="23"/>
      <c r="H67" s="23"/>
      <c r="I67" s="23"/>
      <c r="J67" s="23"/>
      <c r="K67" s="23"/>
      <c r="L67" s="25">
        <f>STDEV(L23:L64)</f>
        <v>2.8837640702345686E-2</v>
      </c>
      <c r="M67" s="30"/>
      <c r="N67" s="23"/>
      <c r="O67" s="23"/>
      <c r="P67" s="23"/>
      <c r="Q67" s="23"/>
      <c r="R67" s="23"/>
      <c r="S67" s="23"/>
      <c r="T67" s="23"/>
      <c r="U67" s="23"/>
      <c r="V67" s="23"/>
      <c r="W67" s="25">
        <f>STDEV(W23:W64)</f>
        <v>0.19937434063202153</v>
      </c>
      <c r="X67" s="30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5">
        <f>STDEV(BG23:BG64)</f>
        <v>6.1269762529852764E-2</v>
      </c>
      <c r="BH67" s="30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42"/>
    </row>
    <row r="68" spans="1:72" ht="16.5" x14ac:dyDescent="0.3">
      <c r="A68" s="1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31"/>
      <c r="N68" s="2"/>
      <c r="O68" s="2"/>
      <c r="P68" s="2"/>
      <c r="Q68" s="2"/>
      <c r="R68" s="2"/>
      <c r="S68" s="2"/>
      <c r="T68" s="2"/>
      <c r="U68" s="2"/>
      <c r="V68" s="2"/>
      <c r="W68" s="2"/>
      <c r="X68" s="3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31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42"/>
    </row>
    <row r="69" spans="1:72" ht="140.25" x14ac:dyDescent="0.25">
      <c r="B69" s="21" t="s">
        <v>250</v>
      </c>
      <c r="C69" s="13" t="s">
        <v>263</v>
      </c>
      <c r="D69" s="13" t="s">
        <v>210</v>
      </c>
      <c r="E69" s="13" t="s">
        <v>211</v>
      </c>
      <c r="F69" s="13" t="s">
        <v>264</v>
      </c>
      <c r="G69" s="13" t="s">
        <v>259</v>
      </c>
      <c r="H69" s="13" t="s">
        <v>260</v>
      </c>
      <c r="I69" s="13" t="s">
        <v>261</v>
      </c>
      <c r="J69" s="13" t="s">
        <v>262</v>
      </c>
      <c r="K69" s="13" t="s">
        <v>271</v>
      </c>
      <c r="L69" s="13" t="s">
        <v>272</v>
      </c>
      <c r="M69" s="27" t="s">
        <v>273</v>
      </c>
      <c r="N69" s="13" t="s">
        <v>274</v>
      </c>
      <c r="O69" s="13" t="s">
        <v>275</v>
      </c>
      <c r="P69" s="13" t="s">
        <v>219</v>
      </c>
      <c r="Q69" s="13" t="s">
        <v>220</v>
      </c>
      <c r="R69" s="13" t="s">
        <v>221</v>
      </c>
      <c r="S69" s="13" t="s">
        <v>222</v>
      </c>
      <c r="T69" s="13" t="s">
        <v>257</v>
      </c>
      <c r="U69" s="13" t="s">
        <v>256</v>
      </c>
      <c r="V69" s="13" t="s">
        <v>258</v>
      </c>
      <c r="W69" s="13" t="s">
        <v>265</v>
      </c>
      <c r="X69" s="27" t="s">
        <v>266</v>
      </c>
      <c r="Y69" s="13" t="s">
        <v>267</v>
      </c>
      <c r="Z69" s="13" t="s">
        <v>268</v>
      </c>
      <c r="AA69" s="6" t="s">
        <v>212</v>
      </c>
      <c r="AB69" s="6" t="s">
        <v>223</v>
      </c>
      <c r="AC69" s="6" t="s">
        <v>213</v>
      </c>
      <c r="AD69" s="6" t="s">
        <v>214</v>
      </c>
      <c r="AE69" s="6" t="s">
        <v>215</v>
      </c>
      <c r="AF69" s="6" t="s">
        <v>216</v>
      </c>
      <c r="AG69" s="6" t="s">
        <v>217</v>
      </c>
      <c r="AH69" s="6" t="s">
        <v>218</v>
      </c>
      <c r="AI69" s="6" t="s">
        <v>224</v>
      </c>
      <c r="AJ69" s="6" t="s">
        <v>225</v>
      </c>
      <c r="AK69" s="6" t="s">
        <v>226</v>
      </c>
      <c r="AL69" s="6" t="s">
        <v>252</v>
      </c>
      <c r="AM69" s="6" t="s">
        <v>227</v>
      </c>
      <c r="AN69" s="6" t="s">
        <v>228</v>
      </c>
      <c r="AO69" s="6" t="s">
        <v>229</v>
      </c>
      <c r="AP69" s="6" t="s">
        <v>234</v>
      </c>
      <c r="AQ69" s="6" t="s">
        <v>230</v>
      </c>
      <c r="AR69" s="6" t="s">
        <v>231</v>
      </c>
      <c r="AS69" s="6" t="s">
        <v>232</v>
      </c>
      <c r="AT69" s="6" t="s">
        <v>233</v>
      </c>
      <c r="AU69" s="6" t="s">
        <v>235</v>
      </c>
      <c r="AV69" s="6" t="s">
        <v>240</v>
      </c>
      <c r="AW69" s="6" t="s">
        <v>236</v>
      </c>
      <c r="AX69" s="6" t="s">
        <v>237</v>
      </c>
      <c r="AY69" s="6" t="s">
        <v>238</v>
      </c>
      <c r="AZ69" s="6" t="s">
        <v>239</v>
      </c>
      <c r="BA69" s="6" t="s">
        <v>241</v>
      </c>
      <c r="BB69" s="6" t="s">
        <v>242</v>
      </c>
      <c r="BC69" s="6" t="s">
        <v>253</v>
      </c>
      <c r="BD69" s="6" t="s">
        <v>254</v>
      </c>
      <c r="BE69" s="6" t="s">
        <v>255</v>
      </c>
      <c r="BF69" s="13" t="s">
        <v>276</v>
      </c>
      <c r="BG69" s="13" t="s">
        <v>280</v>
      </c>
      <c r="BH69" s="27" t="s">
        <v>281</v>
      </c>
      <c r="BI69" s="13" t="s">
        <v>283</v>
      </c>
      <c r="BJ69" s="13" t="s">
        <v>282</v>
      </c>
      <c r="BK69" s="13" t="s">
        <v>285</v>
      </c>
      <c r="BL69" s="13" t="s">
        <v>286</v>
      </c>
      <c r="BM69" s="13" t="s">
        <v>277</v>
      </c>
      <c r="BN69" s="13" t="s">
        <v>278</v>
      </c>
      <c r="BO69" s="13" t="s">
        <v>279</v>
      </c>
      <c r="BP69" s="6" t="s">
        <v>243</v>
      </c>
      <c r="BQ69" s="6" t="s">
        <v>244</v>
      </c>
      <c r="BR69" s="6" t="s">
        <v>245</v>
      </c>
      <c r="BS69" s="37" t="s">
        <v>246</v>
      </c>
      <c r="BT69" s="42" t="e">
        <f t="shared" ref="BT68:BT131" si="39">(BH69+X69+M69)/3</f>
        <v>#VALUE!</v>
      </c>
    </row>
    <row r="70" spans="1:72" ht="16.5" x14ac:dyDescent="0.3">
      <c r="A70" s="7" t="s">
        <v>209</v>
      </c>
      <c r="B70" s="8" t="s">
        <v>163</v>
      </c>
      <c r="C70" s="8">
        <v>44270</v>
      </c>
      <c r="D70" s="9">
        <v>3</v>
      </c>
      <c r="E70" s="9">
        <v>3</v>
      </c>
      <c r="F70" s="18">
        <f t="shared" ref="F70:F133" si="40">E70/D70</f>
        <v>1</v>
      </c>
      <c r="G70" s="9">
        <f>(P70-Q70)/D70</f>
        <v>846.33333333333337</v>
      </c>
      <c r="H70" s="9">
        <f>(P70-Q70)/E70</f>
        <v>846.33333333333337</v>
      </c>
      <c r="I70" s="9">
        <f>Q70/D70</f>
        <v>704</v>
      </c>
      <c r="J70" s="9">
        <f>Q70/E70</f>
        <v>704</v>
      </c>
      <c r="K70" s="26">
        <f>((P70-Q70)*10/C70*0.25)+(Q70*10/C70*0.75)</f>
        <v>0.50118590467585278</v>
      </c>
      <c r="L70" s="18">
        <f>(1-K70/E70)</f>
        <v>0.8329380317747157</v>
      </c>
      <c r="M70" s="28">
        <f t="shared" ref="M70:M133" si="41">(L70-O70)/N70</f>
        <v>-0.29803233099773335</v>
      </c>
      <c r="N70" s="34">
        <v>8.3979203685028148E-2</v>
      </c>
      <c r="O70" s="34">
        <v>0.85796654960429808</v>
      </c>
      <c r="P70" s="9">
        <v>4651</v>
      </c>
      <c r="Q70" s="9">
        <v>2112</v>
      </c>
      <c r="R70" s="9">
        <v>3556</v>
      </c>
      <c r="S70" s="9">
        <v>1132</v>
      </c>
      <c r="T70" s="18">
        <f>(R70-S70)/(P70-Q70)</f>
        <v>0.95470657739267428</v>
      </c>
      <c r="U70" s="18">
        <f>S70/Q70</f>
        <v>0.53598484848484851</v>
      </c>
      <c r="V70" s="18">
        <f>(T70*0.25)+(U70*0.75)</f>
        <v>0.64066528071180495</v>
      </c>
      <c r="W70" s="18">
        <f t="shared" ref="W70:W133" si="42">V70/F70</f>
        <v>0.64066528071180495</v>
      </c>
      <c r="X70" s="28">
        <f t="shared" ref="X70" si="43">(W70-Z70)/Y70</f>
        <v>-0.37590070069265635</v>
      </c>
      <c r="Y70" s="18">
        <v>0.22382549560204315</v>
      </c>
      <c r="Z70" s="18">
        <v>0.72480144134149405</v>
      </c>
      <c r="AA70" s="9">
        <v>79</v>
      </c>
      <c r="AB70" s="9">
        <v>9</v>
      </c>
      <c r="AC70" s="9">
        <v>270</v>
      </c>
      <c r="AD70" s="9">
        <v>774</v>
      </c>
      <c r="AE70" s="9">
        <v>891</v>
      </c>
      <c r="AF70" s="9">
        <v>160</v>
      </c>
      <c r="AG70" s="9">
        <v>78</v>
      </c>
      <c r="AH70" s="9">
        <v>3</v>
      </c>
      <c r="AI70" s="9">
        <v>484</v>
      </c>
      <c r="AJ70" s="9">
        <v>291</v>
      </c>
      <c r="AK70" s="9">
        <v>0</v>
      </c>
      <c r="AL70" s="9">
        <v>3</v>
      </c>
      <c r="AM70" s="9">
        <v>521</v>
      </c>
      <c r="AN70" s="9">
        <v>113</v>
      </c>
      <c r="AO70" s="9">
        <v>10</v>
      </c>
      <c r="AP70" s="9">
        <v>8</v>
      </c>
      <c r="AQ70" s="9">
        <v>205992</v>
      </c>
      <c r="AR70" s="9">
        <v>500</v>
      </c>
      <c r="AS70" s="9">
        <v>0</v>
      </c>
      <c r="AT70" s="9">
        <v>398</v>
      </c>
      <c r="AU70" s="9">
        <v>0</v>
      </c>
      <c r="AV70" s="9">
        <v>6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49</v>
      </c>
      <c r="BD70" s="9">
        <v>0</v>
      </c>
      <c r="BE70" s="9">
        <v>0</v>
      </c>
      <c r="BF70" s="18">
        <f t="shared" ref="BF70" si="44">((1-BK70)+(1-BL70)+(1-BM70)+(1+BN70))/4</f>
        <v>0.99816129634976991</v>
      </c>
      <c r="BG70" s="18">
        <f t="shared" ref="BG70:BG133" si="45">BF70*BO70</f>
        <v>0.45536941779859696</v>
      </c>
      <c r="BH70" s="28">
        <f t="shared" ref="BH70" si="46">(BG70-BJ70)/BI70</f>
        <v>-0.37508915996927056</v>
      </c>
      <c r="BI70" s="18">
        <v>7.0705304131573554E-2</v>
      </c>
      <c r="BJ70" s="18">
        <v>0.48189021093068068</v>
      </c>
      <c r="BK70" s="18">
        <v>0</v>
      </c>
      <c r="BL70" s="18">
        <v>0</v>
      </c>
      <c r="BM70" s="18">
        <f>(AV70/AN70*0.5)+(AW70/AN70*0.5)</f>
        <v>2.6548672566371681E-2</v>
      </c>
      <c r="BN70" s="18">
        <f>AO70/AM70</f>
        <v>1.9193857965451054E-2</v>
      </c>
      <c r="BO70" s="18">
        <f>(1-((3*AE70/S70)+(2*AF70/S70)+(1*AG70/S70))/5)*(1-AH70/S70)</f>
        <v>0.45620824957235073</v>
      </c>
      <c r="BP70" s="9">
        <v>13</v>
      </c>
      <c r="BQ70" s="9">
        <v>11</v>
      </c>
      <c r="BR70" s="9">
        <v>1</v>
      </c>
      <c r="BS70" s="38">
        <v>1</v>
      </c>
      <c r="BT70" s="42">
        <f t="shared" si="39"/>
        <v>-0.34967406388655342</v>
      </c>
    </row>
    <row r="71" spans="1:72" ht="16.5" x14ac:dyDescent="0.3">
      <c r="A71" s="7" t="s">
        <v>209</v>
      </c>
      <c r="B71" s="8" t="s">
        <v>59</v>
      </c>
      <c r="C71" s="8">
        <v>24777</v>
      </c>
      <c r="D71" s="9">
        <v>3</v>
      </c>
      <c r="E71" s="9">
        <v>3</v>
      </c>
      <c r="F71" s="18">
        <f t="shared" si="40"/>
        <v>1</v>
      </c>
      <c r="G71" s="9">
        <f>(P71-Q71)/D71</f>
        <v>531.66666666666663</v>
      </c>
      <c r="H71" s="9">
        <f>(P71-Q71)/E71</f>
        <v>531.66666666666663</v>
      </c>
      <c r="I71" s="9">
        <f>Q71/D71</f>
        <v>399</v>
      </c>
      <c r="J71" s="9">
        <f>Q71/E71</f>
        <v>399</v>
      </c>
      <c r="K71" s="26">
        <f t="shared" ref="K71:K134" si="47">((P71-Q71)*10/C71*0.25)+(Q71*10/C71*0.75)</f>
        <v>0.52326754651491303</v>
      </c>
      <c r="L71" s="18">
        <f t="shared" ref="L71:L134" si="48">(1-K71/E71)</f>
        <v>0.82557748449502899</v>
      </c>
      <c r="M71" s="28">
        <f t="shared" si="41"/>
        <v>-0.38567959313769279</v>
      </c>
      <c r="N71" s="34">
        <v>8.3979203685028148E-2</v>
      </c>
      <c r="O71" s="34">
        <v>0.85796654960429808</v>
      </c>
      <c r="P71" s="9">
        <v>2792</v>
      </c>
      <c r="Q71" s="9">
        <v>1197</v>
      </c>
      <c r="R71" s="9">
        <v>2407</v>
      </c>
      <c r="S71" s="9">
        <v>830</v>
      </c>
      <c r="T71" s="18">
        <f>(R71-S71)/(P71-Q71)</f>
        <v>0.98871473354231976</v>
      </c>
      <c r="U71" s="18">
        <f>S71/Q71</f>
        <v>0.69340016708437757</v>
      </c>
      <c r="V71" s="18">
        <f>(T71*0.25)+(U71*0.75)</f>
        <v>0.76722880869886312</v>
      </c>
      <c r="W71" s="18">
        <f t="shared" si="42"/>
        <v>0.76722880869886312</v>
      </c>
      <c r="X71" s="28">
        <f t="shared" ref="X71:X134" si="49">(W71-Z71)/Y71</f>
        <v>0.18955556087678235</v>
      </c>
      <c r="Y71" s="18">
        <v>0.22382549560204315</v>
      </c>
      <c r="Z71" s="18">
        <v>0.72480144134149405</v>
      </c>
      <c r="AA71" s="9">
        <v>29</v>
      </c>
      <c r="AB71" s="9">
        <v>0</v>
      </c>
      <c r="AC71" s="9">
        <v>126</v>
      </c>
      <c r="AD71" s="9">
        <v>675</v>
      </c>
      <c r="AE71" s="9">
        <v>652</v>
      </c>
      <c r="AF71" s="9">
        <v>114</v>
      </c>
      <c r="AG71" s="9">
        <v>60</v>
      </c>
      <c r="AH71" s="9">
        <v>4</v>
      </c>
      <c r="AI71" s="9">
        <v>181</v>
      </c>
      <c r="AJ71" s="9">
        <v>125</v>
      </c>
      <c r="AK71" s="9">
        <v>0</v>
      </c>
      <c r="AL71" s="9">
        <v>1</v>
      </c>
      <c r="AM71" s="9">
        <v>161</v>
      </c>
      <c r="AN71" s="9">
        <v>40</v>
      </c>
      <c r="AO71" s="9">
        <v>0</v>
      </c>
      <c r="AP71" s="9">
        <v>0</v>
      </c>
      <c r="AQ71" s="9">
        <v>67295</v>
      </c>
      <c r="AR71" s="9">
        <v>63300</v>
      </c>
      <c r="AS71" s="9">
        <v>0</v>
      </c>
      <c r="AT71" s="9">
        <v>121</v>
      </c>
      <c r="AU71" s="9">
        <v>0</v>
      </c>
      <c r="AV71" s="9">
        <v>0</v>
      </c>
      <c r="AW71" s="9">
        <v>0</v>
      </c>
      <c r="AX71" s="9">
        <v>1</v>
      </c>
      <c r="AY71" s="9">
        <v>0</v>
      </c>
      <c r="AZ71" s="9">
        <v>0</v>
      </c>
      <c r="BA71" s="9">
        <v>0</v>
      </c>
      <c r="BB71" s="9">
        <v>1</v>
      </c>
      <c r="BC71" s="9">
        <v>19</v>
      </c>
      <c r="BD71" s="9">
        <v>13</v>
      </c>
      <c r="BE71" s="9">
        <v>2</v>
      </c>
      <c r="BF71" s="18">
        <f t="shared" ref="BF70:BF86" si="50">((1-BK71)+(1-BL71)+(1-BM71)+(1+BN71))/4</f>
        <v>0.94220326457168557</v>
      </c>
      <c r="BG71" s="18">
        <f t="shared" si="45"/>
        <v>0.43064693360372203</v>
      </c>
      <c r="BH71" s="28">
        <f t="shared" ref="BH71:BH134" si="51">(BG71-BJ71)/BI71</f>
        <v>-0.72474445809046306</v>
      </c>
      <c r="BI71" s="18">
        <v>7.0705304131573554E-2</v>
      </c>
      <c r="BJ71" s="18">
        <v>0.48189021093068068</v>
      </c>
      <c r="BK71" s="18">
        <f t="shared" ref="BK71:BK86" si="52">BE71/BD71</f>
        <v>0.15384615384615385</v>
      </c>
      <c r="BL71" s="18">
        <f t="shared" ref="BL71:BL86" si="53">(BE71/BD71*0.5)+((AK71+AL71)/Q71*0.5)</f>
        <v>7.7340787867103661E-2</v>
      </c>
      <c r="BM71" s="18">
        <f t="shared" ref="BM71:BM86" si="54">(AV71/AN71*0.5)+(AW71/AN71*0.5)</f>
        <v>0</v>
      </c>
      <c r="BN71" s="18">
        <f t="shared" ref="BN71:BN86" si="55">AO71/AM71</f>
        <v>0</v>
      </c>
      <c r="BO71" s="18">
        <f t="shared" ref="BO71:BO86" si="56">(1-((3*AE71/S71)+(2*AF71/S71)+(1*AG71/S71))/5)*(1-AH71/S71)</f>
        <v>0.45706372477863255</v>
      </c>
      <c r="BP71" s="9">
        <v>1</v>
      </c>
      <c r="BQ71" s="9">
        <v>1</v>
      </c>
      <c r="BR71" s="9">
        <v>0</v>
      </c>
      <c r="BS71" s="38">
        <v>0</v>
      </c>
      <c r="BT71" s="42">
        <f t="shared" si="39"/>
        <v>-0.30695616345045784</v>
      </c>
    </row>
    <row r="72" spans="1:72" ht="16.5" x14ac:dyDescent="0.3">
      <c r="A72" s="7" t="s">
        <v>209</v>
      </c>
      <c r="B72" s="8" t="s">
        <v>50</v>
      </c>
      <c r="C72" s="8">
        <v>65983</v>
      </c>
      <c r="D72" s="9">
        <v>4</v>
      </c>
      <c r="E72" s="9">
        <v>4</v>
      </c>
      <c r="F72" s="18">
        <f t="shared" si="40"/>
        <v>1</v>
      </c>
      <c r="G72" s="9">
        <f>(P72-Q72)/D72</f>
        <v>1318</v>
      </c>
      <c r="H72" s="9">
        <f>(P72-Q72)/E72</f>
        <v>1318</v>
      </c>
      <c r="I72" s="9">
        <f>Q72/D72</f>
        <v>966.75</v>
      </c>
      <c r="J72" s="9">
        <f>Q72/E72</f>
        <v>966.75</v>
      </c>
      <c r="K72" s="26">
        <f t="shared" si="47"/>
        <v>0.6392934543746116</v>
      </c>
      <c r="L72" s="18">
        <f t="shared" si="48"/>
        <v>0.8401766364063471</v>
      </c>
      <c r="M72" s="28">
        <f t="shared" si="41"/>
        <v>-0.21183712654234865</v>
      </c>
      <c r="N72" s="34">
        <v>8.3979203685028148E-2</v>
      </c>
      <c r="O72" s="34">
        <v>0.85796654960429808</v>
      </c>
      <c r="P72" s="9">
        <v>9139</v>
      </c>
      <c r="Q72" s="9">
        <v>3867</v>
      </c>
      <c r="R72" s="9">
        <v>7109</v>
      </c>
      <c r="S72" s="9">
        <v>1903</v>
      </c>
      <c r="T72" s="18">
        <f>(R72-S72)/(P72-Q72)</f>
        <v>0.9874810318664643</v>
      </c>
      <c r="U72" s="18">
        <f>S72/Q72</f>
        <v>0.4921127489009568</v>
      </c>
      <c r="V72" s="18">
        <f>(T72*0.25)+(U72*0.75)</f>
        <v>0.61595481964233367</v>
      </c>
      <c r="W72" s="18">
        <f t="shared" si="42"/>
        <v>0.61595481964233367</v>
      </c>
      <c r="X72" s="28">
        <f t="shared" si="49"/>
        <v>-0.48630126521728917</v>
      </c>
      <c r="Y72" s="18">
        <v>0.22382549560204315</v>
      </c>
      <c r="Z72" s="18">
        <v>0.72480144134149405</v>
      </c>
      <c r="AA72" s="9">
        <v>136</v>
      </c>
      <c r="AB72" s="9">
        <v>29</v>
      </c>
      <c r="AC72" s="9">
        <v>110</v>
      </c>
      <c r="AD72" s="9">
        <v>1628</v>
      </c>
      <c r="AE72" s="9">
        <v>877</v>
      </c>
      <c r="AF72" s="9">
        <v>526</v>
      </c>
      <c r="AG72" s="9">
        <v>330</v>
      </c>
      <c r="AH72" s="9">
        <v>170</v>
      </c>
      <c r="AI72" s="9">
        <v>974</v>
      </c>
      <c r="AJ72" s="9">
        <v>696</v>
      </c>
      <c r="AK72" s="9">
        <v>0</v>
      </c>
      <c r="AL72" s="9">
        <v>9</v>
      </c>
      <c r="AM72" s="9">
        <v>616</v>
      </c>
      <c r="AN72" s="9">
        <v>179</v>
      </c>
      <c r="AO72" s="9">
        <v>33</v>
      </c>
      <c r="AP72" s="9">
        <v>12</v>
      </c>
      <c r="AQ72" s="9">
        <v>4209209</v>
      </c>
      <c r="AR72" s="9">
        <v>58673</v>
      </c>
      <c r="AS72" s="9">
        <v>4734063</v>
      </c>
      <c r="AT72" s="9">
        <v>404</v>
      </c>
      <c r="AU72" s="9">
        <v>0</v>
      </c>
      <c r="AV72" s="9">
        <v>3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80</v>
      </c>
      <c r="BD72" s="9">
        <v>74</v>
      </c>
      <c r="BE72" s="9">
        <v>3</v>
      </c>
      <c r="BF72" s="18">
        <f t="shared" si="50"/>
        <v>0.99580425917683923</v>
      </c>
      <c r="BG72" s="18">
        <f t="shared" si="45"/>
        <v>0.52437930948458722</v>
      </c>
      <c r="BH72" s="28">
        <f t="shared" si="51"/>
        <v>0.6009322649237141</v>
      </c>
      <c r="BI72" s="18">
        <v>7.0705304131573554E-2</v>
      </c>
      <c r="BJ72" s="18">
        <v>0.48189021093068068</v>
      </c>
      <c r="BK72" s="18">
        <f t="shared" si="52"/>
        <v>4.0540540540540543E-2</v>
      </c>
      <c r="BL72" s="18">
        <f t="shared" si="53"/>
        <v>2.1433963055375004E-2</v>
      </c>
      <c r="BM72" s="18">
        <f t="shared" si="54"/>
        <v>8.3798882681564244E-3</v>
      </c>
      <c r="BN72" s="18">
        <f t="shared" si="55"/>
        <v>5.3571428571428568E-2</v>
      </c>
      <c r="BO72" s="18">
        <f t="shared" si="56"/>
        <v>0.52658873935531714</v>
      </c>
      <c r="BP72" s="9">
        <v>33</v>
      </c>
      <c r="BQ72" s="9">
        <v>18</v>
      </c>
      <c r="BR72" s="9">
        <v>12</v>
      </c>
      <c r="BS72" s="38">
        <v>5</v>
      </c>
      <c r="BT72" s="42">
        <f t="shared" si="39"/>
        <v>-3.2402042278641241E-2</v>
      </c>
    </row>
    <row r="73" spans="1:72" ht="16.5" x14ac:dyDescent="0.3">
      <c r="A73" s="7" t="s">
        <v>209</v>
      </c>
      <c r="B73" s="8" t="s">
        <v>0</v>
      </c>
      <c r="C73" s="8">
        <v>130980</v>
      </c>
      <c r="D73" s="9">
        <v>9</v>
      </c>
      <c r="E73" s="9">
        <v>8</v>
      </c>
      <c r="F73" s="18">
        <f t="shared" si="40"/>
        <v>0.88888888888888884</v>
      </c>
      <c r="G73" s="9">
        <f>(P73-Q73)/D73</f>
        <v>721.33333333333337</v>
      </c>
      <c r="H73" s="9">
        <f>(P73-Q73)/E73</f>
        <v>811.5</v>
      </c>
      <c r="I73" s="9">
        <f>Q73/D73</f>
        <v>1315.8888888888889</v>
      </c>
      <c r="J73" s="9">
        <f>Q73/E73</f>
        <v>1480.375</v>
      </c>
      <c r="K73" s="26">
        <f t="shared" si="47"/>
        <v>0.80204993128721935</v>
      </c>
      <c r="L73" s="18">
        <f t="shared" si="48"/>
        <v>0.89974375858909761</v>
      </c>
      <c r="M73" s="28">
        <f t="shared" si="41"/>
        <v>0.49747088745314683</v>
      </c>
      <c r="N73" s="34">
        <v>8.3979203685028148E-2</v>
      </c>
      <c r="O73" s="34">
        <v>0.85796654960429808</v>
      </c>
      <c r="P73" s="9">
        <v>18335</v>
      </c>
      <c r="Q73" s="9">
        <v>11843</v>
      </c>
      <c r="R73" s="9">
        <v>10608</v>
      </c>
      <c r="S73" s="9">
        <v>4291</v>
      </c>
      <c r="T73" s="18">
        <f>(R73-S73)/(P73-Q73)</f>
        <v>0.9730437461491066</v>
      </c>
      <c r="U73" s="18">
        <f>S73/Q73</f>
        <v>0.36232373553998143</v>
      </c>
      <c r="V73" s="18">
        <f>(T73*0.25)+(U73*0.75)</f>
        <v>0.51500373819226275</v>
      </c>
      <c r="W73" s="18">
        <f t="shared" si="42"/>
        <v>0.57937920546629562</v>
      </c>
      <c r="X73" s="28">
        <f t="shared" si="49"/>
        <v>-0.64971256060013816</v>
      </c>
      <c r="Y73" s="18">
        <v>0.22382549560204315</v>
      </c>
      <c r="Z73" s="18">
        <v>0.72480144134149405</v>
      </c>
      <c r="AA73" s="9">
        <v>234</v>
      </c>
      <c r="AB73" s="9">
        <v>23</v>
      </c>
      <c r="AC73" s="9">
        <v>489</v>
      </c>
      <c r="AD73" s="9">
        <v>3545</v>
      </c>
      <c r="AE73" s="9">
        <v>1794</v>
      </c>
      <c r="AF73" s="9">
        <v>780</v>
      </c>
      <c r="AG73" s="9">
        <v>708</v>
      </c>
      <c r="AH73" s="9">
        <v>1009</v>
      </c>
      <c r="AI73" s="9">
        <v>3496</v>
      </c>
      <c r="AJ73" s="9">
        <v>3493</v>
      </c>
      <c r="AK73" s="9">
        <v>1</v>
      </c>
      <c r="AL73" s="9">
        <v>23</v>
      </c>
      <c r="AM73" s="9">
        <v>1519</v>
      </c>
      <c r="AN73" s="9">
        <v>340</v>
      </c>
      <c r="AO73" s="9">
        <v>23</v>
      </c>
      <c r="AP73" s="9">
        <v>31</v>
      </c>
      <c r="AQ73" s="9">
        <v>2527701</v>
      </c>
      <c r="AR73" s="9">
        <v>80385</v>
      </c>
      <c r="AS73" s="9">
        <v>8579205</v>
      </c>
      <c r="AT73" s="9">
        <v>1156</v>
      </c>
      <c r="AU73" s="9">
        <v>0</v>
      </c>
      <c r="AV73" s="9">
        <v>20</v>
      </c>
      <c r="AW73" s="9">
        <v>0</v>
      </c>
      <c r="AX73" s="9">
        <v>2</v>
      </c>
      <c r="AY73" s="9">
        <v>1</v>
      </c>
      <c r="AZ73" s="9">
        <v>0</v>
      </c>
      <c r="BA73" s="9">
        <v>0</v>
      </c>
      <c r="BB73" s="9">
        <v>1</v>
      </c>
      <c r="BC73" s="9">
        <v>259</v>
      </c>
      <c r="BD73" s="9">
        <v>232</v>
      </c>
      <c r="BE73" s="9">
        <v>21</v>
      </c>
      <c r="BF73" s="18">
        <f t="shared" si="50"/>
        <v>0.9622351642340401</v>
      </c>
      <c r="BG73" s="18">
        <f t="shared" si="45"/>
        <v>0.47355363885864893</v>
      </c>
      <c r="BH73" s="28">
        <f t="shared" si="51"/>
        <v>-0.1179058936868224</v>
      </c>
      <c r="BI73" s="18">
        <v>7.0705304131573554E-2</v>
      </c>
      <c r="BJ73" s="18">
        <v>0.48189021093068068</v>
      </c>
      <c r="BK73" s="18">
        <f t="shared" si="52"/>
        <v>9.0517241379310345E-2</v>
      </c>
      <c r="BL73" s="18">
        <f t="shared" si="53"/>
        <v>4.6271877465809866E-2</v>
      </c>
      <c r="BM73" s="18">
        <f t="shared" si="54"/>
        <v>2.9411764705882353E-2</v>
      </c>
      <c r="BN73" s="18">
        <f t="shared" si="55"/>
        <v>1.5141540487162607E-2</v>
      </c>
      <c r="BO73" s="18">
        <f t="shared" si="56"/>
        <v>0.4921391947212902</v>
      </c>
      <c r="BP73" s="9">
        <v>53</v>
      </c>
      <c r="BQ73" s="9">
        <v>57</v>
      </c>
      <c r="BR73" s="9">
        <v>0</v>
      </c>
      <c r="BS73" s="38">
        <v>0</v>
      </c>
      <c r="BT73" s="42">
        <f t="shared" si="39"/>
        <v>-9.0049188944604563E-2</v>
      </c>
    </row>
    <row r="74" spans="1:72" ht="16.5" x14ac:dyDescent="0.3">
      <c r="A74" s="7" t="s">
        <v>209</v>
      </c>
      <c r="B74" s="8" t="s">
        <v>81</v>
      </c>
      <c r="C74" s="8">
        <v>58233</v>
      </c>
      <c r="D74" s="9">
        <v>3</v>
      </c>
      <c r="E74" s="9">
        <v>3</v>
      </c>
      <c r="F74" s="18">
        <f t="shared" si="40"/>
        <v>1</v>
      </c>
      <c r="G74" s="9">
        <f>(P74-Q74)/D74</f>
        <v>578.33333333333337</v>
      </c>
      <c r="H74" s="9">
        <f>(P74-Q74)/E74</f>
        <v>578.33333333333337</v>
      </c>
      <c r="I74" s="9">
        <f>Q74/D74</f>
        <v>568.66666666666663</v>
      </c>
      <c r="J74" s="9">
        <f>Q74/E74</f>
        <v>568.66666666666663</v>
      </c>
      <c r="K74" s="26">
        <f t="shared" si="47"/>
        <v>0.29420603437913212</v>
      </c>
      <c r="L74" s="18">
        <f t="shared" si="48"/>
        <v>0.90193132187362268</v>
      </c>
      <c r="M74" s="28">
        <f t="shared" si="41"/>
        <v>0.52351975656042882</v>
      </c>
      <c r="N74" s="34">
        <v>8.3979203685028148E-2</v>
      </c>
      <c r="O74" s="34">
        <v>0.85796654960429808</v>
      </c>
      <c r="P74" s="9">
        <v>3441</v>
      </c>
      <c r="Q74" s="9">
        <v>1706</v>
      </c>
      <c r="R74" s="9">
        <v>2681</v>
      </c>
      <c r="S74" s="9">
        <v>1028</v>
      </c>
      <c r="T74" s="18">
        <f>(R74-S74)/(P74-Q74)</f>
        <v>0.95273775216138323</v>
      </c>
      <c r="U74" s="18">
        <f>S74/Q74</f>
        <v>0.60257913247362249</v>
      </c>
      <c r="V74" s="18">
        <f>(T74*0.25)+(U74*0.75)</f>
        <v>0.69011878739556265</v>
      </c>
      <c r="W74" s="18">
        <f t="shared" si="42"/>
        <v>0.69011878739556265</v>
      </c>
      <c r="X74" s="28">
        <f t="shared" si="49"/>
        <v>-0.15495399151308659</v>
      </c>
      <c r="Y74" s="18">
        <v>0.22382549560204315</v>
      </c>
      <c r="Z74" s="18">
        <v>0.72480144134149405</v>
      </c>
      <c r="AA74" s="9">
        <v>90</v>
      </c>
      <c r="AB74" s="9">
        <v>11</v>
      </c>
      <c r="AC74" s="9">
        <v>397</v>
      </c>
      <c r="AD74" s="9">
        <v>530</v>
      </c>
      <c r="AE74" s="9">
        <v>728</v>
      </c>
      <c r="AF74" s="9">
        <v>200</v>
      </c>
      <c r="AG74" s="9">
        <v>83</v>
      </c>
      <c r="AH74" s="9">
        <v>17</v>
      </c>
      <c r="AI74" s="9">
        <v>441</v>
      </c>
      <c r="AJ74" s="9">
        <v>182</v>
      </c>
      <c r="AK74" s="9">
        <v>0</v>
      </c>
      <c r="AL74" s="9">
        <v>12</v>
      </c>
      <c r="AM74" s="9">
        <v>513</v>
      </c>
      <c r="AN74" s="9">
        <v>106</v>
      </c>
      <c r="AO74" s="9">
        <v>13</v>
      </c>
      <c r="AP74" s="9">
        <v>1</v>
      </c>
      <c r="AQ74" s="9">
        <v>1437519</v>
      </c>
      <c r="AR74" s="9">
        <v>10737</v>
      </c>
      <c r="AS74" s="9">
        <v>0</v>
      </c>
      <c r="AT74" s="9">
        <v>394</v>
      </c>
      <c r="AU74" s="9">
        <v>0</v>
      </c>
      <c r="AV74" s="9">
        <v>4</v>
      </c>
      <c r="AW74" s="9">
        <v>0</v>
      </c>
      <c r="AX74" s="9">
        <v>2</v>
      </c>
      <c r="AY74" s="9">
        <v>0</v>
      </c>
      <c r="AZ74" s="9">
        <v>0</v>
      </c>
      <c r="BA74" s="9">
        <v>0</v>
      </c>
      <c r="BB74" s="9">
        <v>2</v>
      </c>
      <c r="BC74" s="9">
        <v>83</v>
      </c>
      <c r="BD74" s="9">
        <v>68</v>
      </c>
      <c r="BE74" s="9">
        <v>12</v>
      </c>
      <c r="BF74" s="18">
        <f t="shared" si="50"/>
        <v>0.9345625812238445</v>
      </c>
      <c r="BG74" s="18">
        <f t="shared" si="45"/>
        <v>0.44220884670161537</v>
      </c>
      <c r="BH74" s="28">
        <f t="shared" si="51"/>
        <v>-0.56122188733144207</v>
      </c>
      <c r="BI74" s="18">
        <v>7.0705304131573554E-2</v>
      </c>
      <c r="BJ74" s="18">
        <v>0.48189021093068068</v>
      </c>
      <c r="BK74" s="18">
        <f t="shared" si="52"/>
        <v>0.17647058823529413</v>
      </c>
      <c r="BL74" s="18">
        <f t="shared" si="53"/>
        <v>9.1752292945314118E-2</v>
      </c>
      <c r="BM74" s="18">
        <f t="shared" si="54"/>
        <v>1.8867924528301886E-2</v>
      </c>
      <c r="BN74" s="18">
        <f t="shared" si="55"/>
        <v>2.5341130604288498E-2</v>
      </c>
      <c r="BO74" s="18">
        <f t="shared" si="56"/>
        <v>0.47317200109009971</v>
      </c>
      <c r="BP74" s="9">
        <v>2</v>
      </c>
      <c r="BQ74" s="9">
        <v>2</v>
      </c>
      <c r="BR74" s="9">
        <v>0</v>
      </c>
      <c r="BS74" s="38">
        <v>0</v>
      </c>
      <c r="BT74" s="42">
        <f t="shared" si="39"/>
        <v>-6.4218707428033303E-2</v>
      </c>
    </row>
    <row r="75" spans="1:72" ht="16.5" x14ac:dyDescent="0.3">
      <c r="A75" s="7" t="s">
        <v>209</v>
      </c>
      <c r="B75" s="8" t="s">
        <v>113</v>
      </c>
      <c r="C75" s="8">
        <v>117419</v>
      </c>
      <c r="D75" s="9">
        <v>8</v>
      </c>
      <c r="E75" s="9">
        <v>7</v>
      </c>
      <c r="F75" s="18">
        <f t="shared" si="40"/>
        <v>0.875</v>
      </c>
      <c r="G75" s="9">
        <f>(P75-Q75)/D75</f>
        <v>327.875</v>
      </c>
      <c r="H75" s="9">
        <f>(P75-Q75)/E75</f>
        <v>374.71428571428572</v>
      </c>
      <c r="I75" s="9">
        <f>Q75/D75</f>
        <v>1095.5</v>
      </c>
      <c r="J75" s="9">
        <f>Q75/E75</f>
        <v>1252</v>
      </c>
      <c r="K75" s="26">
        <f t="shared" si="47"/>
        <v>0.6156371626397773</v>
      </c>
      <c r="L75" s="18">
        <f t="shared" si="48"/>
        <v>0.91205183390860323</v>
      </c>
      <c r="M75" s="28">
        <f t="shared" si="41"/>
        <v>0.64403187850121868</v>
      </c>
      <c r="N75" s="34">
        <v>8.3979203685028148E-2</v>
      </c>
      <c r="O75" s="34">
        <v>0.85796654960429808</v>
      </c>
      <c r="P75" s="9">
        <v>11387</v>
      </c>
      <c r="Q75" s="9">
        <v>8764</v>
      </c>
      <c r="R75" s="9">
        <v>6288</v>
      </c>
      <c r="S75" s="9">
        <v>4124</v>
      </c>
      <c r="T75" s="18">
        <f>(R75-S75)/(P75-Q75)</f>
        <v>0.82500953107129238</v>
      </c>
      <c r="U75" s="18">
        <f>S75/Q75</f>
        <v>0.47056138749429482</v>
      </c>
      <c r="V75" s="18">
        <f>(T75*0.25)+(U75*0.75)</f>
        <v>0.55917342338854414</v>
      </c>
      <c r="W75" s="18">
        <f t="shared" si="42"/>
        <v>0.63905534101547901</v>
      </c>
      <c r="X75" s="28">
        <f t="shared" si="49"/>
        <v>-0.38309353496739146</v>
      </c>
      <c r="Y75" s="18">
        <v>0.22382549560204315</v>
      </c>
      <c r="Z75" s="18">
        <v>0.72480144134149405</v>
      </c>
      <c r="AA75" s="9">
        <v>188</v>
      </c>
      <c r="AB75" s="9">
        <v>0</v>
      </c>
      <c r="AC75" s="9">
        <v>855</v>
      </c>
      <c r="AD75" s="9">
        <v>3081</v>
      </c>
      <c r="AE75" s="9">
        <v>1834</v>
      </c>
      <c r="AF75" s="9">
        <v>711</v>
      </c>
      <c r="AG75" s="9">
        <v>904</v>
      </c>
      <c r="AH75" s="9">
        <v>675</v>
      </c>
      <c r="AI75" s="9">
        <v>1758</v>
      </c>
      <c r="AJ75" s="9">
        <v>2525</v>
      </c>
      <c r="AK75" s="9">
        <v>1</v>
      </c>
      <c r="AL75" s="9">
        <v>25</v>
      </c>
      <c r="AM75" s="9">
        <v>1096</v>
      </c>
      <c r="AN75" s="9">
        <v>252</v>
      </c>
      <c r="AO75" s="9">
        <v>0</v>
      </c>
      <c r="AP75" s="9">
        <v>17</v>
      </c>
      <c r="AQ75" s="9">
        <v>437012</v>
      </c>
      <c r="AR75" s="9">
        <v>1450</v>
      </c>
      <c r="AS75" s="9">
        <v>383085</v>
      </c>
      <c r="AT75" s="9">
        <v>844</v>
      </c>
      <c r="AU75" s="9">
        <v>1</v>
      </c>
      <c r="AV75" s="9">
        <v>3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141</v>
      </c>
      <c r="BD75" s="9">
        <v>122</v>
      </c>
      <c r="BE75" s="9">
        <v>20</v>
      </c>
      <c r="BF75" s="18">
        <f t="shared" si="50"/>
        <v>0.93666565969078674</v>
      </c>
      <c r="BG75" s="18">
        <f t="shared" si="45"/>
        <v>0.48596940213021589</v>
      </c>
      <c r="BH75" s="28">
        <f t="shared" si="51"/>
        <v>5.7692859816349126E-2</v>
      </c>
      <c r="BI75" s="18">
        <v>7.0705304131573554E-2</v>
      </c>
      <c r="BJ75" s="18">
        <v>0.48189021093068068</v>
      </c>
      <c r="BK75" s="18">
        <f t="shared" si="52"/>
        <v>0.16393442622950818</v>
      </c>
      <c r="BL75" s="18">
        <f t="shared" si="53"/>
        <v>8.3450554054964043E-2</v>
      </c>
      <c r="BM75" s="18">
        <f t="shared" si="54"/>
        <v>5.9523809523809521E-3</v>
      </c>
      <c r="BN75" s="18">
        <f t="shared" si="55"/>
        <v>0</v>
      </c>
      <c r="BO75" s="18">
        <f t="shared" si="56"/>
        <v>0.51882910097360113</v>
      </c>
      <c r="BP75" s="9">
        <v>51</v>
      </c>
      <c r="BQ75" s="9">
        <v>20</v>
      </c>
      <c r="BR75" s="9">
        <v>2</v>
      </c>
      <c r="BS75" s="38">
        <v>2</v>
      </c>
      <c r="BT75" s="42">
        <f t="shared" si="39"/>
        <v>0.10621040111672546</v>
      </c>
    </row>
    <row r="76" spans="1:72" ht="16.5" x14ac:dyDescent="0.3">
      <c r="A76" s="7" t="s">
        <v>209</v>
      </c>
      <c r="B76" s="8" t="s">
        <v>47</v>
      </c>
      <c r="C76" s="8">
        <v>256771</v>
      </c>
      <c r="D76" s="9">
        <v>17</v>
      </c>
      <c r="E76" s="9">
        <v>13</v>
      </c>
      <c r="F76" s="18">
        <f t="shared" si="40"/>
        <v>0.76470588235294112</v>
      </c>
      <c r="G76" s="9">
        <f>(P76-Q76)/D76</f>
        <v>471.8235294117647</v>
      </c>
      <c r="H76" s="9">
        <f>(P76-Q76)/E76</f>
        <v>617</v>
      </c>
      <c r="I76" s="9">
        <f>Q76/D76</f>
        <v>1302.3529411764705</v>
      </c>
      <c r="J76" s="9">
        <f>Q76/E76</f>
        <v>1703.0769230769231</v>
      </c>
      <c r="K76" s="26">
        <f t="shared" si="47"/>
        <v>0.72478005693789405</v>
      </c>
      <c r="L76" s="18">
        <f t="shared" si="48"/>
        <v>0.9442476879278543</v>
      </c>
      <c r="M76" s="28">
        <f t="shared" si="41"/>
        <v>1.0274107700182737</v>
      </c>
      <c r="N76" s="34">
        <v>8.3979203685028148E-2</v>
      </c>
      <c r="O76" s="34">
        <v>0.85796654960429808</v>
      </c>
      <c r="P76" s="9">
        <v>30161</v>
      </c>
      <c r="Q76" s="9">
        <v>22140</v>
      </c>
      <c r="R76" s="9">
        <v>14700</v>
      </c>
      <c r="S76" s="9">
        <v>6860</v>
      </c>
      <c r="T76" s="18">
        <f>(R76-S76)/(P76-Q76)</f>
        <v>0.9774342351327765</v>
      </c>
      <c r="U76" s="18">
        <f>S76/Q76</f>
        <v>0.30984643179765131</v>
      </c>
      <c r="V76" s="18">
        <f>(T76*0.25)+(U76*0.75)</f>
        <v>0.47674338263143262</v>
      </c>
      <c r="W76" s="18">
        <f t="shared" si="42"/>
        <v>0.62343365421033503</v>
      </c>
      <c r="X76" s="28">
        <f t="shared" si="49"/>
        <v>-0.45288758038265992</v>
      </c>
      <c r="Y76" s="18">
        <v>0.22382549560204315</v>
      </c>
      <c r="Z76" s="18">
        <v>0.72480144134149405</v>
      </c>
      <c r="AA76" s="9">
        <v>363</v>
      </c>
      <c r="AB76" s="9">
        <v>8</v>
      </c>
      <c r="AC76" s="9">
        <v>1416</v>
      </c>
      <c r="AD76" s="9">
        <v>5073</v>
      </c>
      <c r="AE76" s="9">
        <v>3550</v>
      </c>
      <c r="AF76" s="9">
        <v>1049</v>
      </c>
      <c r="AG76" s="9">
        <v>529</v>
      </c>
      <c r="AH76" s="9">
        <v>1732</v>
      </c>
      <c r="AI76" s="9">
        <v>2187</v>
      </c>
      <c r="AJ76" s="9">
        <v>12234</v>
      </c>
      <c r="AK76" s="9">
        <v>0</v>
      </c>
      <c r="AL76" s="9">
        <v>56</v>
      </c>
      <c r="AM76" s="9">
        <v>1449</v>
      </c>
      <c r="AN76" s="9">
        <v>401</v>
      </c>
      <c r="AO76" s="9">
        <v>9</v>
      </c>
      <c r="AP76" s="9">
        <v>36</v>
      </c>
      <c r="AQ76" s="9">
        <v>3628265</v>
      </c>
      <c r="AR76" s="9">
        <v>34500</v>
      </c>
      <c r="AS76" s="9">
        <v>0</v>
      </c>
      <c r="AT76" s="9">
        <v>1039</v>
      </c>
      <c r="AU76" s="9">
        <v>0</v>
      </c>
      <c r="AV76" s="9">
        <v>3</v>
      </c>
      <c r="AW76" s="9">
        <v>0</v>
      </c>
      <c r="AX76" s="9">
        <v>5</v>
      </c>
      <c r="AY76" s="9">
        <v>0</v>
      </c>
      <c r="AZ76" s="9">
        <v>0</v>
      </c>
      <c r="BA76" s="9">
        <v>0</v>
      </c>
      <c r="BB76" s="9">
        <v>5</v>
      </c>
      <c r="BC76" s="9">
        <v>298</v>
      </c>
      <c r="BD76" s="9">
        <v>267</v>
      </c>
      <c r="BE76" s="9">
        <v>19</v>
      </c>
      <c r="BF76" s="18">
        <f t="shared" si="50"/>
        <v>0.97361606984950089</v>
      </c>
      <c r="BG76" s="18">
        <f t="shared" si="45"/>
        <v>0.44607943757998531</v>
      </c>
      <c r="BH76" s="28">
        <f t="shared" si="51"/>
        <v>-0.50647930576829281</v>
      </c>
      <c r="BI76" s="18">
        <v>7.0705304131573554E-2</v>
      </c>
      <c r="BJ76" s="18">
        <v>0.48189021093068068</v>
      </c>
      <c r="BK76" s="18">
        <f t="shared" si="52"/>
        <v>7.116104868913857E-2</v>
      </c>
      <c r="BL76" s="18">
        <f t="shared" si="53"/>
        <v>3.684520365802909E-2</v>
      </c>
      <c r="BM76" s="18">
        <f t="shared" si="54"/>
        <v>3.740648379052369E-3</v>
      </c>
      <c r="BN76" s="18">
        <f t="shared" si="55"/>
        <v>6.2111801242236021E-3</v>
      </c>
      <c r="BO76" s="18">
        <f t="shared" si="56"/>
        <v>0.45816770223291314</v>
      </c>
      <c r="BP76" s="9">
        <v>51</v>
      </c>
      <c r="BQ76" s="9">
        <v>29</v>
      </c>
      <c r="BR76" s="9">
        <v>0</v>
      </c>
      <c r="BS76" s="38">
        <v>0</v>
      </c>
      <c r="BT76" s="42">
        <f t="shared" si="39"/>
        <v>2.2681294622440323E-2</v>
      </c>
    </row>
    <row r="77" spans="1:72" ht="16.5" x14ac:dyDescent="0.3">
      <c r="A77" s="7" t="s">
        <v>209</v>
      </c>
      <c r="B77" s="8" t="s">
        <v>60</v>
      </c>
      <c r="C77" s="8">
        <v>34220</v>
      </c>
      <c r="D77" s="9">
        <v>3</v>
      </c>
      <c r="E77" s="9">
        <v>2</v>
      </c>
      <c r="F77" s="18">
        <f t="shared" si="40"/>
        <v>0.66666666666666663</v>
      </c>
      <c r="G77" s="9">
        <f>(P77-Q77)/D77</f>
        <v>620</v>
      </c>
      <c r="H77" s="9">
        <f>(P77-Q77)/E77</f>
        <v>930</v>
      </c>
      <c r="I77" s="9">
        <f>Q77/D77</f>
        <v>494</v>
      </c>
      <c r="J77" s="9">
        <f>Q77/E77</f>
        <v>741</v>
      </c>
      <c r="K77" s="26">
        <f t="shared" si="47"/>
        <v>0.46069549970777318</v>
      </c>
      <c r="L77" s="18">
        <f t="shared" si="48"/>
        <v>0.76965225014611338</v>
      </c>
      <c r="M77" s="28">
        <f t="shared" si="41"/>
        <v>-1.0516210631076681</v>
      </c>
      <c r="N77" s="34">
        <v>8.3979203685028148E-2</v>
      </c>
      <c r="O77" s="34">
        <v>0.85796654960429808</v>
      </c>
      <c r="P77" s="9">
        <v>3342</v>
      </c>
      <c r="Q77" s="9">
        <v>1482</v>
      </c>
      <c r="R77" s="9">
        <v>2354</v>
      </c>
      <c r="S77" s="9">
        <v>931</v>
      </c>
      <c r="T77" s="18">
        <f>(R77-S77)/(P77-Q77)</f>
        <v>0.76505376344086018</v>
      </c>
      <c r="U77" s="18">
        <f>S77/Q77</f>
        <v>0.62820512820512819</v>
      </c>
      <c r="V77" s="18">
        <f>(T77*0.25)+(U77*0.75)</f>
        <v>0.66241728701406122</v>
      </c>
      <c r="W77" s="18">
        <f t="shared" si="42"/>
        <v>0.99362593052109183</v>
      </c>
      <c r="X77" s="28">
        <f t="shared" si="49"/>
        <v>1.2010449857667773</v>
      </c>
      <c r="Y77" s="18">
        <v>0.22382549560204315</v>
      </c>
      <c r="Z77" s="18">
        <v>0.72480144134149405</v>
      </c>
      <c r="AA77" s="9">
        <v>55</v>
      </c>
      <c r="AB77" s="9">
        <v>5</v>
      </c>
      <c r="AC77" s="9">
        <v>248</v>
      </c>
      <c r="AD77" s="9">
        <v>623</v>
      </c>
      <c r="AE77" s="9">
        <v>750</v>
      </c>
      <c r="AF77" s="9">
        <v>126</v>
      </c>
      <c r="AG77" s="9">
        <v>39</v>
      </c>
      <c r="AH77" s="9">
        <v>16</v>
      </c>
      <c r="AI77" s="9">
        <v>341</v>
      </c>
      <c r="AJ77" s="9">
        <v>125</v>
      </c>
      <c r="AK77" s="9">
        <v>0</v>
      </c>
      <c r="AL77" s="9">
        <v>8</v>
      </c>
      <c r="AM77" s="9">
        <v>367</v>
      </c>
      <c r="AN77" s="9">
        <v>63</v>
      </c>
      <c r="AO77" s="9">
        <v>5</v>
      </c>
      <c r="AP77" s="9">
        <v>6</v>
      </c>
      <c r="AQ77" s="9">
        <v>36567</v>
      </c>
      <c r="AR77" s="9">
        <v>3000</v>
      </c>
      <c r="AS77" s="9">
        <v>0</v>
      </c>
      <c r="AT77" s="9">
        <v>299</v>
      </c>
      <c r="AU77" s="9">
        <v>0</v>
      </c>
      <c r="AV77" s="9">
        <v>2</v>
      </c>
      <c r="AW77" s="9">
        <v>1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50</v>
      </c>
      <c r="BD77" s="9">
        <v>32</v>
      </c>
      <c r="BE77" s="9">
        <v>0</v>
      </c>
      <c r="BF77" s="18">
        <f t="shared" si="50"/>
        <v>0.99677884976536912</v>
      </c>
      <c r="BG77" s="18">
        <f t="shared" si="45"/>
        <v>0.44489295131867979</v>
      </c>
      <c r="BH77" s="28">
        <f t="shared" si="51"/>
        <v>-0.52326003072066163</v>
      </c>
      <c r="BI77" s="18">
        <v>7.0705304131573554E-2</v>
      </c>
      <c r="BJ77" s="18">
        <v>0.48189021093068068</v>
      </c>
      <c r="BK77" s="18">
        <f t="shared" si="52"/>
        <v>0</v>
      </c>
      <c r="BL77" s="18">
        <f t="shared" si="53"/>
        <v>2.6990553306342779E-3</v>
      </c>
      <c r="BM77" s="18">
        <f t="shared" si="54"/>
        <v>2.3809523809523808E-2</v>
      </c>
      <c r="BN77" s="18">
        <f t="shared" si="55"/>
        <v>1.3623978201634877E-2</v>
      </c>
      <c r="BO77" s="18">
        <f t="shared" si="56"/>
        <v>0.44633064939470046</v>
      </c>
      <c r="BP77" s="9">
        <v>2</v>
      </c>
      <c r="BQ77" s="9">
        <v>3</v>
      </c>
      <c r="BR77" s="9">
        <v>0</v>
      </c>
      <c r="BS77" s="38">
        <v>0</v>
      </c>
      <c r="BT77" s="42">
        <f t="shared" si="39"/>
        <v>-0.12461203602051747</v>
      </c>
    </row>
    <row r="78" spans="1:72" ht="16.5" x14ac:dyDescent="0.3">
      <c r="A78" s="7" t="s">
        <v>209</v>
      </c>
      <c r="B78" s="8" t="s">
        <v>137</v>
      </c>
      <c r="C78" s="8">
        <v>42882</v>
      </c>
      <c r="D78" s="9">
        <v>3</v>
      </c>
      <c r="E78" s="9">
        <v>1</v>
      </c>
      <c r="F78" s="18">
        <f t="shared" si="40"/>
        <v>0.33333333333333331</v>
      </c>
      <c r="G78" s="9">
        <f>(P78-Q78)/D78</f>
        <v>388</v>
      </c>
      <c r="H78" s="9">
        <f>(P78-Q78)/E78</f>
        <v>1164</v>
      </c>
      <c r="I78" s="9">
        <f>Q78/D78</f>
        <v>866.66666666666663</v>
      </c>
      <c r="J78" s="9">
        <f>Q78/E78</f>
        <v>2600</v>
      </c>
      <c r="K78" s="26">
        <f t="shared" si="47"/>
        <v>0.52259689380159502</v>
      </c>
      <c r="L78" s="18">
        <f t="shared" si="48"/>
        <v>0.47740310619840498</v>
      </c>
      <c r="M78" s="28">
        <f t="shared" si="41"/>
        <v>-4.5316391047625535</v>
      </c>
      <c r="N78" s="34">
        <v>8.3979203685028148E-2</v>
      </c>
      <c r="O78" s="34">
        <v>0.85796654960429808</v>
      </c>
      <c r="P78" s="9">
        <v>3764</v>
      </c>
      <c r="Q78" s="9">
        <v>2600</v>
      </c>
      <c r="R78" s="9">
        <v>1806</v>
      </c>
      <c r="S78" s="9">
        <v>690</v>
      </c>
      <c r="T78" s="18">
        <f>(R78-S78)/(P78-Q78)</f>
        <v>0.95876288659793818</v>
      </c>
      <c r="U78" s="18">
        <f>S78/Q78</f>
        <v>0.26538461538461539</v>
      </c>
      <c r="V78" s="18">
        <f>(T78*0.25)+(U78*0.75)</f>
        <v>0.43872918318794607</v>
      </c>
      <c r="W78" s="18">
        <f t="shared" si="42"/>
        <v>1.3161875495638382</v>
      </c>
      <c r="X78" s="28">
        <f t="shared" si="49"/>
        <v>2.6421749078747299</v>
      </c>
      <c r="Y78" s="18">
        <v>0.22382549560204315</v>
      </c>
      <c r="Z78" s="18">
        <v>0.72480144134149405</v>
      </c>
      <c r="AA78" s="9">
        <v>51</v>
      </c>
      <c r="AB78" s="9">
        <v>1</v>
      </c>
      <c r="AC78" s="9">
        <v>83</v>
      </c>
      <c r="AD78" s="9">
        <v>555</v>
      </c>
      <c r="AE78" s="9">
        <v>182</v>
      </c>
      <c r="AF78" s="9">
        <v>157</v>
      </c>
      <c r="AG78" s="9">
        <v>179</v>
      </c>
      <c r="AH78" s="9">
        <v>172</v>
      </c>
      <c r="AI78" s="9">
        <v>1085</v>
      </c>
      <c r="AJ78" s="9">
        <v>387</v>
      </c>
      <c r="AK78" s="9">
        <v>0</v>
      </c>
      <c r="AL78" s="9">
        <v>1</v>
      </c>
      <c r="AM78" s="9">
        <v>193</v>
      </c>
      <c r="AN78" s="9">
        <v>63</v>
      </c>
      <c r="AO78" s="9">
        <v>1</v>
      </c>
      <c r="AP78" s="9">
        <v>2</v>
      </c>
      <c r="AQ78" s="9">
        <v>22722</v>
      </c>
      <c r="AR78" s="9">
        <v>0</v>
      </c>
      <c r="AS78" s="9">
        <v>0</v>
      </c>
      <c r="AT78" s="9">
        <v>129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21</v>
      </c>
      <c r="BD78" s="9">
        <v>5</v>
      </c>
      <c r="BE78" s="9">
        <v>0</v>
      </c>
      <c r="BF78" s="18">
        <f t="shared" si="50"/>
        <v>1.0012472598644879</v>
      </c>
      <c r="BG78" s="18">
        <f t="shared" si="45"/>
        <v>0.52529119947500069</v>
      </c>
      <c r="BH78" s="28">
        <f t="shared" si="51"/>
        <v>0.61382931701356236</v>
      </c>
      <c r="BI78" s="18">
        <v>7.0705304131573554E-2</v>
      </c>
      <c r="BJ78" s="18">
        <v>0.48189021093068068</v>
      </c>
      <c r="BK78" s="18">
        <f t="shared" si="52"/>
        <v>0</v>
      </c>
      <c r="BL78" s="18">
        <f t="shared" si="53"/>
        <v>1.9230769230769231E-4</v>
      </c>
      <c r="BM78" s="18">
        <f t="shared" si="54"/>
        <v>0</v>
      </c>
      <c r="BN78" s="18">
        <f t="shared" si="55"/>
        <v>5.1813471502590676E-3</v>
      </c>
      <c r="BO78" s="18">
        <f t="shared" si="56"/>
        <v>0.52463684099978991</v>
      </c>
      <c r="BP78" s="9">
        <v>6</v>
      </c>
      <c r="BQ78" s="9">
        <v>2</v>
      </c>
      <c r="BR78" s="9">
        <v>0</v>
      </c>
      <c r="BS78" s="38">
        <v>0</v>
      </c>
      <c r="BT78" s="42">
        <f t="shared" si="39"/>
        <v>-0.4252116266247537</v>
      </c>
    </row>
    <row r="79" spans="1:72" ht="16.5" x14ac:dyDescent="0.3">
      <c r="A79" s="7" t="s">
        <v>209</v>
      </c>
      <c r="B79" s="8" t="s">
        <v>2</v>
      </c>
      <c r="C79" s="8">
        <v>280580</v>
      </c>
      <c r="D79" s="9">
        <v>18</v>
      </c>
      <c r="E79" s="9">
        <v>15</v>
      </c>
      <c r="F79" s="18">
        <f t="shared" si="40"/>
        <v>0.83333333333333337</v>
      </c>
      <c r="G79" s="9">
        <f>(P79-Q79)/D79</f>
        <v>804.33333333333337</v>
      </c>
      <c r="H79" s="9">
        <f>(P79-Q79)/E79</f>
        <v>965.2</v>
      </c>
      <c r="I79" s="9">
        <f>Q79/D79</f>
        <v>1540.6111111111111</v>
      </c>
      <c r="J79" s="9">
        <f>Q79/E79</f>
        <v>1848.7333333333333</v>
      </c>
      <c r="K79" s="26">
        <f t="shared" si="47"/>
        <v>0.87025981894646798</v>
      </c>
      <c r="L79" s="18">
        <f t="shared" si="48"/>
        <v>0.94198267873690211</v>
      </c>
      <c r="M79" s="28">
        <f t="shared" si="41"/>
        <v>1.0004396975198095</v>
      </c>
      <c r="N79" s="34">
        <v>8.3979203685028148E-2</v>
      </c>
      <c r="O79" s="34">
        <v>0.85796654960429808</v>
      </c>
      <c r="P79" s="9">
        <v>42209</v>
      </c>
      <c r="Q79" s="9">
        <v>27731</v>
      </c>
      <c r="R79" s="9">
        <v>25049</v>
      </c>
      <c r="S79" s="9">
        <v>11462</v>
      </c>
      <c r="T79" s="18">
        <f>(R79-S79)/(P79-Q79)</f>
        <v>0.93845835060091176</v>
      </c>
      <c r="U79" s="18">
        <f>S79/Q79</f>
        <v>0.41332804442681476</v>
      </c>
      <c r="V79" s="18">
        <f>(T79*0.25)+(U79*0.75)</f>
        <v>0.54461062097033897</v>
      </c>
      <c r="W79" s="18">
        <f t="shared" si="42"/>
        <v>0.65353274516440674</v>
      </c>
      <c r="X79" s="28">
        <f t="shared" si="49"/>
        <v>-0.31841187700887075</v>
      </c>
      <c r="Y79" s="18">
        <v>0.22382549560204315</v>
      </c>
      <c r="Z79" s="18">
        <v>0.72480144134149405</v>
      </c>
      <c r="AA79" s="9">
        <v>530</v>
      </c>
      <c r="AB79" s="9">
        <v>18</v>
      </c>
      <c r="AC79" s="9">
        <v>1180</v>
      </c>
      <c r="AD79" s="9">
        <v>9734</v>
      </c>
      <c r="AE79" s="9">
        <v>2698</v>
      </c>
      <c r="AF79" s="9">
        <v>2027</v>
      </c>
      <c r="AG79" s="9">
        <v>4622</v>
      </c>
      <c r="AH79" s="9">
        <v>2115</v>
      </c>
      <c r="AI79" s="9">
        <v>8218</v>
      </c>
      <c r="AJ79" s="9">
        <v>4802</v>
      </c>
      <c r="AK79" s="9">
        <v>0</v>
      </c>
      <c r="AL79" s="9">
        <v>43</v>
      </c>
      <c r="AM79" s="9">
        <v>2712</v>
      </c>
      <c r="AN79" s="9">
        <v>740</v>
      </c>
      <c r="AO79" s="9">
        <v>20</v>
      </c>
      <c r="AP79" s="9">
        <v>117</v>
      </c>
      <c r="AQ79" s="9">
        <v>2544201</v>
      </c>
      <c r="AR79" s="9">
        <v>61300</v>
      </c>
      <c r="AS79" s="9">
        <v>697453</v>
      </c>
      <c r="AT79" s="9">
        <v>1952</v>
      </c>
      <c r="AU79" s="9">
        <v>3</v>
      </c>
      <c r="AV79" s="9">
        <v>4</v>
      </c>
      <c r="AW79" s="9">
        <v>0</v>
      </c>
      <c r="AX79" s="9">
        <v>171</v>
      </c>
      <c r="AY79" s="9">
        <v>11</v>
      </c>
      <c r="AZ79" s="9">
        <v>0</v>
      </c>
      <c r="BA79" s="9">
        <v>1</v>
      </c>
      <c r="BB79" s="9">
        <v>160</v>
      </c>
      <c r="BC79" s="9">
        <v>628</v>
      </c>
      <c r="BD79" s="9">
        <v>523</v>
      </c>
      <c r="BE79" s="9">
        <v>73</v>
      </c>
      <c r="BF79" s="18">
        <f t="shared" si="50"/>
        <v>0.94863189952362059</v>
      </c>
      <c r="BG79" s="18">
        <f t="shared" si="45"/>
        <v>0.54722118093713068</v>
      </c>
      <c r="BH79" s="28">
        <f t="shared" si="51"/>
        <v>0.92398966115579384</v>
      </c>
      <c r="BI79" s="18">
        <v>7.0705304131573554E-2</v>
      </c>
      <c r="BJ79" s="18">
        <v>0.48189021093068068</v>
      </c>
      <c r="BK79" s="18">
        <f t="shared" si="52"/>
        <v>0.13957934990439771</v>
      </c>
      <c r="BL79" s="18">
        <f t="shared" si="53"/>
        <v>7.0564980566853938E-2</v>
      </c>
      <c r="BM79" s="18">
        <f t="shared" si="54"/>
        <v>2.7027027027027029E-3</v>
      </c>
      <c r="BN79" s="18">
        <f t="shared" si="55"/>
        <v>7.3746312684365781E-3</v>
      </c>
      <c r="BO79" s="18">
        <f t="shared" si="56"/>
        <v>0.57685302509006031</v>
      </c>
      <c r="BP79" s="9">
        <v>386</v>
      </c>
      <c r="BQ79" s="9">
        <v>253</v>
      </c>
      <c r="BR79" s="9">
        <v>6</v>
      </c>
      <c r="BS79" s="38">
        <v>1</v>
      </c>
      <c r="BT79" s="42">
        <f t="shared" si="39"/>
        <v>0.53533916055557762</v>
      </c>
    </row>
    <row r="80" spans="1:72" ht="16.5" x14ac:dyDescent="0.3">
      <c r="A80" s="7" t="s">
        <v>209</v>
      </c>
      <c r="B80" s="8" t="s">
        <v>151</v>
      </c>
      <c r="C80" s="8">
        <v>15955</v>
      </c>
      <c r="D80" s="9">
        <v>3</v>
      </c>
      <c r="E80" s="9">
        <v>3</v>
      </c>
      <c r="F80" s="18">
        <f t="shared" si="40"/>
        <v>1</v>
      </c>
      <c r="G80" s="9">
        <f>(P80-Q80)/D80</f>
        <v>475.33333333333331</v>
      </c>
      <c r="H80" s="9">
        <f>(P80-Q80)/E80</f>
        <v>475.33333333333331</v>
      </c>
      <c r="I80" s="9">
        <f>Q80/D80</f>
        <v>336</v>
      </c>
      <c r="J80" s="9">
        <f>Q80/E80</f>
        <v>336</v>
      </c>
      <c r="K80" s="26">
        <f t="shared" si="47"/>
        <v>0.69727358194923217</v>
      </c>
      <c r="L80" s="18">
        <f t="shared" si="48"/>
        <v>0.76757547268358928</v>
      </c>
      <c r="M80" s="28">
        <f t="shared" si="41"/>
        <v>-1.0763507267790844</v>
      </c>
      <c r="N80" s="34">
        <v>8.3979203685028148E-2</v>
      </c>
      <c r="O80" s="34">
        <v>0.85796654960429808</v>
      </c>
      <c r="P80" s="9">
        <v>2434</v>
      </c>
      <c r="Q80" s="9">
        <v>1008</v>
      </c>
      <c r="R80" s="9">
        <v>1918</v>
      </c>
      <c r="S80" s="9">
        <v>611</v>
      </c>
      <c r="T80" s="18">
        <f>(R80-S80)/(P80-Q80)</f>
        <v>0.91654978962131839</v>
      </c>
      <c r="U80" s="18">
        <f>S80/Q80</f>
        <v>0.60615079365079361</v>
      </c>
      <c r="V80" s="18">
        <f>(T80*0.25)+(U80*0.75)</f>
        <v>0.68375054264342483</v>
      </c>
      <c r="W80" s="18">
        <f t="shared" si="42"/>
        <v>0.68375054264342483</v>
      </c>
      <c r="X80" s="28">
        <f t="shared" si="49"/>
        <v>-0.18340582062669403</v>
      </c>
      <c r="Y80" s="18">
        <v>0.22382549560204315</v>
      </c>
      <c r="Z80" s="18">
        <v>0.72480144134149405</v>
      </c>
      <c r="AA80" s="9">
        <v>33</v>
      </c>
      <c r="AB80" s="9">
        <v>18</v>
      </c>
      <c r="AC80" s="9">
        <v>67</v>
      </c>
      <c r="AD80" s="9">
        <v>493</v>
      </c>
      <c r="AE80" s="9">
        <v>437</v>
      </c>
      <c r="AF80" s="9">
        <v>82</v>
      </c>
      <c r="AG80" s="9">
        <v>55</v>
      </c>
      <c r="AH80" s="9">
        <v>37</v>
      </c>
      <c r="AI80" s="9">
        <v>162</v>
      </c>
      <c r="AJ80" s="9">
        <v>135</v>
      </c>
      <c r="AK80" s="9">
        <v>1</v>
      </c>
      <c r="AL80" s="9">
        <v>5</v>
      </c>
      <c r="AM80" s="9">
        <v>164</v>
      </c>
      <c r="AN80" s="9">
        <v>35</v>
      </c>
      <c r="AO80" s="9">
        <v>18</v>
      </c>
      <c r="AP80" s="9">
        <v>0</v>
      </c>
      <c r="AQ80" s="9">
        <v>59294</v>
      </c>
      <c r="AR80" s="9">
        <v>600</v>
      </c>
      <c r="AS80" s="9">
        <v>0</v>
      </c>
      <c r="AT80" s="9">
        <v>111</v>
      </c>
      <c r="AU80" s="9">
        <v>0</v>
      </c>
      <c r="AV80" s="9">
        <v>0</v>
      </c>
      <c r="AW80" s="9">
        <v>0</v>
      </c>
      <c r="AX80" s="9">
        <v>9</v>
      </c>
      <c r="AY80" s="9">
        <v>0</v>
      </c>
      <c r="AZ80" s="9">
        <v>0</v>
      </c>
      <c r="BA80" s="9">
        <v>0</v>
      </c>
      <c r="BB80" s="9">
        <v>9</v>
      </c>
      <c r="BC80" s="9">
        <v>73</v>
      </c>
      <c r="BD80" s="9">
        <v>48</v>
      </c>
      <c r="BE80" s="9">
        <v>6</v>
      </c>
      <c r="BF80" s="18">
        <f t="shared" si="50"/>
        <v>0.97981997677119625</v>
      </c>
      <c r="BG80" s="18">
        <f t="shared" si="45"/>
        <v>0.45948950992130982</v>
      </c>
      <c r="BH80" s="28">
        <f t="shared" si="51"/>
        <v>-0.31681782978665946</v>
      </c>
      <c r="BI80" s="18">
        <v>7.0705304131573554E-2</v>
      </c>
      <c r="BJ80" s="18">
        <v>0.48189021093068068</v>
      </c>
      <c r="BK80" s="18">
        <f t="shared" si="52"/>
        <v>0.125</v>
      </c>
      <c r="BL80" s="18">
        <f t="shared" si="53"/>
        <v>6.5476190476190479E-2</v>
      </c>
      <c r="BM80" s="18">
        <f t="shared" si="54"/>
        <v>0</v>
      </c>
      <c r="BN80" s="18">
        <f t="shared" si="55"/>
        <v>0.10975609756097561</v>
      </c>
      <c r="BO80" s="18">
        <f t="shared" si="56"/>
        <v>0.4689529921970636</v>
      </c>
      <c r="BP80" s="9">
        <v>12</v>
      </c>
      <c r="BQ80" s="9">
        <v>7</v>
      </c>
      <c r="BR80" s="9">
        <v>1</v>
      </c>
      <c r="BS80" s="38">
        <v>0</v>
      </c>
      <c r="BT80" s="42">
        <f t="shared" si="39"/>
        <v>-0.52552479239747929</v>
      </c>
    </row>
    <row r="81" spans="1:72" ht="16.5" x14ac:dyDescent="0.3">
      <c r="A81" s="7" t="s">
        <v>209</v>
      </c>
      <c r="B81" s="8" t="s">
        <v>126</v>
      </c>
      <c r="C81" s="8">
        <v>237968</v>
      </c>
      <c r="D81" s="9">
        <v>14</v>
      </c>
      <c r="E81" s="9">
        <v>13</v>
      </c>
      <c r="F81" s="18">
        <f t="shared" si="40"/>
        <v>0.9285714285714286</v>
      </c>
      <c r="G81" s="9">
        <f>(P81-Q81)/D81</f>
        <v>523.57142857142856</v>
      </c>
      <c r="H81" s="9">
        <f>(P81-Q81)/E81</f>
        <v>563.84615384615381</v>
      </c>
      <c r="I81" s="9">
        <f>Q81/D81</f>
        <v>1077</v>
      </c>
      <c r="J81" s="9">
        <f>Q81/E81</f>
        <v>1159.8461538461538</v>
      </c>
      <c r="K81" s="26">
        <f t="shared" si="47"/>
        <v>0.55221710482081621</v>
      </c>
      <c r="L81" s="18">
        <f t="shared" si="48"/>
        <v>0.95752176116762955</v>
      </c>
      <c r="M81" s="28">
        <f t="shared" si="41"/>
        <v>1.1854745841211187</v>
      </c>
      <c r="N81" s="34">
        <v>8.3979203685028148E-2</v>
      </c>
      <c r="O81" s="34">
        <v>0.85796654960429808</v>
      </c>
      <c r="P81" s="9">
        <v>22408</v>
      </c>
      <c r="Q81" s="9">
        <v>15078</v>
      </c>
      <c r="R81" s="9">
        <v>13048</v>
      </c>
      <c r="S81" s="9">
        <v>5985</v>
      </c>
      <c r="T81" s="18">
        <f>(R81-S81)/(P81-Q81)</f>
        <v>0.96357435197817187</v>
      </c>
      <c r="U81" s="18">
        <f>S81/Q81</f>
        <v>0.39693593314763231</v>
      </c>
      <c r="V81" s="18">
        <f>(T81*0.25)+(U81*0.75)</f>
        <v>0.53859553785526715</v>
      </c>
      <c r="W81" s="18">
        <f t="shared" si="42"/>
        <v>0.58002596384413385</v>
      </c>
      <c r="X81" s="28">
        <f t="shared" si="49"/>
        <v>-0.64682299533368548</v>
      </c>
      <c r="Y81" s="18">
        <v>0.22382549560204315</v>
      </c>
      <c r="Z81" s="18">
        <v>0.72480144134149405</v>
      </c>
      <c r="AA81" s="9">
        <v>326</v>
      </c>
      <c r="AB81" s="9">
        <v>4</v>
      </c>
      <c r="AC81" s="9">
        <v>305</v>
      </c>
      <c r="AD81" s="9">
        <v>5350</v>
      </c>
      <c r="AE81" s="9">
        <v>1425</v>
      </c>
      <c r="AF81" s="9">
        <v>814</v>
      </c>
      <c r="AG81" s="9">
        <v>899</v>
      </c>
      <c r="AH81" s="9">
        <v>2847</v>
      </c>
      <c r="AI81" s="9">
        <v>2547</v>
      </c>
      <c r="AJ81" s="9">
        <v>5957</v>
      </c>
      <c r="AK81" s="9">
        <v>1</v>
      </c>
      <c r="AL81" s="9">
        <v>22</v>
      </c>
      <c r="AM81" s="9">
        <v>816</v>
      </c>
      <c r="AN81" s="9">
        <v>388</v>
      </c>
      <c r="AO81" s="9">
        <v>4</v>
      </c>
      <c r="AP81" s="9">
        <v>71</v>
      </c>
      <c r="AQ81" s="9">
        <v>3143386</v>
      </c>
      <c r="AR81" s="9">
        <v>8155</v>
      </c>
      <c r="AS81" s="9">
        <v>206913</v>
      </c>
      <c r="AT81" s="9">
        <v>424</v>
      </c>
      <c r="AU81" s="9">
        <v>0</v>
      </c>
      <c r="AV81" s="9">
        <v>16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185</v>
      </c>
      <c r="BD81" s="9">
        <v>124</v>
      </c>
      <c r="BE81" s="9">
        <v>22</v>
      </c>
      <c r="BF81" s="18">
        <f t="shared" si="50"/>
        <v>0.92934791780044834</v>
      </c>
      <c r="BG81" s="18">
        <f t="shared" si="45"/>
        <v>0.37651053700837817</v>
      </c>
      <c r="BH81" s="28">
        <f t="shared" si="51"/>
        <v>-1.4904069110035139</v>
      </c>
      <c r="BI81" s="18">
        <v>7.0705304131573554E-2</v>
      </c>
      <c r="BJ81" s="18">
        <v>0.48189021093068068</v>
      </c>
      <c r="BK81" s="18">
        <f t="shared" si="52"/>
        <v>0.17741935483870969</v>
      </c>
      <c r="BL81" s="18">
        <f t="shared" si="53"/>
        <v>8.9472378042779702E-2</v>
      </c>
      <c r="BM81" s="18">
        <f t="shared" si="54"/>
        <v>2.0618556701030927E-2</v>
      </c>
      <c r="BN81" s="18">
        <f t="shared" si="55"/>
        <v>4.9019607843137254E-3</v>
      </c>
      <c r="BO81" s="18">
        <f t="shared" si="56"/>
        <v>0.40513410510402986</v>
      </c>
      <c r="BP81" s="9">
        <v>49</v>
      </c>
      <c r="BQ81" s="9">
        <v>30</v>
      </c>
      <c r="BR81" s="9">
        <v>0</v>
      </c>
      <c r="BS81" s="38">
        <v>0</v>
      </c>
      <c r="BT81" s="42">
        <f t="shared" si="39"/>
        <v>-0.31725177407202693</v>
      </c>
    </row>
    <row r="82" spans="1:72" ht="16.5" x14ac:dyDescent="0.3">
      <c r="A82" s="7" t="s">
        <v>209</v>
      </c>
      <c r="B82" s="8" t="s">
        <v>139</v>
      </c>
      <c r="C82" s="8">
        <v>65153</v>
      </c>
      <c r="D82" s="9">
        <v>5</v>
      </c>
      <c r="E82" s="9">
        <v>4</v>
      </c>
      <c r="F82" s="18">
        <f t="shared" si="40"/>
        <v>0.8</v>
      </c>
      <c r="G82" s="9">
        <f>(P82-Q82)/D82</f>
        <v>327.8</v>
      </c>
      <c r="H82" s="9">
        <f>(P82-Q82)/E82</f>
        <v>409.75</v>
      </c>
      <c r="I82" s="9">
        <f>Q82/D82</f>
        <v>930</v>
      </c>
      <c r="J82" s="9">
        <f>Q82/E82</f>
        <v>1162.5</v>
      </c>
      <c r="K82" s="26">
        <f t="shared" si="47"/>
        <v>0.59816892545239675</v>
      </c>
      <c r="L82" s="18">
        <f t="shared" si="48"/>
        <v>0.85045776863690081</v>
      </c>
      <c r="M82" s="28">
        <f t="shared" si="41"/>
        <v>-8.9412385899247757E-2</v>
      </c>
      <c r="N82" s="34">
        <v>8.3979203685028148E-2</v>
      </c>
      <c r="O82" s="34">
        <v>0.85796654960429808</v>
      </c>
      <c r="P82" s="9">
        <v>6289</v>
      </c>
      <c r="Q82" s="9">
        <v>4650</v>
      </c>
      <c r="R82" s="9">
        <v>3380</v>
      </c>
      <c r="S82" s="9">
        <v>1799</v>
      </c>
      <c r="T82" s="18">
        <f>(R82-S82)/(P82-Q82)</f>
        <v>0.96461256863941425</v>
      </c>
      <c r="U82" s="18">
        <f>S82/Q82</f>
        <v>0.38688172043010755</v>
      </c>
      <c r="V82" s="18">
        <f>(T82*0.25)+(U82*0.75)</f>
        <v>0.53131443248243415</v>
      </c>
      <c r="W82" s="18">
        <f t="shared" si="42"/>
        <v>0.66414304060304263</v>
      </c>
      <c r="X82" s="28">
        <f t="shared" si="49"/>
        <v>-0.27100755691523509</v>
      </c>
      <c r="Y82" s="18">
        <v>0.22382549560204315</v>
      </c>
      <c r="Z82" s="18">
        <v>0.72480144134149405</v>
      </c>
      <c r="AA82" s="9">
        <v>96</v>
      </c>
      <c r="AB82" s="9">
        <v>5</v>
      </c>
      <c r="AC82" s="9">
        <v>171</v>
      </c>
      <c r="AD82" s="9">
        <v>1527</v>
      </c>
      <c r="AE82" s="9">
        <v>594</v>
      </c>
      <c r="AF82" s="9">
        <v>426</v>
      </c>
      <c r="AG82" s="9">
        <v>776</v>
      </c>
      <c r="AH82" s="9">
        <v>3</v>
      </c>
      <c r="AI82" s="9">
        <v>1340</v>
      </c>
      <c r="AJ82" s="9">
        <v>1354</v>
      </c>
      <c r="AK82" s="9">
        <v>0</v>
      </c>
      <c r="AL82" s="9">
        <v>4</v>
      </c>
      <c r="AM82" s="9">
        <v>139</v>
      </c>
      <c r="AN82" s="9">
        <v>116</v>
      </c>
      <c r="AO82" s="9">
        <v>5</v>
      </c>
      <c r="AP82" s="9">
        <v>11</v>
      </c>
      <c r="AQ82" s="9">
        <v>0</v>
      </c>
      <c r="AR82" s="9">
        <v>0</v>
      </c>
      <c r="AS82" s="9">
        <v>0</v>
      </c>
      <c r="AT82" s="9">
        <v>18</v>
      </c>
      <c r="AU82" s="9">
        <v>0</v>
      </c>
      <c r="AV82" s="9">
        <v>3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76</v>
      </c>
      <c r="BD82" s="9">
        <v>66</v>
      </c>
      <c r="BE82" s="9">
        <v>1</v>
      </c>
      <c r="BF82" s="18">
        <f t="shared" si="50"/>
        <v>0.99997070207116745</v>
      </c>
      <c r="BG82" s="18">
        <f t="shared" si="45"/>
        <v>0.61984693012004233</v>
      </c>
      <c r="BH82" s="28">
        <f t="shared" si="51"/>
        <v>1.9511509197760013</v>
      </c>
      <c r="BI82" s="18">
        <v>7.0705304131573554E-2</v>
      </c>
      <c r="BJ82" s="18">
        <v>0.48189021093068068</v>
      </c>
      <c r="BK82" s="18">
        <f t="shared" si="52"/>
        <v>1.5151515151515152E-2</v>
      </c>
      <c r="BL82" s="18">
        <f t="shared" si="53"/>
        <v>8.0058651026392973E-3</v>
      </c>
      <c r="BM82" s="18">
        <f t="shared" si="54"/>
        <v>1.2931034482758621E-2</v>
      </c>
      <c r="BN82" s="18">
        <f t="shared" si="55"/>
        <v>3.5971223021582732E-2</v>
      </c>
      <c r="BO82" s="18">
        <f t="shared" si="56"/>
        <v>0.61986509088336084</v>
      </c>
      <c r="BP82" s="9">
        <v>22</v>
      </c>
      <c r="BQ82" s="9">
        <v>15</v>
      </c>
      <c r="BR82" s="9">
        <v>1</v>
      </c>
      <c r="BS82" s="38">
        <v>0</v>
      </c>
      <c r="BT82" s="42">
        <f t="shared" si="39"/>
        <v>0.53024365898717285</v>
      </c>
    </row>
    <row r="83" spans="1:72" ht="16.5" x14ac:dyDescent="0.3">
      <c r="A83" s="7" t="s">
        <v>209</v>
      </c>
      <c r="B83" s="8" t="s">
        <v>70</v>
      </c>
      <c r="C83" s="8">
        <v>36697</v>
      </c>
      <c r="D83" s="9">
        <v>3</v>
      </c>
      <c r="E83" s="9">
        <v>2</v>
      </c>
      <c r="F83" s="18">
        <f t="shared" si="40"/>
        <v>0.66666666666666663</v>
      </c>
      <c r="G83" s="9">
        <f>(P83-Q83)/D83</f>
        <v>646.33333333333337</v>
      </c>
      <c r="H83" s="9">
        <f>(P83-Q83)/E83</f>
        <v>969.5</v>
      </c>
      <c r="I83" s="9">
        <f>Q83/D83</f>
        <v>950</v>
      </c>
      <c r="J83" s="9">
        <f>Q83/E83</f>
        <v>1425</v>
      </c>
      <c r="K83" s="26">
        <f t="shared" si="47"/>
        <v>0.71456794833365123</v>
      </c>
      <c r="L83" s="18">
        <f t="shared" si="48"/>
        <v>0.64271602583317433</v>
      </c>
      <c r="M83" s="28">
        <f t="shared" si="41"/>
        <v>-2.5631408054122655</v>
      </c>
      <c r="N83" s="34">
        <v>8.3979203685028148E-2</v>
      </c>
      <c r="O83" s="34">
        <v>0.85796654960429808</v>
      </c>
      <c r="P83" s="9">
        <v>4789</v>
      </c>
      <c r="Q83" s="9">
        <v>2850</v>
      </c>
      <c r="R83" s="9">
        <v>3040</v>
      </c>
      <c r="S83" s="9">
        <v>1160</v>
      </c>
      <c r="T83" s="18">
        <f>(R83-S83)/(P83-Q83)</f>
        <v>0.96957194430118621</v>
      </c>
      <c r="U83" s="18">
        <f>S83/Q83</f>
        <v>0.40701754385964911</v>
      </c>
      <c r="V83" s="18">
        <f>(T83*0.25)+(U83*0.75)</f>
        <v>0.54765614397003337</v>
      </c>
      <c r="W83" s="18">
        <f t="shared" si="42"/>
        <v>0.82148421595505006</v>
      </c>
      <c r="X83" s="28">
        <f t="shared" si="49"/>
        <v>0.43195603947396538</v>
      </c>
      <c r="Y83" s="18">
        <v>0.22382549560204315</v>
      </c>
      <c r="Z83" s="18">
        <v>0.72480144134149405</v>
      </c>
      <c r="AA83" s="9">
        <v>58</v>
      </c>
      <c r="AB83" s="9">
        <v>2</v>
      </c>
      <c r="AC83" s="9">
        <v>153</v>
      </c>
      <c r="AD83" s="9">
        <v>947</v>
      </c>
      <c r="AE83" s="9">
        <v>474</v>
      </c>
      <c r="AF83" s="9">
        <v>241</v>
      </c>
      <c r="AG83" s="9">
        <v>358</v>
      </c>
      <c r="AH83" s="9">
        <v>87</v>
      </c>
      <c r="AI83" s="9">
        <v>945</v>
      </c>
      <c r="AJ83" s="9">
        <v>551</v>
      </c>
      <c r="AK83" s="9">
        <v>0</v>
      </c>
      <c r="AL83" s="9">
        <v>5</v>
      </c>
      <c r="AM83" s="9">
        <v>474</v>
      </c>
      <c r="AN83" s="9">
        <v>80</v>
      </c>
      <c r="AO83" s="9">
        <v>2</v>
      </c>
      <c r="AP83" s="9">
        <v>8</v>
      </c>
      <c r="AQ83" s="9">
        <v>84667</v>
      </c>
      <c r="AR83" s="9">
        <v>0</v>
      </c>
      <c r="AS83" s="9">
        <v>0</v>
      </c>
      <c r="AT83" s="9">
        <v>392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90</v>
      </c>
      <c r="BD83" s="9">
        <v>60</v>
      </c>
      <c r="BE83" s="9">
        <v>2</v>
      </c>
      <c r="BF83" s="18">
        <f t="shared" si="50"/>
        <v>0.98833555407506113</v>
      </c>
      <c r="BG83" s="18">
        <f t="shared" si="45"/>
        <v>0.55766833638685331</v>
      </c>
      <c r="BH83" s="28">
        <f t="shared" si="51"/>
        <v>1.0717459798370883</v>
      </c>
      <c r="BI83" s="18">
        <v>7.0705304131573554E-2</v>
      </c>
      <c r="BJ83" s="18">
        <v>0.48189021093068068</v>
      </c>
      <c r="BK83" s="18">
        <f t="shared" si="52"/>
        <v>3.3333333333333333E-2</v>
      </c>
      <c r="BL83" s="18">
        <f t="shared" si="53"/>
        <v>1.7543859649122806E-2</v>
      </c>
      <c r="BM83" s="18">
        <f t="shared" si="54"/>
        <v>0</v>
      </c>
      <c r="BN83" s="18">
        <f t="shared" si="55"/>
        <v>4.2194092827004216E-3</v>
      </c>
      <c r="BO83" s="18">
        <f t="shared" si="56"/>
        <v>0.56425000000000003</v>
      </c>
      <c r="BP83" s="9">
        <v>4</v>
      </c>
      <c r="BQ83" s="9">
        <v>3</v>
      </c>
      <c r="BR83" s="9">
        <v>0</v>
      </c>
      <c r="BS83" s="38">
        <v>0</v>
      </c>
      <c r="BT83" s="42">
        <f t="shared" si="39"/>
        <v>-0.35314626203373728</v>
      </c>
    </row>
    <row r="84" spans="1:72" ht="16.5" x14ac:dyDescent="0.3">
      <c r="A84" s="7" t="s">
        <v>209</v>
      </c>
      <c r="B84" s="8" t="s">
        <v>155</v>
      </c>
      <c r="C84" s="8">
        <v>47160</v>
      </c>
      <c r="D84" s="9">
        <v>4</v>
      </c>
      <c r="E84" s="9">
        <v>3</v>
      </c>
      <c r="F84" s="18">
        <f t="shared" si="40"/>
        <v>0.75</v>
      </c>
      <c r="G84" s="9">
        <f>(P84-Q84)/D84</f>
        <v>389.5</v>
      </c>
      <c r="H84" s="9">
        <f>(P84-Q84)/E84</f>
        <v>519.33333333333337</v>
      </c>
      <c r="I84" s="9">
        <f>Q84/D84</f>
        <v>557.25</v>
      </c>
      <c r="J84" s="9">
        <f>Q84/E84</f>
        <v>743</v>
      </c>
      <c r="K84" s="26">
        <f t="shared" si="47"/>
        <v>0.43707591178965227</v>
      </c>
      <c r="L84" s="18">
        <f t="shared" si="48"/>
        <v>0.8543080294034493</v>
      </c>
      <c r="M84" s="28">
        <f t="shared" si="41"/>
        <v>-4.3564597427839427E-2</v>
      </c>
      <c r="N84" s="34">
        <v>8.3979203685028148E-2</v>
      </c>
      <c r="O84" s="34">
        <v>0.85796654960429808</v>
      </c>
      <c r="P84" s="9">
        <v>3787</v>
      </c>
      <c r="Q84" s="9">
        <v>2229</v>
      </c>
      <c r="R84" s="9">
        <v>2697</v>
      </c>
      <c r="S84" s="9">
        <v>1163</v>
      </c>
      <c r="T84" s="18">
        <f>(R84-S84)/(P84-Q84)</f>
        <v>0.98459563543003847</v>
      </c>
      <c r="U84" s="18">
        <f>S84/Q84</f>
        <v>0.52175863615971285</v>
      </c>
      <c r="V84" s="18">
        <f>(T84*0.25)+(U84*0.75)</f>
        <v>0.6374678859772942</v>
      </c>
      <c r="W84" s="18">
        <f t="shared" si="42"/>
        <v>0.84995718130305897</v>
      </c>
      <c r="X84" s="28">
        <f t="shared" si="49"/>
        <v>0.55916659371142019</v>
      </c>
      <c r="Y84" s="18">
        <v>0.22382549560204315</v>
      </c>
      <c r="Z84" s="18">
        <v>0.72480144134149405</v>
      </c>
      <c r="AA84" s="9">
        <v>68</v>
      </c>
      <c r="AB84" s="9">
        <v>2</v>
      </c>
      <c r="AC84" s="9">
        <v>242</v>
      </c>
      <c r="AD84" s="9">
        <v>851</v>
      </c>
      <c r="AE84" s="9">
        <v>786</v>
      </c>
      <c r="AF84" s="9">
        <v>237</v>
      </c>
      <c r="AG84" s="9">
        <v>108</v>
      </c>
      <c r="AH84" s="9">
        <v>32</v>
      </c>
      <c r="AI84" s="9">
        <v>534</v>
      </c>
      <c r="AJ84" s="9">
        <v>435</v>
      </c>
      <c r="AK84" s="9">
        <v>0</v>
      </c>
      <c r="AL84" s="9">
        <v>10</v>
      </c>
      <c r="AM84" s="9">
        <v>400</v>
      </c>
      <c r="AN84" s="9">
        <v>85</v>
      </c>
      <c r="AO84" s="9">
        <v>2</v>
      </c>
      <c r="AP84" s="9">
        <v>5</v>
      </c>
      <c r="AQ84" s="9">
        <v>110936</v>
      </c>
      <c r="AR84" s="9">
        <v>0</v>
      </c>
      <c r="AS84" s="9">
        <v>0</v>
      </c>
      <c r="AT84" s="9">
        <v>313</v>
      </c>
      <c r="AU84" s="9">
        <v>0</v>
      </c>
      <c r="AV84" s="9">
        <v>4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100</v>
      </c>
      <c r="BD84" s="9">
        <v>97</v>
      </c>
      <c r="BE84" s="9">
        <v>6</v>
      </c>
      <c r="BF84" s="18">
        <f t="shared" si="50"/>
        <v>0.97161098117841849</v>
      </c>
      <c r="BG84" s="18">
        <f t="shared" si="45"/>
        <v>0.46715761734510775</v>
      </c>
      <c r="BH84" s="28">
        <f t="shared" si="51"/>
        <v>-0.20836617233351351</v>
      </c>
      <c r="BI84" s="18">
        <v>7.0705304131573554E-2</v>
      </c>
      <c r="BJ84" s="18">
        <v>0.48189021093068068</v>
      </c>
      <c r="BK84" s="18">
        <f t="shared" si="52"/>
        <v>6.1855670103092786E-2</v>
      </c>
      <c r="BL84" s="18">
        <f t="shared" si="53"/>
        <v>3.3170993418527105E-2</v>
      </c>
      <c r="BM84" s="18">
        <f t="shared" si="54"/>
        <v>2.3529411764705882E-2</v>
      </c>
      <c r="BN84" s="18">
        <f t="shared" si="55"/>
        <v>5.0000000000000001E-3</v>
      </c>
      <c r="BO84" s="18">
        <f t="shared" si="56"/>
        <v>0.48080726380687422</v>
      </c>
      <c r="BP84" s="9">
        <v>3</v>
      </c>
      <c r="BQ84" s="9">
        <v>5</v>
      </c>
      <c r="BR84" s="9">
        <v>0</v>
      </c>
      <c r="BS84" s="38">
        <v>0</v>
      </c>
      <c r="BT84" s="42">
        <f t="shared" si="39"/>
        <v>0.10241194131668908</v>
      </c>
    </row>
    <row r="85" spans="1:72" ht="16.5" x14ac:dyDescent="0.3">
      <c r="A85" s="7" t="s">
        <v>209</v>
      </c>
      <c r="B85" s="8" t="s">
        <v>167</v>
      </c>
      <c r="C85" s="8">
        <v>153788</v>
      </c>
      <c r="D85" s="9">
        <v>12</v>
      </c>
      <c r="E85" s="9">
        <v>11</v>
      </c>
      <c r="F85" s="18">
        <f t="shared" si="40"/>
        <v>0.91666666666666663</v>
      </c>
      <c r="G85" s="9">
        <f>(P85-Q85)/D85</f>
        <v>481.08333333333331</v>
      </c>
      <c r="H85" s="9">
        <f>(P85-Q85)/E85</f>
        <v>524.81818181818187</v>
      </c>
      <c r="I85" s="9">
        <f>Q85/D85</f>
        <v>1321.3333333333333</v>
      </c>
      <c r="J85" s="9">
        <f>Q85/E85</f>
        <v>1441.4545454545455</v>
      </c>
      <c r="K85" s="26">
        <f t="shared" si="47"/>
        <v>0.86711902098993421</v>
      </c>
      <c r="L85" s="18">
        <f t="shared" si="48"/>
        <v>0.92117099809182412</v>
      </c>
      <c r="M85" s="28">
        <f t="shared" si="41"/>
        <v>0.75262024065601096</v>
      </c>
      <c r="N85" s="34">
        <v>8.3979203685028148E-2</v>
      </c>
      <c r="O85" s="34">
        <v>0.85796654960429808</v>
      </c>
      <c r="P85" s="9">
        <v>21629</v>
      </c>
      <c r="Q85" s="9">
        <v>15856</v>
      </c>
      <c r="R85" s="9">
        <v>10804</v>
      </c>
      <c r="S85" s="9">
        <v>5104</v>
      </c>
      <c r="T85" s="18">
        <f>(R85-S85)/(P85-Q85)</f>
        <v>0.98735492811363246</v>
      </c>
      <c r="U85" s="18">
        <f>S85/Q85</f>
        <v>0.32189707366296672</v>
      </c>
      <c r="V85" s="18">
        <f>(T85*0.25)+(U85*0.75)</f>
        <v>0.48826153727563315</v>
      </c>
      <c r="W85" s="18">
        <f t="shared" si="42"/>
        <v>0.53264894975523613</v>
      </c>
      <c r="X85" s="28">
        <f t="shared" si="49"/>
        <v>-0.85849242093448042</v>
      </c>
      <c r="Y85" s="18">
        <v>0.22382549560204315</v>
      </c>
      <c r="Z85" s="18">
        <v>0.72480144134149405</v>
      </c>
      <c r="AA85" s="9">
        <v>212</v>
      </c>
      <c r="AB85" s="9">
        <v>4</v>
      </c>
      <c r="AC85" s="9">
        <v>459</v>
      </c>
      <c r="AD85" s="9">
        <v>4429</v>
      </c>
      <c r="AE85" s="9">
        <v>1361</v>
      </c>
      <c r="AF85" s="9">
        <v>916</v>
      </c>
      <c r="AG85" s="9">
        <v>1324</v>
      </c>
      <c r="AH85" s="9">
        <v>1503</v>
      </c>
      <c r="AI85" s="9">
        <v>3524</v>
      </c>
      <c r="AJ85" s="9">
        <v>6575</v>
      </c>
      <c r="AK85" s="9">
        <v>0</v>
      </c>
      <c r="AL85" s="9">
        <v>23</v>
      </c>
      <c r="AM85" s="9">
        <v>1311</v>
      </c>
      <c r="AN85" s="9">
        <v>273</v>
      </c>
      <c r="AO85" s="9">
        <v>5</v>
      </c>
      <c r="AP85" s="9">
        <v>35</v>
      </c>
      <c r="AQ85" s="9">
        <v>331362</v>
      </c>
      <c r="AR85" s="9">
        <v>540</v>
      </c>
      <c r="AS85" s="9">
        <v>36762</v>
      </c>
      <c r="AT85" s="9">
        <v>1033</v>
      </c>
      <c r="AU85" s="9">
        <v>0</v>
      </c>
      <c r="AV85" s="9">
        <v>3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285</v>
      </c>
      <c r="BD85" s="9">
        <v>256</v>
      </c>
      <c r="BE85" s="9">
        <v>54</v>
      </c>
      <c r="BF85" s="18">
        <f t="shared" si="50"/>
        <v>0.92029696238510872</v>
      </c>
      <c r="BG85" s="18">
        <f t="shared" si="45"/>
        <v>0.46511433283681541</v>
      </c>
      <c r="BH85" s="28">
        <f t="shared" si="51"/>
        <v>-0.23726477525147902</v>
      </c>
      <c r="BI85" s="18">
        <v>7.0705304131573554E-2</v>
      </c>
      <c r="BJ85" s="18">
        <v>0.48189021093068068</v>
      </c>
      <c r="BK85" s="18">
        <f t="shared" si="52"/>
        <v>0.2109375</v>
      </c>
      <c r="BL85" s="18">
        <f t="shared" si="53"/>
        <v>0.10619402749747729</v>
      </c>
      <c r="BM85" s="18">
        <f t="shared" si="54"/>
        <v>5.4945054945054949E-3</v>
      </c>
      <c r="BN85" s="18">
        <f t="shared" si="55"/>
        <v>3.8138825324180014E-3</v>
      </c>
      <c r="BO85" s="18">
        <f t="shared" si="56"/>
        <v>0.50539592310659287</v>
      </c>
      <c r="BP85" s="9">
        <v>69</v>
      </c>
      <c r="BQ85" s="9">
        <v>48</v>
      </c>
      <c r="BR85" s="9">
        <v>1</v>
      </c>
      <c r="BS85" s="38">
        <v>1</v>
      </c>
      <c r="BT85" s="42">
        <f t="shared" si="39"/>
        <v>-0.11437898517664946</v>
      </c>
    </row>
    <row r="86" spans="1:72" ht="16.5" x14ac:dyDescent="0.3">
      <c r="A86" s="7" t="s">
        <v>209</v>
      </c>
      <c r="B86" s="8" t="s">
        <v>125</v>
      </c>
      <c r="C86" s="8">
        <v>57133</v>
      </c>
      <c r="D86" s="9">
        <v>3</v>
      </c>
      <c r="E86" s="9">
        <v>2</v>
      </c>
      <c r="F86" s="18">
        <f t="shared" si="40"/>
        <v>0.66666666666666663</v>
      </c>
      <c r="G86" s="9">
        <f>(P86-Q86)/D86</f>
        <v>389.66666666666669</v>
      </c>
      <c r="H86" s="9">
        <f>(P86-Q86)/E86</f>
        <v>584.5</v>
      </c>
      <c r="I86" s="9">
        <f>Q86/D86</f>
        <v>473.33333333333331</v>
      </c>
      <c r="J86" s="9">
        <f>Q86/E86</f>
        <v>710</v>
      </c>
      <c r="K86" s="26">
        <f t="shared" si="47"/>
        <v>0.2375597290532617</v>
      </c>
      <c r="L86" s="18">
        <f t="shared" si="48"/>
        <v>0.88122013547336919</v>
      </c>
      <c r="M86" s="28">
        <f t="shared" si="41"/>
        <v>0.27689695601646641</v>
      </c>
      <c r="N86" s="34">
        <v>8.3979203685028148E-2</v>
      </c>
      <c r="O86" s="34">
        <v>0.85796654960429808</v>
      </c>
      <c r="P86" s="9">
        <v>2589</v>
      </c>
      <c r="Q86" s="9">
        <v>1420</v>
      </c>
      <c r="R86" s="9">
        <v>1838</v>
      </c>
      <c r="S86" s="9">
        <v>704</v>
      </c>
      <c r="T86" s="18">
        <f>(R86-S86)/(P86-Q86)</f>
        <v>0.97005988023952094</v>
      </c>
      <c r="U86" s="18">
        <f>S86/Q86</f>
        <v>0.49577464788732395</v>
      </c>
      <c r="V86" s="18">
        <f>(T86*0.25)+(U86*0.75)</f>
        <v>0.61434595597537323</v>
      </c>
      <c r="W86" s="18">
        <f t="shared" si="42"/>
        <v>0.92151893396305984</v>
      </c>
      <c r="X86" s="28">
        <f t="shared" si="49"/>
        <v>0.8788877785903586</v>
      </c>
      <c r="Y86" s="18">
        <v>0.22382549560204315</v>
      </c>
      <c r="Z86" s="18">
        <v>0.72480144134149405</v>
      </c>
      <c r="AA86" s="9">
        <v>91</v>
      </c>
      <c r="AB86" s="9">
        <v>1</v>
      </c>
      <c r="AC86" s="9">
        <v>67</v>
      </c>
      <c r="AD86" s="9">
        <v>545</v>
      </c>
      <c r="AE86" s="9">
        <v>434</v>
      </c>
      <c r="AF86" s="9">
        <v>119</v>
      </c>
      <c r="AG86" s="9">
        <v>112</v>
      </c>
      <c r="AH86" s="9">
        <v>39</v>
      </c>
      <c r="AI86" s="9">
        <v>434</v>
      </c>
      <c r="AJ86" s="9">
        <v>151</v>
      </c>
      <c r="AK86" s="9">
        <v>0</v>
      </c>
      <c r="AL86" s="9">
        <v>0</v>
      </c>
      <c r="AM86" s="9">
        <v>297</v>
      </c>
      <c r="AN86" s="9">
        <v>109</v>
      </c>
      <c r="AO86" s="9">
        <v>1</v>
      </c>
      <c r="AP86" s="9">
        <v>8</v>
      </c>
      <c r="AQ86" s="9">
        <v>251169</v>
      </c>
      <c r="AR86" s="9">
        <v>40300</v>
      </c>
      <c r="AS86" s="9">
        <v>0</v>
      </c>
      <c r="AT86" s="9">
        <v>187</v>
      </c>
      <c r="AU86" s="9">
        <v>3</v>
      </c>
      <c r="AV86" s="9">
        <v>4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37</v>
      </c>
      <c r="BD86" s="9">
        <v>29</v>
      </c>
      <c r="BE86" s="9">
        <v>1</v>
      </c>
      <c r="BF86" s="18">
        <f t="shared" si="50"/>
        <v>0.98332356039568947</v>
      </c>
      <c r="BG86" s="18">
        <f t="shared" si="45"/>
        <v>0.49292363168046766</v>
      </c>
      <c r="BH86" s="28">
        <f t="shared" si="51"/>
        <v>0.15604799223061372</v>
      </c>
      <c r="BI86" s="18">
        <v>7.0705304131573554E-2</v>
      </c>
      <c r="BJ86" s="18">
        <v>0.48189021093068068</v>
      </c>
      <c r="BK86" s="18">
        <f t="shared" si="52"/>
        <v>3.4482758620689655E-2</v>
      </c>
      <c r="BL86" s="18">
        <f t="shared" si="53"/>
        <v>1.7241379310344827E-2</v>
      </c>
      <c r="BM86" s="18">
        <f t="shared" si="54"/>
        <v>1.834862385321101E-2</v>
      </c>
      <c r="BN86" s="18">
        <f t="shared" si="55"/>
        <v>3.3670033670033669E-3</v>
      </c>
      <c r="BO86" s="18">
        <f t="shared" si="56"/>
        <v>0.50128325154958675</v>
      </c>
      <c r="BP86" s="9">
        <v>3</v>
      </c>
      <c r="BQ86" s="9">
        <v>4</v>
      </c>
      <c r="BR86" s="9">
        <v>0</v>
      </c>
      <c r="BS86" s="38">
        <v>0</v>
      </c>
      <c r="BT86" s="42">
        <f t="shared" si="39"/>
        <v>0.4372775756124796</v>
      </c>
    </row>
    <row r="87" spans="1:72" ht="16.5" x14ac:dyDescent="0.3">
      <c r="A87" s="7" t="s">
        <v>209</v>
      </c>
      <c r="B87" s="8" t="s">
        <v>79</v>
      </c>
      <c r="C87" s="8">
        <v>89607</v>
      </c>
      <c r="D87" s="9">
        <v>4</v>
      </c>
      <c r="E87" s="9">
        <v>4</v>
      </c>
      <c r="F87" s="18">
        <f t="shared" si="40"/>
        <v>1</v>
      </c>
      <c r="G87" s="9">
        <f>(P87-Q87)/D87</f>
        <v>535.5</v>
      </c>
      <c r="H87" s="9">
        <f>(P87-Q87)/E87</f>
        <v>535.5</v>
      </c>
      <c r="I87" s="9">
        <f>Q87/D87</f>
        <v>608</v>
      </c>
      <c r="J87" s="9">
        <f>Q87/E87</f>
        <v>608</v>
      </c>
      <c r="K87" s="26">
        <f t="shared" si="47"/>
        <v>0.26331648197127455</v>
      </c>
      <c r="L87" s="18">
        <f t="shared" si="48"/>
        <v>0.93417087950718136</v>
      </c>
      <c r="M87" s="28">
        <f t="shared" si="41"/>
        <v>0.90741905804078282</v>
      </c>
      <c r="N87" s="34">
        <v>8.3979203685028148E-2</v>
      </c>
      <c r="O87" s="34">
        <v>0.85796654960429808</v>
      </c>
      <c r="P87" s="9">
        <v>4574</v>
      </c>
      <c r="Q87" s="9">
        <v>2432</v>
      </c>
      <c r="R87" s="9">
        <v>3186</v>
      </c>
      <c r="S87" s="9">
        <v>1266</v>
      </c>
      <c r="T87" s="18">
        <f>(R87-S87)/(P87-Q87)</f>
        <v>0.89635854341736698</v>
      </c>
      <c r="U87" s="18">
        <f>S87/Q87</f>
        <v>0.52055921052631582</v>
      </c>
      <c r="V87" s="18">
        <f>(T87*0.25)+(U87*0.75)</f>
        <v>0.61450904374907855</v>
      </c>
      <c r="W87" s="18">
        <f t="shared" si="42"/>
        <v>0.61450904374907855</v>
      </c>
      <c r="X87" s="28">
        <f t="shared" si="49"/>
        <v>-0.49276065398962848</v>
      </c>
      <c r="Y87" s="18">
        <v>0.22382549560204315</v>
      </c>
      <c r="Z87" s="18">
        <v>0.72480144134149405</v>
      </c>
      <c r="AA87" s="9">
        <v>108</v>
      </c>
      <c r="AB87" s="9">
        <v>1</v>
      </c>
      <c r="AC87" s="9">
        <v>195</v>
      </c>
      <c r="AD87" s="9">
        <v>962</v>
      </c>
      <c r="AE87" s="9">
        <v>793</v>
      </c>
      <c r="AF87" s="9">
        <v>262</v>
      </c>
      <c r="AG87" s="9">
        <v>72</v>
      </c>
      <c r="AH87" s="9">
        <v>139</v>
      </c>
      <c r="AI87" s="9">
        <v>546</v>
      </c>
      <c r="AJ87" s="9">
        <v>476</v>
      </c>
      <c r="AK87" s="9">
        <v>0</v>
      </c>
      <c r="AL87" s="9">
        <v>6</v>
      </c>
      <c r="AM87" s="9">
        <v>422</v>
      </c>
      <c r="AN87" s="9">
        <v>120</v>
      </c>
      <c r="AO87" s="9">
        <v>1</v>
      </c>
      <c r="AP87" s="9">
        <v>12</v>
      </c>
      <c r="AQ87" s="9">
        <v>175831</v>
      </c>
      <c r="AR87" s="9">
        <v>1000</v>
      </c>
      <c r="AS87" s="9">
        <v>0</v>
      </c>
      <c r="AT87" s="9">
        <v>301</v>
      </c>
      <c r="AU87" s="9">
        <v>1</v>
      </c>
      <c r="AV87" s="9">
        <v>2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117</v>
      </c>
      <c r="BD87" s="9">
        <v>108</v>
      </c>
      <c r="BE87" s="9">
        <v>7</v>
      </c>
      <c r="BF87" s="18">
        <f>((1-BK87)+(1-BL87)+(1-BM87)+(1+BN87))/4</f>
        <v>0.9738951400148278</v>
      </c>
      <c r="BG87" s="18">
        <f t="shared" si="45"/>
        <v>0.45950603903313597</v>
      </c>
      <c r="BH87" s="28">
        <f t="shared" si="51"/>
        <v>-0.31658405507867732</v>
      </c>
      <c r="BI87" s="18">
        <v>7.0705304131573554E-2</v>
      </c>
      <c r="BJ87" s="18">
        <v>0.48189021093068068</v>
      </c>
      <c r="BK87" s="18">
        <f>BE87/BD87</f>
        <v>6.4814814814814811E-2</v>
      </c>
      <c r="BL87" s="18">
        <f>(BE87/BD87*0.5)+((AK87+AL87)/Q87*0.5)</f>
        <v>3.3640960038986353E-2</v>
      </c>
      <c r="BM87" s="18">
        <f t="shared" ref="BM87:BM150" si="57">(AV87/AN87*0.5)+(AW87/AN87*0.5)</f>
        <v>8.3333333333333332E-3</v>
      </c>
      <c r="BN87" s="18">
        <f t="shared" ref="BN87:BN150" si="58">AO87/AM87</f>
        <v>2.3696682464454978E-3</v>
      </c>
      <c r="BO87" s="18">
        <f t="shared" ref="BO87:BO150" si="59">(1-((3*AE87/S87)+(2*AF87/S87)+(1*AG87/S87))/5)*(1-AH87/S87)</f>
        <v>0.47182291003746035</v>
      </c>
      <c r="BP87" s="9">
        <v>15</v>
      </c>
      <c r="BQ87" s="9">
        <v>8</v>
      </c>
      <c r="BR87" s="9">
        <v>0</v>
      </c>
      <c r="BS87" s="38">
        <v>0</v>
      </c>
      <c r="BT87" s="42">
        <f t="shared" si="39"/>
        <v>3.2691449657492343E-2</v>
      </c>
    </row>
    <row r="88" spans="1:72" ht="16.5" x14ac:dyDescent="0.3">
      <c r="A88" s="7" t="s">
        <v>209</v>
      </c>
      <c r="B88" s="8" t="s">
        <v>78</v>
      </c>
      <c r="C88" s="8">
        <v>44197</v>
      </c>
      <c r="D88" s="9">
        <v>4</v>
      </c>
      <c r="E88" s="9">
        <v>2</v>
      </c>
      <c r="F88" s="18">
        <f t="shared" si="40"/>
        <v>0.5</v>
      </c>
      <c r="G88" s="9">
        <f>(P88-Q88)/D88</f>
        <v>619</v>
      </c>
      <c r="H88" s="9">
        <f>(P88-Q88)/E88</f>
        <v>1238</v>
      </c>
      <c r="I88" s="9">
        <f>Q88/D88</f>
        <v>544.25</v>
      </c>
      <c r="J88" s="9">
        <f>Q88/E88</f>
        <v>1088.5</v>
      </c>
      <c r="K88" s="26">
        <f t="shared" si="47"/>
        <v>0.50948028146706792</v>
      </c>
      <c r="L88" s="18">
        <f t="shared" si="48"/>
        <v>0.7452598592664661</v>
      </c>
      <c r="M88" s="28">
        <f t="shared" si="41"/>
        <v>-1.3420785788889944</v>
      </c>
      <c r="N88" s="34">
        <v>8.3979203685028148E-2</v>
      </c>
      <c r="O88" s="34">
        <v>0.85796654960429808</v>
      </c>
      <c r="P88" s="9">
        <v>4653</v>
      </c>
      <c r="Q88" s="9">
        <v>2177</v>
      </c>
      <c r="R88" s="9">
        <v>3534</v>
      </c>
      <c r="S88" s="9">
        <v>1112</v>
      </c>
      <c r="T88" s="18">
        <f>(R88-S88)/(P88-Q88)</f>
        <v>0.97819063004846529</v>
      </c>
      <c r="U88" s="18">
        <f>S88/Q88</f>
        <v>0.5107946715663757</v>
      </c>
      <c r="V88" s="18">
        <f>(T88*0.25)+(U88*0.75)</f>
        <v>0.62764366118689807</v>
      </c>
      <c r="W88" s="18">
        <f t="shared" si="42"/>
        <v>1.2552873223737961</v>
      </c>
      <c r="X88" s="28">
        <f t="shared" si="49"/>
        <v>2.3700869268954703</v>
      </c>
      <c r="Y88" s="18">
        <v>0.22382549560204315</v>
      </c>
      <c r="Z88" s="18">
        <v>0.72480144134149405</v>
      </c>
      <c r="AA88" s="9">
        <v>90</v>
      </c>
      <c r="AB88" s="9">
        <v>1</v>
      </c>
      <c r="AC88" s="9">
        <v>213</v>
      </c>
      <c r="AD88" s="9">
        <v>808</v>
      </c>
      <c r="AE88" s="9">
        <v>588</v>
      </c>
      <c r="AF88" s="9">
        <v>321</v>
      </c>
      <c r="AG88" s="9">
        <v>180</v>
      </c>
      <c r="AH88" s="9">
        <v>23</v>
      </c>
      <c r="AI88" s="9">
        <v>625</v>
      </c>
      <c r="AJ88" s="9">
        <v>128</v>
      </c>
      <c r="AK88" s="9">
        <v>1</v>
      </c>
      <c r="AL88" s="9">
        <v>36</v>
      </c>
      <c r="AM88" s="9">
        <v>479</v>
      </c>
      <c r="AN88" s="9">
        <v>116</v>
      </c>
      <c r="AO88" s="9">
        <v>1</v>
      </c>
      <c r="AP88" s="9">
        <v>0</v>
      </c>
      <c r="AQ88" s="9">
        <v>784060</v>
      </c>
      <c r="AR88" s="9">
        <v>19500</v>
      </c>
      <c r="AS88" s="9">
        <v>0</v>
      </c>
      <c r="AT88" s="9">
        <v>362</v>
      </c>
      <c r="AU88" s="9">
        <v>1</v>
      </c>
      <c r="AV88" s="9">
        <v>10</v>
      </c>
      <c r="AW88" s="9">
        <v>0</v>
      </c>
      <c r="AX88" s="9">
        <v>1</v>
      </c>
      <c r="AY88" s="9">
        <v>0</v>
      </c>
      <c r="AZ88" s="9">
        <v>0</v>
      </c>
      <c r="BA88" s="9">
        <v>0</v>
      </c>
      <c r="BB88" s="9">
        <v>1</v>
      </c>
      <c r="BC88" s="9">
        <v>138</v>
      </c>
      <c r="BD88" s="9">
        <v>132</v>
      </c>
      <c r="BE88" s="9">
        <v>33</v>
      </c>
      <c r="BF88" s="18">
        <f>((1-BK88)+(1-BL88)+(1-BM88)+(1+BN88))/4</f>
        <v>0.89387157536528494</v>
      </c>
      <c r="BG88" s="18">
        <f t="shared" si="45"/>
        <v>0.46823555925765581</v>
      </c>
      <c r="BH88" s="28">
        <f t="shared" si="51"/>
        <v>-0.19312061295451485</v>
      </c>
      <c r="BI88" s="18">
        <v>7.0705304131573554E-2</v>
      </c>
      <c r="BJ88" s="18">
        <v>0.48189021093068068</v>
      </c>
      <c r="BK88" s="18">
        <f>BE88/BD88</f>
        <v>0.25</v>
      </c>
      <c r="BL88" s="18">
        <f>(BE88/BD88*0.5)+((AK88+AL88)/Q88*0.5)</f>
        <v>0.13349793293523196</v>
      </c>
      <c r="BM88" s="18">
        <f t="shared" si="57"/>
        <v>4.3103448275862072E-2</v>
      </c>
      <c r="BN88" s="18">
        <f t="shared" si="58"/>
        <v>2.0876826722338203E-3</v>
      </c>
      <c r="BO88" s="18">
        <f t="shared" si="59"/>
        <v>0.52382867087624874</v>
      </c>
      <c r="BP88" s="9">
        <v>22</v>
      </c>
      <c r="BQ88" s="9">
        <v>10</v>
      </c>
      <c r="BR88" s="9">
        <v>0</v>
      </c>
      <c r="BS88" s="38">
        <v>0</v>
      </c>
      <c r="BT88" s="42">
        <f t="shared" si="39"/>
        <v>0.2782959116839871</v>
      </c>
    </row>
    <row r="89" spans="1:72" ht="16.5" x14ac:dyDescent="0.3">
      <c r="A89" s="7" t="s">
        <v>209</v>
      </c>
      <c r="B89" s="8" t="s">
        <v>123</v>
      </c>
      <c r="C89" s="8">
        <v>136054</v>
      </c>
      <c r="D89" s="9">
        <v>8</v>
      </c>
      <c r="E89" s="9">
        <v>7</v>
      </c>
      <c r="F89" s="18">
        <f t="shared" si="40"/>
        <v>0.875</v>
      </c>
      <c r="G89" s="9">
        <f>(P89-Q89)/D89</f>
        <v>1459.875</v>
      </c>
      <c r="H89" s="9">
        <f>(P89-Q89)/E89</f>
        <v>1668.4285714285713</v>
      </c>
      <c r="I89" s="9">
        <f>Q89/D89</f>
        <v>1149</v>
      </c>
      <c r="J89" s="9">
        <f>Q89/E89</f>
        <v>1313.1428571428571</v>
      </c>
      <c r="K89" s="26">
        <f t="shared" si="47"/>
        <v>0.72131286106986936</v>
      </c>
      <c r="L89" s="18">
        <f t="shared" si="48"/>
        <v>0.8969553055614472</v>
      </c>
      <c r="M89" s="28">
        <f t="shared" si="41"/>
        <v>0.46426679756788475</v>
      </c>
      <c r="N89" s="34">
        <v>8.3979203685028148E-2</v>
      </c>
      <c r="O89" s="34">
        <v>0.85796654960429808</v>
      </c>
      <c r="P89" s="9">
        <v>20871</v>
      </c>
      <c r="Q89" s="9">
        <v>9192</v>
      </c>
      <c r="R89" s="9">
        <v>14938</v>
      </c>
      <c r="S89" s="9">
        <v>3330</v>
      </c>
      <c r="T89" s="18">
        <f>(R89-S89)/(P89-Q89)</f>
        <v>0.99392071238975943</v>
      </c>
      <c r="U89" s="18">
        <f>S89/Q89</f>
        <v>0.3622715404699739</v>
      </c>
      <c r="V89" s="18">
        <f>(T89*0.25)+(U89*0.75)</f>
        <v>0.52018383344992025</v>
      </c>
      <c r="W89" s="18">
        <f t="shared" si="42"/>
        <v>0.59449580965705173</v>
      </c>
      <c r="X89" s="28">
        <f t="shared" si="49"/>
        <v>-0.58217510625385982</v>
      </c>
      <c r="Y89" s="18">
        <v>0.22382549560204315</v>
      </c>
      <c r="Z89" s="18">
        <v>0.72480144134149405</v>
      </c>
      <c r="AA89" s="9">
        <v>133</v>
      </c>
      <c r="AB89" s="9">
        <v>3</v>
      </c>
      <c r="AC89" s="9">
        <v>293</v>
      </c>
      <c r="AD89" s="9">
        <v>2901</v>
      </c>
      <c r="AE89" s="9">
        <v>1102</v>
      </c>
      <c r="AF89" s="9">
        <v>550</v>
      </c>
      <c r="AG89" s="9">
        <v>608</v>
      </c>
      <c r="AH89" s="9">
        <v>1070</v>
      </c>
      <c r="AI89" s="9">
        <v>2551</v>
      </c>
      <c r="AJ89" s="9">
        <v>2576</v>
      </c>
      <c r="AK89" s="9">
        <v>0</v>
      </c>
      <c r="AL89" s="9">
        <v>5</v>
      </c>
      <c r="AM89" s="9">
        <v>646</v>
      </c>
      <c r="AN89" s="9">
        <v>185</v>
      </c>
      <c r="AO89" s="9">
        <v>3</v>
      </c>
      <c r="AP89" s="9">
        <v>34</v>
      </c>
      <c r="AQ89" s="9">
        <v>556273</v>
      </c>
      <c r="AR89" s="9">
        <v>23975</v>
      </c>
      <c r="AS89" s="9">
        <v>30578</v>
      </c>
      <c r="AT89" s="9">
        <v>458</v>
      </c>
      <c r="AU89" s="9">
        <v>0</v>
      </c>
      <c r="AV89" s="9">
        <v>2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120</v>
      </c>
      <c r="BD89" s="9">
        <v>119</v>
      </c>
      <c r="BE89" s="9">
        <v>2</v>
      </c>
      <c r="BF89" s="18">
        <f>((1-BK89)+(1-BL89)+(1-BM89)+(1+BN89))/4</f>
        <v>0.99343912444457372</v>
      </c>
      <c r="BG89" s="18">
        <f t="shared" si="45"/>
        <v>0.47118877965539879</v>
      </c>
      <c r="BH89" s="28">
        <f t="shared" si="51"/>
        <v>-0.15135259520796196</v>
      </c>
      <c r="BI89" s="18">
        <v>7.0705304131573554E-2</v>
      </c>
      <c r="BJ89" s="18">
        <v>0.48189021093068068</v>
      </c>
      <c r="BK89" s="18">
        <f>BE89/BD89</f>
        <v>1.680672268907563E-2</v>
      </c>
      <c r="BL89" s="18">
        <f>(BE89/BD89*0.5)+((AK89+AL89)/Q89*0.5)</f>
        <v>8.6753369755212788E-3</v>
      </c>
      <c r="BM89" s="18">
        <f t="shared" si="57"/>
        <v>5.4054054054054057E-3</v>
      </c>
      <c r="BN89" s="18">
        <f t="shared" si="58"/>
        <v>4.6439628482972135E-3</v>
      </c>
      <c r="BO89" s="18">
        <f t="shared" si="59"/>
        <v>0.47430060691321957</v>
      </c>
      <c r="BP89" s="9">
        <v>22</v>
      </c>
      <c r="BQ89" s="9">
        <v>14</v>
      </c>
      <c r="BR89" s="9">
        <v>1</v>
      </c>
      <c r="BS89" s="38">
        <v>0</v>
      </c>
      <c r="BT89" s="42">
        <f t="shared" si="39"/>
        <v>-8.9753634631312348E-2</v>
      </c>
    </row>
    <row r="90" spans="1:72" ht="16.5" x14ac:dyDescent="0.3">
      <c r="A90" s="7" t="s">
        <v>209</v>
      </c>
      <c r="B90" s="8" t="s">
        <v>51</v>
      </c>
      <c r="C90" s="8">
        <v>45726</v>
      </c>
      <c r="D90" s="9">
        <v>3</v>
      </c>
      <c r="E90" s="9">
        <v>3</v>
      </c>
      <c r="F90" s="18">
        <f t="shared" si="40"/>
        <v>1</v>
      </c>
      <c r="G90" s="9">
        <f>(P90-Q90)/D90</f>
        <v>398</v>
      </c>
      <c r="H90" s="9">
        <f>(P90-Q90)/E90</f>
        <v>398</v>
      </c>
      <c r="I90" s="9">
        <f>Q90/D90</f>
        <v>510.33333333333331</v>
      </c>
      <c r="J90" s="9">
        <f>Q90/E90</f>
        <v>510.33333333333331</v>
      </c>
      <c r="K90" s="26">
        <f t="shared" si="47"/>
        <v>0.3163954861566724</v>
      </c>
      <c r="L90" s="18">
        <f t="shared" si="48"/>
        <v>0.89453483794777588</v>
      </c>
      <c r="M90" s="28">
        <f t="shared" si="41"/>
        <v>0.4354445712611254</v>
      </c>
      <c r="N90" s="34">
        <v>8.3979203685028148E-2</v>
      </c>
      <c r="O90" s="34">
        <v>0.85796654960429808</v>
      </c>
      <c r="P90" s="9">
        <v>2725</v>
      </c>
      <c r="Q90" s="9">
        <v>1531</v>
      </c>
      <c r="R90" s="9">
        <v>2109</v>
      </c>
      <c r="S90" s="9">
        <v>940</v>
      </c>
      <c r="T90" s="18">
        <f>(R90-S90)/(P90-Q90)</f>
        <v>0.97906197654941374</v>
      </c>
      <c r="U90" s="18">
        <f>S90/Q90</f>
        <v>0.61397779229261917</v>
      </c>
      <c r="V90" s="18">
        <f>(T90*0.25)+(U90*0.75)</f>
        <v>0.70524883835681784</v>
      </c>
      <c r="W90" s="18">
        <f t="shared" si="42"/>
        <v>0.70524883835681784</v>
      </c>
      <c r="X90" s="28">
        <f t="shared" si="49"/>
        <v>-8.7356460139109027E-2</v>
      </c>
      <c r="Y90" s="18">
        <v>0.22382549560204315</v>
      </c>
      <c r="Z90" s="18">
        <v>0.72480144134149405</v>
      </c>
      <c r="AA90" s="9">
        <v>56</v>
      </c>
      <c r="AB90" s="9">
        <v>1</v>
      </c>
      <c r="AC90" s="9">
        <v>169</v>
      </c>
      <c r="AD90" s="9">
        <v>714</v>
      </c>
      <c r="AE90" s="9">
        <v>620</v>
      </c>
      <c r="AF90" s="9">
        <v>170</v>
      </c>
      <c r="AG90" s="9">
        <v>79</v>
      </c>
      <c r="AH90" s="9">
        <v>71</v>
      </c>
      <c r="AI90" s="9">
        <v>333</v>
      </c>
      <c r="AJ90" s="9">
        <v>174</v>
      </c>
      <c r="AK90" s="9">
        <v>0</v>
      </c>
      <c r="AL90" s="9">
        <v>12</v>
      </c>
      <c r="AM90" s="9">
        <v>437</v>
      </c>
      <c r="AN90" s="9">
        <v>72</v>
      </c>
      <c r="AO90" s="9">
        <v>1</v>
      </c>
      <c r="AP90" s="9">
        <v>2</v>
      </c>
      <c r="AQ90" s="9">
        <v>13381</v>
      </c>
      <c r="AR90" s="9">
        <v>0</v>
      </c>
      <c r="AS90" s="9">
        <v>0</v>
      </c>
      <c r="AT90" s="9">
        <v>364</v>
      </c>
      <c r="AU90" s="9">
        <v>0</v>
      </c>
      <c r="AV90" s="9">
        <v>1</v>
      </c>
      <c r="AW90" s="9">
        <v>1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65</v>
      </c>
      <c r="BD90" s="9">
        <v>55</v>
      </c>
      <c r="BE90" s="9">
        <v>9</v>
      </c>
      <c r="BF90" s="18">
        <f>((1-BK90)+(1-BL90)+(1-BM90)+(1+BN90))/4</f>
        <v>0.93475647199779255</v>
      </c>
      <c r="BG90" s="18">
        <f t="shared" si="45"/>
        <v>0.44513048185968407</v>
      </c>
      <c r="BH90" s="28">
        <f t="shared" si="51"/>
        <v>-0.51990058627838509</v>
      </c>
      <c r="BI90" s="18">
        <v>7.0705304131573554E-2</v>
      </c>
      <c r="BJ90" s="18">
        <v>0.48189021093068068</v>
      </c>
      <c r="BK90" s="18">
        <f>BE90/BD90</f>
        <v>0.16363636363636364</v>
      </c>
      <c r="BL90" s="18">
        <f>(BE90/BD90*0.5)+((AK90+AL90)/Q90*0.5)</f>
        <v>8.5737189003028319E-2</v>
      </c>
      <c r="BM90" s="18">
        <f t="shared" si="57"/>
        <v>1.3888888888888888E-2</v>
      </c>
      <c r="BN90" s="18">
        <f t="shared" si="58"/>
        <v>2.2883295194508009E-3</v>
      </c>
      <c r="BO90" s="18">
        <f t="shared" si="59"/>
        <v>0.47619941149841566</v>
      </c>
      <c r="BP90" s="9">
        <v>5</v>
      </c>
      <c r="BQ90" s="9">
        <v>5</v>
      </c>
      <c r="BR90" s="9">
        <v>0</v>
      </c>
      <c r="BS90" s="38">
        <v>0</v>
      </c>
      <c r="BT90" s="42">
        <f t="shared" si="39"/>
        <v>-5.7270825052122908E-2</v>
      </c>
    </row>
    <row r="91" spans="1:72" ht="16.5" x14ac:dyDescent="0.3">
      <c r="A91" s="7" t="s">
        <v>209</v>
      </c>
      <c r="B91" s="8" t="s">
        <v>109</v>
      </c>
      <c r="C91" s="8">
        <v>105495</v>
      </c>
      <c r="D91" s="9">
        <v>4</v>
      </c>
      <c r="E91" s="9">
        <v>3</v>
      </c>
      <c r="F91" s="18">
        <f t="shared" si="40"/>
        <v>0.75</v>
      </c>
      <c r="G91" s="9">
        <f>(P91-Q91)/D91</f>
        <v>317.75</v>
      </c>
      <c r="H91" s="9">
        <f>(P91-Q91)/E91</f>
        <v>423.66666666666669</v>
      </c>
      <c r="I91" s="9">
        <f>Q91/D91</f>
        <v>1372.5</v>
      </c>
      <c r="J91" s="9">
        <f>Q91/E91</f>
        <v>1830</v>
      </c>
      <c r="K91" s="26">
        <f t="shared" si="47"/>
        <v>0.42042276885160434</v>
      </c>
      <c r="L91" s="18">
        <f t="shared" si="48"/>
        <v>0.85985907704946518</v>
      </c>
      <c r="M91" s="28">
        <f t="shared" si="41"/>
        <v>2.2535667904939938E-2</v>
      </c>
      <c r="N91" s="34">
        <v>8.3979203685028148E-2</v>
      </c>
      <c r="O91" s="34">
        <v>0.85796654960429808</v>
      </c>
      <c r="P91" s="9">
        <v>6761</v>
      </c>
      <c r="Q91" s="9">
        <v>5490</v>
      </c>
      <c r="R91" s="9">
        <v>3297</v>
      </c>
      <c r="S91" s="9">
        <v>2076</v>
      </c>
      <c r="T91" s="18">
        <f>(R91-S91)/(P91-Q91)</f>
        <v>0.96066089693154999</v>
      </c>
      <c r="U91" s="18">
        <f>S91/Q91</f>
        <v>0.37814207650273224</v>
      </c>
      <c r="V91" s="18">
        <f>(T91*0.25)+(U91*0.75)</f>
        <v>0.52377178160993676</v>
      </c>
      <c r="W91" s="18">
        <f t="shared" si="42"/>
        <v>0.69836237547991564</v>
      </c>
      <c r="X91" s="28">
        <f t="shared" si="49"/>
        <v>-0.1181235667119285</v>
      </c>
      <c r="Y91" s="18">
        <v>0.22382549560204315</v>
      </c>
      <c r="Z91" s="18">
        <v>0.72480144134149405</v>
      </c>
      <c r="AA91" s="9">
        <v>93</v>
      </c>
      <c r="AB91" s="9">
        <v>8</v>
      </c>
      <c r="AC91" s="9">
        <v>385</v>
      </c>
      <c r="AD91" s="9">
        <v>1590</v>
      </c>
      <c r="AE91" s="9">
        <v>886</v>
      </c>
      <c r="AF91" s="9">
        <v>394</v>
      </c>
      <c r="AG91" s="9">
        <v>425</v>
      </c>
      <c r="AH91" s="9">
        <v>371</v>
      </c>
      <c r="AI91" s="9">
        <v>922</v>
      </c>
      <c r="AJ91" s="9">
        <v>2269</v>
      </c>
      <c r="AK91" s="9">
        <v>0</v>
      </c>
      <c r="AL91" s="9">
        <v>11</v>
      </c>
      <c r="AM91" s="9">
        <v>593</v>
      </c>
      <c r="AN91" s="9">
        <v>153</v>
      </c>
      <c r="AO91" s="9">
        <v>8</v>
      </c>
      <c r="AP91" s="9">
        <v>28</v>
      </c>
      <c r="AQ91" s="9">
        <v>0</v>
      </c>
      <c r="AR91" s="9">
        <v>0</v>
      </c>
      <c r="AS91" s="9">
        <v>0</v>
      </c>
      <c r="AT91" s="9">
        <v>432</v>
      </c>
      <c r="AU91" s="9">
        <v>0</v>
      </c>
      <c r="AV91" s="9">
        <v>2</v>
      </c>
      <c r="AW91" s="9">
        <v>0</v>
      </c>
      <c r="AX91" s="9">
        <v>2</v>
      </c>
      <c r="AY91" s="9">
        <v>0</v>
      </c>
      <c r="AZ91" s="9">
        <v>0</v>
      </c>
      <c r="BA91" s="9">
        <v>0</v>
      </c>
      <c r="BB91" s="9">
        <v>2</v>
      </c>
      <c r="BC91" s="9">
        <v>150</v>
      </c>
      <c r="BD91" s="9">
        <v>149</v>
      </c>
      <c r="BE91" s="9">
        <v>13</v>
      </c>
      <c r="BF91" s="18">
        <f>((1-BK91)+(1-BL91)+(1-BM91)+(1+BN91))/4</f>
        <v>0.96877011817473901</v>
      </c>
      <c r="BG91" s="18">
        <f t="shared" si="45"/>
        <v>0.4989243344496298</v>
      </c>
      <c r="BH91" s="28">
        <f t="shared" si="51"/>
        <v>0.24091719465983466</v>
      </c>
      <c r="BI91" s="18">
        <v>7.0705304131573554E-2</v>
      </c>
      <c r="BJ91" s="18">
        <v>0.48189021093068068</v>
      </c>
      <c r="BK91" s="18">
        <f>BE91/BD91</f>
        <v>8.7248322147651006E-2</v>
      </c>
      <c r="BL91" s="18">
        <f>(BE91/BD91*0.5)+((AK91+AL91)/Q91*0.5)</f>
        <v>4.4625982567450276E-2</v>
      </c>
      <c r="BM91" s="18">
        <f t="shared" si="57"/>
        <v>6.5359477124183009E-3</v>
      </c>
      <c r="BN91" s="18">
        <f t="shared" si="58"/>
        <v>1.3490725126475547E-2</v>
      </c>
      <c r="BO91" s="18">
        <f t="shared" si="59"/>
        <v>0.51500797257212449</v>
      </c>
      <c r="BP91" s="9">
        <v>20</v>
      </c>
      <c r="BQ91" s="9">
        <v>13</v>
      </c>
      <c r="BR91" s="9">
        <v>0</v>
      </c>
      <c r="BS91" s="38">
        <v>0</v>
      </c>
      <c r="BT91" s="42">
        <f t="shared" si="39"/>
        <v>4.8443098617615366E-2</v>
      </c>
    </row>
    <row r="92" spans="1:72" ht="16.5" x14ac:dyDescent="0.3">
      <c r="A92" s="7" t="s">
        <v>209</v>
      </c>
      <c r="B92" s="8" t="s">
        <v>23</v>
      </c>
      <c r="C92" s="8">
        <v>240507</v>
      </c>
      <c r="D92" s="9">
        <v>12</v>
      </c>
      <c r="E92" s="9">
        <v>11</v>
      </c>
      <c r="F92" s="18">
        <f t="shared" si="40"/>
        <v>0.91666666666666663</v>
      </c>
      <c r="G92" s="9">
        <f>(P92-Q92)/D92</f>
        <v>1190.3333333333333</v>
      </c>
      <c r="H92" s="9">
        <f>(P92-Q92)/E92</f>
        <v>1298.5454545454545</v>
      </c>
      <c r="I92" s="9">
        <f>Q92/D92</f>
        <v>1266.5833333333333</v>
      </c>
      <c r="J92" s="9">
        <f>Q92/E92</f>
        <v>1381.7272727272727</v>
      </c>
      <c r="K92" s="26">
        <f t="shared" si="47"/>
        <v>0.62244550054676162</v>
      </c>
      <c r="L92" s="18">
        <f t="shared" si="48"/>
        <v>0.94341404540483986</v>
      </c>
      <c r="M92" s="28">
        <f t="shared" si="41"/>
        <v>1.0174839966454148</v>
      </c>
      <c r="N92" s="34">
        <v>8.3979203685028148E-2</v>
      </c>
      <c r="O92" s="34">
        <v>0.85796654960429808</v>
      </c>
      <c r="P92" s="9">
        <v>29483</v>
      </c>
      <c r="Q92" s="9">
        <v>15199</v>
      </c>
      <c r="R92" s="9">
        <v>21169</v>
      </c>
      <c r="S92" s="9">
        <v>7424</v>
      </c>
      <c r="T92" s="18">
        <f>(R92-S92)/(P92-Q92)</f>
        <v>0.96226547185662281</v>
      </c>
      <c r="U92" s="18">
        <f>S92/Q92</f>
        <v>0.48845318770971774</v>
      </c>
      <c r="V92" s="18">
        <f>(T92*0.25)+(U92*0.75)</f>
        <v>0.60690625874644399</v>
      </c>
      <c r="W92" s="18">
        <f t="shared" si="42"/>
        <v>0.6620795549961207</v>
      </c>
      <c r="X92" s="28">
        <f t="shared" si="49"/>
        <v>-0.28022672831200379</v>
      </c>
      <c r="Y92" s="18">
        <v>0.22382549560204315</v>
      </c>
      <c r="Z92" s="18">
        <v>0.72480144134149405</v>
      </c>
      <c r="AA92" s="9">
        <v>502</v>
      </c>
      <c r="AB92" s="9">
        <v>1</v>
      </c>
      <c r="AC92" s="9">
        <v>1652</v>
      </c>
      <c r="AD92" s="9">
        <v>5269</v>
      </c>
      <c r="AE92" s="9">
        <v>3760</v>
      </c>
      <c r="AF92" s="9">
        <v>1561</v>
      </c>
      <c r="AG92" s="9">
        <v>925</v>
      </c>
      <c r="AH92" s="9">
        <v>1178</v>
      </c>
      <c r="AI92" s="9">
        <v>4174</v>
      </c>
      <c r="AJ92" s="9">
        <v>2470</v>
      </c>
      <c r="AK92" s="9">
        <v>0</v>
      </c>
      <c r="AL92" s="9">
        <v>32</v>
      </c>
      <c r="AM92" s="9">
        <v>1776</v>
      </c>
      <c r="AN92" s="9">
        <v>675</v>
      </c>
      <c r="AO92" s="9">
        <v>1</v>
      </c>
      <c r="AP92" s="9">
        <v>54</v>
      </c>
      <c r="AQ92" s="9">
        <v>1847256</v>
      </c>
      <c r="AR92" s="9">
        <v>35200</v>
      </c>
      <c r="AS92" s="9">
        <v>35877</v>
      </c>
      <c r="AT92" s="9">
        <v>1100</v>
      </c>
      <c r="AU92" s="9">
        <v>1</v>
      </c>
      <c r="AV92" s="9">
        <v>13</v>
      </c>
      <c r="AW92" s="9">
        <v>0</v>
      </c>
      <c r="AX92" s="9">
        <v>7</v>
      </c>
      <c r="AY92" s="9">
        <v>2</v>
      </c>
      <c r="AZ92" s="9">
        <v>0</v>
      </c>
      <c r="BA92" s="9">
        <v>1</v>
      </c>
      <c r="BB92" s="9">
        <v>5</v>
      </c>
      <c r="BC92" s="9">
        <v>408</v>
      </c>
      <c r="BD92" s="9">
        <v>312</v>
      </c>
      <c r="BE92" s="9">
        <v>43</v>
      </c>
      <c r="BF92" s="18">
        <f>((1-BK92)+(1-BL92)+(1-BM92)+(1+BN92))/4</f>
        <v>0.94578749084177072</v>
      </c>
      <c r="BG92" s="18">
        <f t="shared" si="45"/>
        <v>0.46716105834131877</v>
      </c>
      <c r="BH92" s="28">
        <f t="shared" si="51"/>
        <v>-0.20831750559976153</v>
      </c>
      <c r="BI92" s="18">
        <v>7.0705304131573554E-2</v>
      </c>
      <c r="BJ92" s="18">
        <v>0.48189021093068068</v>
      </c>
      <c r="BK92" s="18">
        <f>BE92/BD92</f>
        <v>0.13782051282051283</v>
      </c>
      <c r="BL92" s="18">
        <f>(BE92/BD92*0.5)+((AK92+AL92)/Q92*0.5)</f>
        <v>6.9962957245837704E-2</v>
      </c>
      <c r="BM92" s="18">
        <f t="shared" si="57"/>
        <v>9.6296296296296303E-3</v>
      </c>
      <c r="BN92" s="18">
        <f t="shared" si="58"/>
        <v>5.6306306306306306E-4</v>
      </c>
      <c r="BO92" s="18">
        <f t="shared" si="59"/>
        <v>0.49393871547776091</v>
      </c>
      <c r="BP92" s="9">
        <v>54</v>
      </c>
      <c r="BQ92" s="9">
        <v>21</v>
      </c>
      <c r="BR92" s="9">
        <v>0</v>
      </c>
      <c r="BS92" s="38">
        <v>0</v>
      </c>
      <c r="BT92" s="42">
        <f t="shared" si="39"/>
        <v>0.1763132542445498</v>
      </c>
    </row>
    <row r="93" spans="1:72" ht="16.5" x14ac:dyDescent="0.3">
      <c r="A93" s="7" t="s">
        <v>209</v>
      </c>
      <c r="B93" s="8" t="s">
        <v>55</v>
      </c>
      <c r="C93" s="8">
        <v>36892</v>
      </c>
      <c r="D93" s="9">
        <v>3</v>
      </c>
      <c r="E93" s="9">
        <v>2</v>
      </c>
      <c r="F93" s="18">
        <f t="shared" si="40"/>
        <v>0.66666666666666663</v>
      </c>
      <c r="G93" s="9">
        <f>(P93-Q93)/D93</f>
        <v>352</v>
      </c>
      <c r="H93" s="9">
        <f>(P93-Q93)/E93</f>
        <v>528</v>
      </c>
      <c r="I93" s="9">
        <f>Q93/D93</f>
        <v>686.33333333333337</v>
      </c>
      <c r="J93" s="9">
        <f>Q93/E93</f>
        <v>1029.5</v>
      </c>
      <c r="K93" s="26">
        <f t="shared" si="47"/>
        <v>0.49014691532039462</v>
      </c>
      <c r="L93" s="18">
        <f t="shared" si="48"/>
        <v>0.75492654233980272</v>
      </c>
      <c r="M93" s="28">
        <f t="shared" si="41"/>
        <v>-1.2269705205940811</v>
      </c>
      <c r="N93" s="34">
        <v>8.3979203685028148E-2</v>
      </c>
      <c r="O93" s="34">
        <v>0.85796654960429808</v>
      </c>
      <c r="P93" s="9">
        <v>3115</v>
      </c>
      <c r="Q93" s="9">
        <v>2059</v>
      </c>
      <c r="R93" s="9">
        <v>2021</v>
      </c>
      <c r="S93" s="9">
        <v>1196</v>
      </c>
      <c r="T93" s="18">
        <f>(R93-S93)/(P93-Q93)</f>
        <v>0.78125</v>
      </c>
      <c r="U93" s="18">
        <f>S93/Q93</f>
        <v>0.58086449732880041</v>
      </c>
      <c r="V93" s="18">
        <f>(T93*0.25)+(U93*0.75)</f>
        <v>0.63096087299660031</v>
      </c>
      <c r="W93" s="18">
        <f t="shared" si="42"/>
        <v>0.94644130949490046</v>
      </c>
      <c r="X93" s="28">
        <f t="shared" si="49"/>
        <v>0.99023512740245312</v>
      </c>
      <c r="Y93" s="18">
        <v>0.22382549560204315</v>
      </c>
      <c r="Z93" s="18">
        <v>0.72480144134149405</v>
      </c>
      <c r="AA93" s="9">
        <v>37</v>
      </c>
      <c r="AB93" s="9">
        <v>3</v>
      </c>
      <c r="AC93" s="9">
        <v>194</v>
      </c>
      <c r="AD93" s="9">
        <v>962</v>
      </c>
      <c r="AE93" s="9">
        <v>646</v>
      </c>
      <c r="AF93" s="9">
        <v>183</v>
      </c>
      <c r="AG93" s="9">
        <v>59</v>
      </c>
      <c r="AH93" s="9">
        <v>308</v>
      </c>
      <c r="AI93" s="9">
        <v>439</v>
      </c>
      <c r="AJ93" s="9">
        <v>266</v>
      </c>
      <c r="AK93" s="9">
        <v>0</v>
      </c>
      <c r="AL93" s="9">
        <v>8</v>
      </c>
      <c r="AM93" s="9">
        <v>256</v>
      </c>
      <c r="AN93" s="9">
        <v>50</v>
      </c>
      <c r="AO93" s="9">
        <v>3</v>
      </c>
      <c r="AP93" s="9">
        <v>6</v>
      </c>
      <c r="AQ93" s="9">
        <v>473342</v>
      </c>
      <c r="AR93" s="9">
        <v>30275</v>
      </c>
      <c r="AS93" s="9">
        <v>0</v>
      </c>
      <c r="AT93" s="9">
        <v>203</v>
      </c>
      <c r="AU93" s="9">
        <v>0</v>
      </c>
      <c r="AV93" s="9">
        <v>7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54</v>
      </c>
      <c r="BD93" s="9">
        <v>10</v>
      </c>
      <c r="BE93" s="9">
        <v>2</v>
      </c>
      <c r="BF93" s="18">
        <f>((1-BK93)+(1-BL93)+(1-BM93)+(1+BN93))/4</f>
        <v>0.90994401484337062</v>
      </c>
      <c r="BG93" s="18">
        <f t="shared" si="45"/>
        <v>0.40864273630878889</v>
      </c>
      <c r="BH93" s="28">
        <f t="shared" si="51"/>
        <v>-1.0359544523786728</v>
      </c>
      <c r="BI93" s="18">
        <v>7.0705304131573554E-2</v>
      </c>
      <c r="BJ93" s="18">
        <v>0.48189021093068068</v>
      </c>
      <c r="BK93" s="18">
        <f>BE93/BD93</f>
        <v>0.2</v>
      </c>
      <c r="BL93" s="18">
        <f>(BE93/BD93*0.5)+((AK93+AL93)/Q93*0.5)</f>
        <v>0.10194269062651773</v>
      </c>
      <c r="BM93" s="18">
        <f t="shared" si="57"/>
        <v>7.0000000000000007E-2</v>
      </c>
      <c r="BN93" s="18">
        <f t="shared" si="58"/>
        <v>1.171875E-2</v>
      </c>
      <c r="BO93" s="18">
        <f t="shared" si="59"/>
        <v>0.44908558069820248</v>
      </c>
      <c r="BP93" s="9">
        <v>8</v>
      </c>
      <c r="BQ93" s="9">
        <v>5</v>
      </c>
      <c r="BR93" s="9">
        <v>0</v>
      </c>
      <c r="BS93" s="38">
        <v>0</v>
      </c>
      <c r="BT93" s="42">
        <f t="shared" si="39"/>
        <v>-0.42422994852343354</v>
      </c>
    </row>
    <row r="94" spans="1:72" ht="16.5" x14ac:dyDescent="0.3">
      <c r="A94" s="7" t="s">
        <v>209</v>
      </c>
      <c r="B94" s="8" t="s">
        <v>38</v>
      </c>
      <c r="C94" s="8">
        <v>230468</v>
      </c>
      <c r="D94" s="9">
        <v>13</v>
      </c>
      <c r="E94" s="9">
        <v>10</v>
      </c>
      <c r="F94" s="18">
        <f t="shared" si="40"/>
        <v>0.76923076923076927</v>
      </c>
      <c r="G94" s="9">
        <f>(P94-Q94)/D94</f>
        <v>988.92307692307691</v>
      </c>
      <c r="H94" s="9">
        <f>(P94-Q94)/E94</f>
        <v>1285.5999999999999</v>
      </c>
      <c r="I94" s="9">
        <f>Q94/D94</f>
        <v>1192.3076923076924</v>
      </c>
      <c r="J94" s="9">
        <f>Q94/E94</f>
        <v>1550</v>
      </c>
      <c r="K94" s="26">
        <f t="shared" si="47"/>
        <v>0.64386379020080875</v>
      </c>
      <c r="L94" s="18">
        <f t="shared" si="48"/>
        <v>0.93561362097991907</v>
      </c>
      <c r="M94" s="28">
        <f t="shared" si="41"/>
        <v>0.92459880504277692</v>
      </c>
      <c r="N94" s="34">
        <v>8.3979203685028148E-2</v>
      </c>
      <c r="O94" s="34">
        <v>0.85796654960429808</v>
      </c>
      <c r="P94" s="9">
        <v>28356</v>
      </c>
      <c r="Q94" s="9">
        <v>15500</v>
      </c>
      <c r="R94" s="9">
        <v>19258</v>
      </c>
      <c r="S94" s="9">
        <v>6577</v>
      </c>
      <c r="T94" s="18">
        <f>(R94-S94)/(P94-Q94)</f>
        <v>0.98638767890479151</v>
      </c>
      <c r="U94" s="18">
        <f>S94/Q94</f>
        <v>0.42432258064516132</v>
      </c>
      <c r="V94" s="18">
        <f>(T94*0.25)+(U94*0.75)</f>
        <v>0.56483885521006882</v>
      </c>
      <c r="W94" s="18">
        <f t="shared" si="42"/>
        <v>0.73429051177308946</v>
      </c>
      <c r="X94" s="28">
        <f t="shared" si="49"/>
        <v>4.2394948824180309E-2</v>
      </c>
      <c r="Y94" s="18">
        <v>0.22382549560204315</v>
      </c>
      <c r="Z94" s="18">
        <v>0.72480144134149405</v>
      </c>
      <c r="AA94" s="9">
        <v>212</v>
      </c>
      <c r="AB94" s="9">
        <v>0</v>
      </c>
      <c r="AC94" s="9">
        <v>1129</v>
      </c>
      <c r="AD94" s="9">
        <v>5236</v>
      </c>
      <c r="AE94" s="9">
        <v>3263</v>
      </c>
      <c r="AF94" s="9">
        <v>938</v>
      </c>
      <c r="AG94" s="9">
        <v>675</v>
      </c>
      <c r="AH94" s="9">
        <v>1701</v>
      </c>
      <c r="AI94" s="9">
        <v>4756</v>
      </c>
      <c r="AJ94" s="9">
        <v>1919</v>
      </c>
      <c r="AK94" s="9">
        <v>0</v>
      </c>
      <c r="AL94" s="9">
        <v>6</v>
      </c>
      <c r="AM94" s="9">
        <v>1392</v>
      </c>
      <c r="AN94" s="9">
        <v>294</v>
      </c>
      <c r="AO94" s="9">
        <v>0</v>
      </c>
      <c r="AP94" s="9">
        <v>42</v>
      </c>
      <c r="AQ94" s="9">
        <v>1332220</v>
      </c>
      <c r="AR94" s="9">
        <v>17274</v>
      </c>
      <c r="AS94" s="9">
        <v>53389</v>
      </c>
      <c r="AT94" s="9">
        <v>1098</v>
      </c>
      <c r="AU94" s="9">
        <v>0</v>
      </c>
      <c r="AV94" s="9">
        <v>5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267</v>
      </c>
      <c r="BD94" s="9">
        <v>247</v>
      </c>
      <c r="BE94" s="9">
        <v>6</v>
      </c>
      <c r="BF94" s="18">
        <f>((1-BK94)+(1-BL94)+(1-BM94)+(1+BN94))/4</f>
        <v>0.98871645082219906</v>
      </c>
      <c r="BG94" s="18">
        <f t="shared" si="45"/>
        <v>0.45794773436146968</v>
      </c>
      <c r="BH94" s="28">
        <f t="shared" si="51"/>
        <v>-0.33862348607760895</v>
      </c>
      <c r="BI94" s="18">
        <v>7.0705304131573554E-2</v>
      </c>
      <c r="BJ94" s="18">
        <v>0.48189021093068068</v>
      </c>
      <c r="BK94" s="18">
        <f>BE94/BD94</f>
        <v>2.4291497975708502E-2</v>
      </c>
      <c r="BL94" s="18">
        <f>(BE94/BD94*0.5)+((AK94+AL94)/Q94*0.5)</f>
        <v>1.2339297374951026E-2</v>
      </c>
      <c r="BM94" s="18">
        <f t="shared" si="57"/>
        <v>8.5034013605442185E-3</v>
      </c>
      <c r="BN94" s="18">
        <f t="shared" si="58"/>
        <v>0</v>
      </c>
      <c r="BO94" s="18">
        <f t="shared" si="59"/>
        <v>0.46317398075115312</v>
      </c>
      <c r="BP94" s="9">
        <v>159</v>
      </c>
      <c r="BQ94" s="9">
        <v>154</v>
      </c>
      <c r="BR94" s="9">
        <v>4</v>
      </c>
      <c r="BS94" s="38">
        <v>1</v>
      </c>
      <c r="BT94" s="42">
        <f t="shared" si="39"/>
        <v>0.20945675592978277</v>
      </c>
    </row>
    <row r="95" spans="1:72" ht="16.5" x14ac:dyDescent="0.3">
      <c r="A95" s="7" t="s">
        <v>209</v>
      </c>
      <c r="B95" s="8" t="s">
        <v>5</v>
      </c>
      <c r="C95" s="8">
        <v>384014</v>
      </c>
      <c r="D95" s="9">
        <v>26</v>
      </c>
      <c r="E95" s="9">
        <v>23</v>
      </c>
      <c r="F95" s="18">
        <f t="shared" si="40"/>
        <v>0.88461538461538458</v>
      </c>
      <c r="G95" s="9">
        <f>(P95-Q95)/D95</f>
        <v>601.19230769230774</v>
      </c>
      <c r="H95" s="9">
        <f>(P95-Q95)/E95</f>
        <v>679.60869565217388</v>
      </c>
      <c r="I95" s="9">
        <f>Q95/D95</f>
        <v>1768.7307692307693</v>
      </c>
      <c r="J95" s="9">
        <f>Q95/E95</f>
        <v>1999.4347826086957</v>
      </c>
      <c r="K95" s="26">
        <f t="shared" si="47"/>
        <v>0.99991146156129729</v>
      </c>
      <c r="L95" s="18">
        <f t="shared" si="48"/>
        <v>0.95652558862776971</v>
      </c>
      <c r="M95" s="28">
        <f t="shared" si="41"/>
        <v>1.1736124504481671</v>
      </c>
      <c r="N95" s="34">
        <v>8.3979203685028148E-2</v>
      </c>
      <c r="O95" s="34">
        <v>0.85796654960429808</v>
      </c>
      <c r="P95" s="9">
        <v>61618</v>
      </c>
      <c r="Q95" s="9">
        <v>45987</v>
      </c>
      <c r="R95" s="9">
        <v>32645</v>
      </c>
      <c r="S95" s="9">
        <v>18079</v>
      </c>
      <c r="T95" s="18">
        <f>(R95-S95)/(P95-Q95)</f>
        <v>0.93186616339325701</v>
      </c>
      <c r="U95" s="18">
        <f>S95/Q95</f>
        <v>0.39313284189009939</v>
      </c>
      <c r="V95" s="18">
        <f>(T95*0.25)+(U95*0.75)</f>
        <v>0.52781617226588873</v>
      </c>
      <c r="W95" s="18">
        <f t="shared" si="42"/>
        <v>0.59666175995274384</v>
      </c>
      <c r="X95" s="28">
        <f t="shared" si="49"/>
        <v>-0.57249814657656228</v>
      </c>
      <c r="Y95" s="18">
        <v>0.22382549560204315</v>
      </c>
      <c r="Z95" s="18">
        <v>0.72480144134149405</v>
      </c>
      <c r="AA95" s="9">
        <v>589</v>
      </c>
      <c r="AB95" s="9">
        <v>78</v>
      </c>
      <c r="AC95" s="9">
        <v>1794</v>
      </c>
      <c r="AD95" s="9">
        <v>15618</v>
      </c>
      <c r="AE95" s="9">
        <v>5685</v>
      </c>
      <c r="AF95" s="9">
        <v>2660</v>
      </c>
      <c r="AG95" s="9">
        <v>4063</v>
      </c>
      <c r="AH95" s="9">
        <v>5671</v>
      </c>
      <c r="AI95" s="9">
        <v>12423</v>
      </c>
      <c r="AJ95" s="9">
        <v>14655</v>
      </c>
      <c r="AK95" s="9">
        <v>5</v>
      </c>
      <c r="AL95" s="9">
        <v>44</v>
      </c>
      <c r="AM95" s="9">
        <v>2742</v>
      </c>
      <c r="AN95" s="9">
        <v>783</v>
      </c>
      <c r="AO95" s="9">
        <v>83</v>
      </c>
      <c r="AP95" s="9">
        <v>120</v>
      </c>
      <c r="AQ95" s="9">
        <v>5952560</v>
      </c>
      <c r="AR95" s="9">
        <v>590090</v>
      </c>
      <c r="AS95" s="9">
        <v>7487406</v>
      </c>
      <c r="AT95" s="9">
        <v>1876</v>
      </c>
      <c r="AU95" s="9">
        <v>2</v>
      </c>
      <c r="AV95" s="9">
        <v>19</v>
      </c>
      <c r="AW95" s="9">
        <v>0</v>
      </c>
      <c r="AX95" s="9">
        <v>25</v>
      </c>
      <c r="AY95" s="9">
        <v>4</v>
      </c>
      <c r="AZ95" s="9">
        <v>0</v>
      </c>
      <c r="BA95" s="9">
        <v>0</v>
      </c>
      <c r="BB95" s="9">
        <v>21</v>
      </c>
      <c r="BC95" s="9">
        <v>707</v>
      </c>
      <c r="BD95" s="9">
        <v>495</v>
      </c>
      <c r="BE95" s="9">
        <v>70</v>
      </c>
      <c r="BF95" s="18">
        <f>((1-BK95)+(1-BL95)+(1-BM95)+(1+BN95))/4</f>
        <v>0.9513707705365011</v>
      </c>
      <c r="BG95" s="18">
        <f t="shared" si="45"/>
        <v>0.46197753739204783</v>
      </c>
      <c r="BH95" s="28">
        <f t="shared" si="51"/>
        <v>-0.28162913353116914</v>
      </c>
      <c r="BI95" s="18">
        <v>7.0705304131573554E-2</v>
      </c>
      <c r="BJ95" s="18">
        <v>0.48189021093068068</v>
      </c>
      <c r="BK95" s="18">
        <f>BE95/BD95</f>
        <v>0.14141414141414141</v>
      </c>
      <c r="BL95" s="18">
        <f>(BE95/BD95*0.5)+((AK95+AL95)/Q95*0.5)</f>
        <v>7.123982996512189E-2</v>
      </c>
      <c r="BM95" s="18">
        <f t="shared" si="57"/>
        <v>1.2132822477650063E-2</v>
      </c>
      <c r="BN95" s="18">
        <f t="shared" si="58"/>
        <v>3.0269876002917577E-2</v>
      </c>
      <c r="BO95" s="18">
        <f t="shared" si="59"/>
        <v>0.48559147673995434</v>
      </c>
      <c r="BP95" s="9">
        <v>359</v>
      </c>
      <c r="BQ95" s="9">
        <v>166</v>
      </c>
      <c r="BR95" s="9">
        <v>0</v>
      </c>
      <c r="BS95" s="38">
        <v>0</v>
      </c>
      <c r="BT95" s="42">
        <f t="shared" si="39"/>
        <v>0.10649505678014522</v>
      </c>
    </row>
    <row r="96" spans="1:72" ht="16.5" x14ac:dyDescent="0.3">
      <c r="A96" s="7" t="s">
        <v>209</v>
      </c>
      <c r="B96" s="8" t="s">
        <v>69</v>
      </c>
      <c r="C96" s="8">
        <v>30413</v>
      </c>
      <c r="D96" s="9">
        <v>3</v>
      </c>
      <c r="E96" s="9">
        <v>3</v>
      </c>
      <c r="F96" s="18">
        <f t="shared" si="40"/>
        <v>1</v>
      </c>
      <c r="G96" s="9">
        <f>(P96-Q96)/D96</f>
        <v>611</v>
      </c>
      <c r="H96" s="9">
        <f>(P96-Q96)/E96</f>
        <v>611</v>
      </c>
      <c r="I96" s="9">
        <f>Q96/D96</f>
        <v>771.66666666666663</v>
      </c>
      <c r="J96" s="9">
        <f>Q96/E96</f>
        <v>771.66666666666663</v>
      </c>
      <c r="K96" s="26">
        <f t="shared" si="47"/>
        <v>0.72156643540591203</v>
      </c>
      <c r="L96" s="18">
        <f t="shared" si="48"/>
        <v>0.75947785486469599</v>
      </c>
      <c r="M96" s="28">
        <f t="shared" si="41"/>
        <v>-1.1727748111186329</v>
      </c>
      <c r="N96" s="34">
        <v>8.3979203685028148E-2</v>
      </c>
      <c r="O96" s="34">
        <v>0.85796654960429808</v>
      </c>
      <c r="P96" s="9">
        <v>4148</v>
      </c>
      <c r="Q96" s="9">
        <v>2315</v>
      </c>
      <c r="R96" s="9">
        <v>2876</v>
      </c>
      <c r="S96" s="9">
        <v>1092</v>
      </c>
      <c r="T96" s="18">
        <f>(R96-S96)/(P96-Q96)</f>
        <v>0.9732678668848882</v>
      </c>
      <c r="U96" s="18">
        <f>S96/Q96</f>
        <v>0.47170626349892009</v>
      </c>
      <c r="V96" s="18">
        <f>(T96*0.25)+(U96*0.75)</f>
        <v>0.59709666434541209</v>
      </c>
      <c r="W96" s="18">
        <f t="shared" si="42"/>
        <v>0.59709666434541209</v>
      </c>
      <c r="X96" s="28">
        <f t="shared" si="49"/>
        <v>-0.57055509539957983</v>
      </c>
      <c r="Y96" s="18">
        <v>0.22382549560204315</v>
      </c>
      <c r="Z96" s="18">
        <v>0.72480144134149405</v>
      </c>
      <c r="AA96" s="9">
        <v>87</v>
      </c>
      <c r="AB96" s="9">
        <v>3</v>
      </c>
      <c r="AC96" s="9">
        <v>161</v>
      </c>
      <c r="AD96" s="9">
        <v>841</v>
      </c>
      <c r="AE96" s="9">
        <v>460</v>
      </c>
      <c r="AF96" s="9">
        <v>248</v>
      </c>
      <c r="AG96" s="9">
        <v>235</v>
      </c>
      <c r="AH96" s="9">
        <v>149</v>
      </c>
      <c r="AI96" s="9">
        <v>549</v>
      </c>
      <c r="AJ96" s="9">
        <v>544</v>
      </c>
      <c r="AK96" s="9">
        <v>1</v>
      </c>
      <c r="AL96" s="9">
        <v>11</v>
      </c>
      <c r="AM96" s="9">
        <v>434</v>
      </c>
      <c r="AN96" s="9">
        <v>117</v>
      </c>
      <c r="AO96" s="9">
        <v>3</v>
      </c>
      <c r="AP96" s="9">
        <v>0</v>
      </c>
      <c r="AQ96" s="9">
        <v>295716</v>
      </c>
      <c r="AR96" s="9">
        <v>5225</v>
      </c>
      <c r="AS96" s="9">
        <v>115633</v>
      </c>
      <c r="AT96" s="9">
        <v>314</v>
      </c>
      <c r="AU96" s="9">
        <v>0</v>
      </c>
      <c r="AV96" s="9">
        <v>1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142</v>
      </c>
      <c r="BD96" s="9">
        <v>132</v>
      </c>
      <c r="BE96" s="9">
        <v>3</v>
      </c>
      <c r="BF96" s="18">
        <f>((1-BK96)+(1-BL96)+(1-BM96)+(1+BN96))/4</f>
        <v>0.99148905909382812</v>
      </c>
      <c r="BG96" s="18">
        <f t="shared" si="45"/>
        <v>0.525169487371968</v>
      </c>
      <c r="BH96" s="28">
        <f t="shared" si="51"/>
        <v>0.61210791711962798</v>
      </c>
      <c r="BI96" s="18">
        <v>7.0705304131573554E-2</v>
      </c>
      <c r="BJ96" s="18">
        <v>0.48189021093068068</v>
      </c>
      <c r="BK96" s="18">
        <f>BE96/BD96</f>
        <v>2.2727272727272728E-2</v>
      </c>
      <c r="BL96" s="18">
        <f>(BE96/BD96*0.5)+((AK96+AL96)/Q96*0.5)</f>
        <v>1.3955429020223837E-2</v>
      </c>
      <c r="BM96" s="18">
        <f t="shared" si="57"/>
        <v>4.2735042735042739E-3</v>
      </c>
      <c r="BN96" s="18">
        <f t="shared" si="58"/>
        <v>6.9124423963133645E-3</v>
      </c>
      <c r="BO96" s="18">
        <f t="shared" si="59"/>
        <v>0.52967754162809111</v>
      </c>
      <c r="BP96" s="9">
        <v>4</v>
      </c>
      <c r="BQ96" s="9">
        <v>4</v>
      </c>
      <c r="BR96" s="9">
        <v>0</v>
      </c>
      <c r="BS96" s="38">
        <v>0</v>
      </c>
      <c r="BT96" s="42">
        <f t="shared" si="39"/>
        <v>-0.37707399646619494</v>
      </c>
    </row>
    <row r="97" spans="1:72" ht="16.5" x14ac:dyDescent="0.3">
      <c r="A97" s="7" t="s">
        <v>209</v>
      </c>
      <c r="B97" s="8" t="s">
        <v>105</v>
      </c>
      <c r="C97" s="8">
        <v>206050</v>
      </c>
      <c r="D97" s="9">
        <v>18</v>
      </c>
      <c r="E97" s="9">
        <v>13</v>
      </c>
      <c r="F97" s="18">
        <f t="shared" si="40"/>
        <v>0.72222222222222221</v>
      </c>
      <c r="G97" s="9">
        <f>(P97-Q97)/D97</f>
        <v>182.27777777777777</v>
      </c>
      <c r="H97" s="9">
        <f>(P97-Q97)/E97</f>
        <v>252.38461538461539</v>
      </c>
      <c r="I97" s="9">
        <f>Q97/D97</f>
        <v>1009</v>
      </c>
      <c r="J97" s="9">
        <f>Q97/E97</f>
        <v>1397.0769230769231</v>
      </c>
      <c r="K97" s="26">
        <f t="shared" si="47"/>
        <v>0.70088570735258438</v>
      </c>
      <c r="L97" s="18">
        <f t="shared" si="48"/>
        <v>0.94608571481903192</v>
      </c>
      <c r="M97" s="28">
        <f t="shared" si="41"/>
        <v>1.0492974611337469</v>
      </c>
      <c r="N97" s="34">
        <v>8.3979203685028148E-2</v>
      </c>
      <c r="O97" s="34">
        <v>0.85796654960429808</v>
      </c>
      <c r="P97" s="9">
        <v>21443</v>
      </c>
      <c r="Q97" s="9">
        <v>18162</v>
      </c>
      <c r="R97" s="9">
        <v>8047</v>
      </c>
      <c r="S97" s="9">
        <v>4998</v>
      </c>
      <c r="T97" s="18">
        <f>(R97-S97)/(P97-Q97)</f>
        <v>0.92928985065528802</v>
      </c>
      <c r="U97" s="18">
        <f>S97/Q97</f>
        <v>0.27518995705318799</v>
      </c>
      <c r="V97" s="18">
        <f>(T97*0.25)+(U97*0.75)</f>
        <v>0.43871493045371301</v>
      </c>
      <c r="W97" s="18">
        <f t="shared" si="42"/>
        <v>0.60745144216667957</v>
      </c>
      <c r="X97" s="28">
        <f t="shared" si="49"/>
        <v>-0.52429236829865089</v>
      </c>
      <c r="Y97" s="18">
        <v>0.22382549560204315</v>
      </c>
      <c r="Z97" s="18">
        <v>0.72480144134149405</v>
      </c>
      <c r="AA97" s="9">
        <v>212</v>
      </c>
      <c r="AB97" s="9">
        <v>11</v>
      </c>
      <c r="AC97" s="9">
        <v>841</v>
      </c>
      <c r="AD97" s="9">
        <v>3934</v>
      </c>
      <c r="AE97" s="9">
        <v>2053</v>
      </c>
      <c r="AF97" s="9">
        <v>1367</v>
      </c>
      <c r="AG97" s="9">
        <v>1407</v>
      </c>
      <c r="AH97" s="9">
        <v>171</v>
      </c>
      <c r="AI97" s="9">
        <v>8550</v>
      </c>
      <c r="AJ97" s="9">
        <v>3590</v>
      </c>
      <c r="AK97" s="9">
        <v>1</v>
      </c>
      <c r="AL97" s="9">
        <v>137</v>
      </c>
      <c r="AM97" s="9">
        <v>1462</v>
      </c>
      <c r="AN97" s="9">
        <v>278</v>
      </c>
      <c r="AO97" s="9">
        <v>12</v>
      </c>
      <c r="AP97" s="9">
        <v>53</v>
      </c>
      <c r="AQ97" s="9">
        <v>2489178</v>
      </c>
      <c r="AR97" s="9">
        <v>2053500</v>
      </c>
      <c r="AS97" s="9">
        <v>251898</v>
      </c>
      <c r="AT97" s="9">
        <v>1172</v>
      </c>
      <c r="AU97" s="9">
        <v>8</v>
      </c>
      <c r="AV97" s="9">
        <v>4</v>
      </c>
      <c r="AW97" s="9">
        <v>0</v>
      </c>
      <c r="AX97" s="9">
        <v>1</v>
      </c>
      <c r="AY97" s="9">
        <v>1</v>
      </c>
      <c r="AZ97" s="9">
        <v>0</v>
      </c>
      <c r="BA97" s="9">
        <v>0</v>
      </c>
      <c r="BB97" s="9">
        <v>0</v>
      </c>
      <c r="BC97" s="9">
        <v>460</v>
      </c>
      <c r="BD97" s="9">
        <v>438</v>
      </c>
      <c r="BE97" s="9">
        <v>103</v>
      </c>
      <c r="BF97" s="18">
        <f>((1-BK97)+(1-BL97)+(1-BM97)+(1+BN97))/4</f>
        <v>0.91111870566026298</v>
      </c>
      <c r="BG97" s="18">
        <f t="shared" si="45"/>
        <v>0.51726316125283645</v>
      </c>
      <c r="BH97" s="28">
        <f t="shared" si="51"/>
        <v>0.50028708251266707</v>
      </c>
      <c r="BI97" s="18">
        <v>7.0705304131573554E-2</v>
      </c>
      <c r="BJ97" s="18">
        <v>0.48189021093068068</v>
      </c>
      <c r="BK97" s="18">
        <f>BE97/BD97</f>
        <v>0.23515981735159816</v>
      </c>
      <c r="BL97" s="18">
        <f>(BE97/BD97*0.5)+((AK97+AL97)/Q97*0.5)</f>
        <v>0.12137904973955858</v>
      </c>
      <c r="BM97" s="18">
        <f t="shared" si="57"/>
        <v>7.1942446043165471E-3</v>
      </c>
      <c r="BN97" s="18">
        <f t="shared" si="58"/>
        <v>8.2079343365253077E-3</v>
      </c>
      <c r="BO97" s="18">
        <f t="shared" si="59"/>
        <v>0.56772312766643274</v>
      </c>
      <c r="BP97" s="9">
        <v>82</v>
      </c>
      <c r="BQ97" s="9">
        <v>66</v>
      </c>
      <c r="BR97" s="9">
        <v>0</v>
      </c>
      <c r="BS97" s="38">
        <v>0</v>
      </c>
      <c r="BT97" s="42">
        <f t="shared" si="39"/>
        <v>0.34176405844925434</v>
      </c>
    </row>
    <row r="98" spans="1:72" ht="16.5" x14ac:dyDescent="0.3">
      <c r="A98" s="7" t="s">
        <v>209</v>
      </c>
      <c r="B98" s="8" t="s">
        <v>74</v>
      </c>
      <c r="C98" s="8">
        <v>37213</v>
      </c>
      <c r="D98" s="9">
        <v>3</v>
      </c>
      <c r="E98" s="9">
        <v>3</v>
      </c>
      <c r="F98" s="18">
        <f t="shared" si="40"/>
        <v>1</v>
      </c>
      <c r="G98" s="9">
        <f>(P98-Q98)/D98</f>
        <v>535.66666666666663</v>
      </c>
      <c r="H98" s="9">
        <f>(P98-Q98)/E98</f>
        <v>535.66666666666663</v>
      </c>
      <c r="I98" s="9">
        <f>Q98/D98</f>
        <v>615.66666666666663</v>
      </c>
      <c r="J98" s="9">
        <f>Q98/E98</f>
        <v>615.66666666666663</v>
      </c>
      <c r="K98" s="26">
        <f t="shared" si="47"/>
        <v>0.48020852927740304</v>
      </c>
      <c r="L98" s="18">
        <f t="shared" si="48"/>
        <v>0.83993049024086563</v>
      </c>
      <c r="M98" s="28">
        <f t="shared" si="41"/>
        <v>-0.21476816368821941</v>
      </c>
      <c r="N98" s="34">
        <v>8.3979203685028148E-2</v>
      </c>
      <c r="O98" s="34">
        <v>0.85796654960429808</v>
      </c>
      <c r="P98" s="9">
        <v>3454</v>
      </c>
      <c r="Q98" s="9">
        <v>1847</v>
      </c>
      <c r="R98" s="9">
        <v>2494</v>
      </c>
      <c r="S98" s="9">
        <v>926</v>
      </c>
      <c r="T98" s="18">
        <f>(R98-S98)/(P98-Q98)</f>
        <v>0.97573117610454263</v>
      </c>
      <c r="U98" s="18">
        <f>S98/Q98</f>
        <v>0.50135354629128315</v>
      </c>
      <c r="V98" s="18">
        <f>(T98*0.25)+(U98*0.75)</f>
        <v>0.61994795374459799</v>
      </c>
      <c r="W98" s="18">
        <f t="shared" si="42"/>
        <v>0.61994795374459799</v>
      </c>
      <c r="X98" s="28">
        <f t="shared" si="49"/>
        <v>-0.46846087535677022</v>
      </c>
      <c r="Y98" s="18">
        <v>0.22382549560204315</v>
      </c>
      <c r="Z98" s="18">
        <v>0.72480144134149405</v>
      </c>
      <c r="AA98" s="9">
        <v>92</v>
      </c>
      <c r="AB98" s="9">
        <v>2</v>
      </c>
      <c r="AC98" s="9">
        <v>185</v>
      </c>
      <c r="AD98" s="9">
        <v>647</v>
      </c>
      <c r="AE98" s="9">
        <v>620</v>
      </c>
      <c r="AF98" s="9">
        <v>125</v>
      </c>
      <c r="AG98" s="9">
        <v>161</v>
      </c>
      <c r="AH98" s="9">
        <v>20</v>
      </c>
      <c r="AI98" s="9">
        <v>345</v>
      </c>
      <c r="AJ98" s="9">
        <v>503</v>
      </c>
      <c r="AK98" s="9">
        <v>0</v>
      </c>
      <c r="AL98" s="9">
        <v>18</v>
      </c>
      <c r="AM98" s="9">
        <v>370</v>
      </c>
      <c r="AN98" s="9">
        <v>128</v>
      </c>
      <c r="AO98" s="9">
        <v>2</v>
      </c>
      <c r="AP98" s="9">
        <v>8</v>
      </c>
      <c r="AQ98" s="9">
        <v>205279</v>
      </c>
      <c r="AR98" s="9">
        <v>0</v>
      </c>
      <c r="AS98" s="9">
        <v>0</v>
      </c>
      <c r="AT98" s="9">
        <v>240</v>
      </c>
      <c r="AU98" s="9">
        <v>1</v>
      </c>
      <c r="AV98" s="9">
        <v>3</v>
      </c>
      <c r="AW98" s="9">
        <v>0</v>
      </c>
      <c r="AX98" s="9">
        <v>9</v>
      </c>
      <c r="AY98" s="9">
        <v>2</v>
      </c>
      <c r="AZ98" s="9">
        <v>0</v>
      </c>
      <c r="BA98" s="9">
        <v>0</v>
      </c>
      <c r="BB98" s="9">
        <v>7</v>
      </c>
      <c r="BC98" s="9">
        <v>67</v>
      </c>
      <c r="BD98" s="9">
        <v>51</v>
      </c>
      <c r="BE98" s="9">
        <v>10</v>
      </c>
      <c r="BF98" s="18">
        <f>((1-BK98)+(1-BL98)+(1-BM98)+(1+BN98))/4</f>
        <v>0.92367406042449063</v>
      </c>
      <c r="BG98" s="18">
        <f t="shared" si="45"/>
        <v>0.4604504570013585</v>
      </c>
      <c r="BH98" s="28">
        <f t="shared" si="51"/>
        <v>-0.30322695295144381</v>
      </c>
      <c r="BI98" s="18">
        <v>7.0705304131573554E-2</v>
      </c>
      <c r="BJ98" s="18">
        <v>0.48189021093068068</v>
      </c>
      <c r="BK98" s="18">
        <f>BE98/BD98</f>
        <v>0.19607843137254902</v>
      </c>
      <c r="BL98" s="18">
        <f>(BE98/BD98*0.5)+((AK98+AL98)/Q98*0.5)</f>
        <v>0.10291198233489389</v>
      </c>
      <c r="BM98" s="18">
        <f t="shared" si="57"/>
        <v>1.171875E-2</v>
      </c>
      <c r="BN98" s="18">
        <f t="shared" si="58"/>
        <v>5.4054054054054057E-3</v>
      </c>
      <c r="BO98" s="18">
        <f t="shared" si="59"/>
        <v>0.49849885011358924</v>
      </c>
      <c r="BP98" s="9">
        <v>13</v>
      </c>
      <c r="BQ98" s="9">
        <v>13</v>
      </c>
      <c r="BR98" s="9">
        <v>0</v>
      </c>
      <c r="BS98" s="38">
        <v>0</v>
      </c>
      <c r="BT98" s="42">
        <f t="shared" si="39"/>
        <v>-0.32881866399881116</v>
      </c>
    </row>
    <row r="99" spans="1:72" ht="16.5" x14ac:dyDescent="0.3">
      <c r="A99" s="7" t="s">
        <v>209</v>
      </c>
      <c r="B99" s="8" t="s">
        <v>44</v>
      </c>
      <c r="C99" s="8">
        <v>250318</v>
      </c>
      <c r="D99" s="9">
        <v>15</v>
      </c>
      <c r="E99" s="9">
        <v>14</v>
      </c>
      <c r="F99" s="18">
        <f t="shared" si="40"/>
        <v>0.93333333333333335</v>
      </c>
      <c r="G99" s="9">
        <f>(P99-Q99)/D99</f>
        <v>831.4666666666667</v>
      </c>
      <c r="H99" s="9">
        <f>(P99-Q99)/E99</f>
        <v>890.85714285714289</v>
      </c>
      <c r="I99" s="9">
        <f>Q99/D99</f>
        <v>1124.8666666666666</v>
      </c>
      <c r="J99" s="9">
        <f>Q99/E99</f>
        <v>1205.2142857142858</v>
      </c>
      <c r="K99" s="26">
        <f t="shared" si="47"/>
        <v>0.63010850198547441</v>
      </c>
      <c r="L99" s="18">
        <f t="shared" si="48"/>
        <v>0.95499224985818043</v>
      </c>
      <c r="M99" s="28">
        <f t="shared" si="41"/>
        <v>1.1553538971122697</v>
      </c>
      <c r="N99" s="34">
        <v>8.3979203685028148E-2</v>
      </c>
      <c r="O99" s="34">
        <v>0.85796654960429808</v>
      </c>
      <c r="P99" s="9">
        <v>29345</v>
      </c>
      <c r="Q99" s="9">
        <v>16873</v>
      </c>
      <c r="R99" s="9">
        <v>18960</v>
      </c>
      <c r="S99" s="9">
        <v>6781</v>
      </c>
      <c r="T99" s="18">
        <f>(R99-S99)/(P99-Q99)</f>
        <v>0.97650737652341246</v>
      </c>
      <c r="U99" s="18">
        <f>S99/Q99</f>
        <v>0.4018846678124815</v>
      </c>
      <c r="V99" s="18">
        <f>(T99*0.25)+(U99*0.75)</f>
        <v>0.54554034499021431</v>
      </c>
      <c r="W99" s="18">
        <f t="shared" si="42"/>
        <v>0.58450751248951527</v>
      </c>
      <c r="X99" s="28">
        <f t="shared" si="49"/>
        <v>-0.62680048345081441</v>
      </c>
      <c r="Y99" s="18">
        <v>0.22382549560204315</v>
      </c>
      <c r="Z99" s="18">
        <v>0.72480144134149405</v>
      </c>
      <c r="AA99" s="9">
        <v>284</v>
      </c>
      <c r="AB99" s="9">
        <v>3</v>
      </c>
      <c r="AC99" s="9">
        <v>771</v>
      </c>
      <c r="AD99" s="9">
        <v>5723</v>
      </c>
      <c r="AE99" s="9">
        <v>3085</v>
      </c>
      <c r="AF99" s="9">
        <v>1330</v>
      </c>
      <c r="AG99" s="9">
        <v>1061</v>
      </c>
      <c r="AH99" s="9">
        <v>1305</v>
      </c>
      <c r="AI99" s="9">
        <v>3392</v>
      </c>
      <c r="AJ99" s="9">
        <v>6143</v>
      </c>
      <c r="AK99" s="9">
        <v>0</v>
      </c>
      <c r="AL99" s="9">
        <v>23</v>
      </c>
      <c r="AM99" s="9">
        <v>1756</v>
      </c>
      <c r="AN99" s="9">
        <v>334</v>
      </c>
      <c r="AO99" s="9">
        <v>3</v>
      </c>
      <c r="AP99" s="9">
        <v>38</v>
      </c>
      <c r="AQ99" s="9">
        <v>893320</v>
      </c>
      <c r="AR99" s="9">
        <v>5972</v>
      </c>
      <c r="AS99" s="9">
        <v>7410</v>
      </c>
      <c r="AT99" s="9">
        <v>1419</v>
      </c>
      <c r="AU99" s="9">
        <v>0</v>
      </c>
      <c r="AV99" s="9">
        <v>16</v>
      </c>
      <c r="AW99" s="9">
        <v>0</v>
      </c>
      <c r="AX99" s="9">
        <v>0</v>
      </c>
      <c r="AY99" s="9">
        <v>0</v>
      </c>
      <c r="AZ99" s="9">
        <v>0</v>
      </c>
      <c r="BA99" s="9">
        <v>1</v>
      </c>
      <c r="BB99" s="9">
        <v>0</v>
      </c>
      <c r="BC99" s="9">
        <v>341</v>
      </c>
      <c r="BD99" s="9">
        <v>333</v>
      </c>
      <c r="BE99" s="9">
        <v>12</v>
      </c>
      <c r="BF99" s="18">
        <f>((1-BK99)+(1-BL99)+(1-BM99)+(1+BN99))/4</f>
        <v>0.98075517903108644</v>
      </c>
      <c r="BG99" s="18">
        <f t="shared" si="45"/>
        <v>0.48889436828182364</v>
      </c>
      <c r="BH99" s="28">
        <f t="shared" si="51"/>
        <v>9.9061271812212498E-2</v>
      </c>
      <c r="BI99" s="18">
        <v>7.0705304131573554E-2</v>
      </c>
      <c r="BJ99" s="18">
        <v>0.48189021093068068</v>
      </c>
      <c r="BK99" s="18">
        <f>BE99/BD99</f>
        <v>3.6036036036036036E-2</v>
      </c>
      <c r="BL99" s="18">
        <f>(BE99/BD99*0.5)+((AK99+AL99)/Q99*0.5)</f>
        <v>1.8699580277248742E-2</v>
      </c>
      <c r="BM99" s="18">
        <f t="shared" si="57"/>
        <v>2.3952095808383235E-2</v>
      </c>
      <c r="BN99" s="18">
        <f t="shared" si="58"/>
        <v>1.7084282460136675E-3</v>
      </c>
      <c r="BO99" s="18">
        <f t="shared" si="59"/>
        <v>0.49848767432950503</v>
      </c>
      <c r="BP99" s="9">
        <v>38</v>
      </c>
      <c r="BQ99" s="9">
        <v>27</v>
      </c>
      <c r="BR99" s="9">
        <v>0</v>
      </c>
      <c r="BS99" s="38">
        <v>0</v>
      </c>
      <c r="BT99" s="42">
        <f t="shared" si="39"/>
        <v>0.20920489515788923</v>
      </c>
    </row>
    <row r="100" spans="1:72" ht="16.5" x14ac:dyDescent="0.3">
      <c r="A100" s="7" t="s">
        <v>209</v>
      </c>
      <c r="B100" s="8" t="s">
        <v>142</v>
      </c>
      <c r="C100" s="8">
        <v>65482</v>
      </c>
      <c r="D100" s="9">
        <v>3</v>
      </c>
      <c r="E100" s="9">
        <v>2</v>
      </c>
      <c r="F100" s="18">
        <f t="shared" si="40"/>
        <v>0.66666666666666663</v>
      </c>
      <c r="G100" s="9">
        <f>(P100-Q100)/D100</f>
        <v>313.33333333333331</v>
      </c>
      <c r="H100" s="9">
        <f>(P100-Q100)/E100</f>
        <v>470</v>
      </c>
      <c r="I100" s="9">
        <f>Q100/D100</f>
        <v>892</v>
      </c>
      <c r="J100" s="9">
        <f>Q100/E100</f>
        <v>1338</v>
      </c>
      <c r="K100" s="26">
        <f t="shared" si="47"/>
        <v>0.3423841666412144</v>
      </c>
      <c r="L100" s="18">
        <f t="shared" si="48"/>
        <v>0.8288079166793928</v>
      </c>
      <c r="M100" s="28">
        <f t="shared" si="41"/>
        <v>-0.34721254364672782</v>
      </c>
      <c r="N100" s="34">
        <v>8.3979203685028148E-2</v>
      </c>
      <c r="O100" s="34">
        <v>0.85796654960429808</v>
      </c>
      <c r="P100" s="9">
        <v>3616</v>
      </c>
      <c r="Q100" s="9">
        <v>2676</v>
      </c>
      <c r="R100" s="9">
        <v>2575</v>
      </c>
      <c r="S100" s="9">
        <v>1730</v>
      </c>
      <c r="T100" s="18">
        <f>(R100-S100)/(P100-Q100)</f>
        <v>0.89893617021276595</v>
      </c>
      <c r="U100" s="18">
        <f>S100/Q100</f>
        <v>0.64648729446935727</v>
      </c>
      <c r="V100" s="18">
        <f>(T100*0.25)+(U100*0.75)</f>
        <v>0.70959951340520944</v>
      </c>
      <c r="W100" s="18">
        <f t="shared" si="42"/>
        <v>1.0643992701078142</v>
      </c>
      <c r="X100" s="28">
        <f t="shared" si="49"/>
        <v>1.5172437253087454</v>
      </c>
      <c r="Y100" s="18">
        <v>0.22382549560204315</v>
      </c>
      <c r="Z100" s="18">
        <v>0.72480144134149405</v>
      </c>
      <c r="AA100" s="9">
        <v>126</v>
      </c>
      <c r="AB100" s="9">
        <v>0</v>
      </c>
      <c r="AC100" s="9">
        <v>272</v>
      </c>
      <c r="AD100" s="9">
        <v>1332</v>
      </c>
      <c r="AE100" s="9">
        <v>1088</v>
      </c>
      <c r="AF100" s="9">
        <v>293</v>
      </c>
      <c r="AG100" s="9">
        <v>246</v>
      </c>
      <c r="AH100" s="9">
        <v>103</v>
      </c>
      <c r="AI100" s="9">
        <v>535</v>
      </c>
      <c r="AJ100" s="9">
        <v>215</v>
      </c>
      <c r="AK100" s="9">
        <v>0</v>
      </c>
      <c r="AL100" s="9">
        <v>7</v>
      </c>
      <c r="AM100" s="9">
        <v>598</v>
      </c>
      <c r="AN100" s="9">
        <v>172</v>
      </c>
      <c r="AO100" s="9">
        <v>0</v>
      </c>
      <c r="AP100" s="9">
        <v>4</v>
      </c>
      <c r="AQ100" s="9">
        <v>143232</v>
      </c>
      <c r="AR100" s="9">
        <v>3290</v>
      </c>
      <c r="AS100" s="9">
        <v>0</v>
      </c>
      <c r="AT100" s="9">
        <v>426</v>
      </c>
      <c r="AU100" s="9">
        <v>0</v>
      </c>
      <c r="AV100" s="9">
        <v>5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71</v>
      </c>
      <c r="BD100" s="9">
        <v>45</v>
      </c>
      <c r="BE100" s="9">
        <v>7</v>
      </c>
      <c r="BF100" s="18">
        <f>((1-BK100)+(1-BL100)+(1-BM100)+(1+BN100))/4</f>
        <v>0.93770596516842208</v>
      </c>
      <c r="BG100" s="18">
        <f t="shared" si="45"/>
        <v>0.46428542180950716</v>
      </c>
      <c r="BH100" s="28">
        <f t="shared" si="51"/>
        <v>-0.24898823839882306</v>
      </c>
      <c r="BI100" s="18">
        <v>7.0705304131573554E-2</v>
      </c>
      <c r="BJ100" s="18">
        <v>0.48189021093068068</v>
      </c>
      <c r="BK100" s="18">
        <f>BE100/BD100</f>
        <v>0.15555555555555556</v>
      </c>
      <c r="BL100" s="18">
        <f>(BE100/BD100*0.5)+((AK100+AL100)/Q100*0.5)</f>
        <v>7.9085700049825611E-2</v>
      </c>
      <c r="BM100" s="18">
        <f t="shared" si="57"/>
        <v>1.4534883720930232E-2</v>
      </c>
      <c r="BN100" s="18">
        <f t="shared" si="58"/>
        <v>0</v>
      </c>
      <c r="BO100" s="18">
        <f t="shared" si="59"/>
        <v>0.49512900531257314</v>
      </c>
      <c r="BP100" s="9">
        <v>5</v>
      </c>
      <c r="BQ100" s="9">
        <v>9</v>
      </c>
      <c r="BR100" s="9">
        <v>0</v>
      </c>
      <c r="BS100" s="38">
        <v>0</v>
      </c>
      <c r="BT100" s="42">
        <f t="shared" si="39"/>
        <v>0.3070143144210648</v>
      </c>
    </row>
    <row r="101" spans="1:72" ht="16.5" x14ac:dyDescent="0.3">
      <c r="A101" s="7" t="s">
        <v>209</v>
      </c>
      <c r="B101" s="8" t="s">
        <v>26</v>
      </c>
      <c r="C101" s="8">
        <v>145094</v>
      </c>
      <c r="D101" s="9">
        <v>9</v>
      </c>
      <c r="E101" s="9">
        <v>8</v>
      </c>
      <c r="F101" s="18">
        <f t="shared" si="40"/>
        <v>0.88888888888888884</v>
      </c>
      <c r="G101" s="9">
        <f>(P101-Q101)/D101</f>
        <v>246.66666666666666</v>
      </c>
      <c r="H101" s="9">
        <f>(P101-Q101)/E101</f>
        <v>277.5</v>
      </c>
      <c r="I101" s="9">
        <f>Q101/D101</f>
        <v>1496.2222222222222</v>
      </c>
      <c r="J101" s="9">
        <f>Q101/E101</f>
        <v>1683.25</v>
      </c>
      <c r="K101" s="26">
        <f t="shared" si="47"/>
        <v>0.73431706342095471</v>
      </c>
      <c r="L101" s="18">
        <f t="shared" si="48"/>
        <v>0.90821036707238068</v>
      </c>
      <c r="M101" s="28">
        <f t="shared" si="41"/>
        <v>0.59828880560152409</v>
      </c>
      <c r="N101" s="34">
        <v>8.3979203685028148E-2</v>
      </c>
      <c r="O101" s="34">
        <v>0.85796654960429808</v>
      </c>
      <c r="P101" s="9">
        <v>15686</v>
      </c>
      <c r="Q101" s="9">
        <v>13466</v>
      </c>
      <c r="R101" s="9">
        <v>6431</v>
      </c>
      <c r="S101" s="9">
        <v>4357</v>
      </c>
      <c r="T101" s="18">
        <f>(R101-S101)/(P101-Q101)</f>
        <v>0.93423423423423424</v>
      </c>
      <c r="U101" s="18">
        <f>S101/Q101</f>
        <v>0.32355562156542406</v>
      </c>
      <c r="V101" s="18">
        <f>(T101*0.25)+(U101*0.75)</f>
        <v>0.4762252747326266</v>
      </c>
      <c r="W101" s="18">
        <f t="shared" si="42"/>
        <v>0.53575343407420495</v>
      </c>
      <c r="X101" s="28">
        <f t="shared" si="49"/>
        <v>-0.84462231060313309</v>
      </c>
      <c r="Y101" s="18">
        <v>0.22382549560204315</v>
      </c>
      <c r="Z101" s="18">
        <v>0.72480144134149405</v>
      </c>
      <c r="AA101" s="9">
        <v>234</v>
      </c>
      <c r="AB101" s="9">
        <v>2</v>
      </c>
      <c r="AC101" s="9">
        <v>574</v>
      </c>
      <c r="AD101" s="9">
        <v>3547</v>
      </c>
      <c r="AE101" s="9">
        <v>1759</v>
      </c>
      <c r="AF101" s="9">
        <v>693</v>
      </c>
      <c r="AG101" s="9">
        <v>649</v>
      </c>
      <c r="AH101" s="9">
        <v>1256</v>
      </c>
      <c r="AI101" s="9">
        <v>1826</v>
      </c>
      <c r="AJ101" s="9">
        <v>7025</v>
      </c>
      <c r="AK101" s="9">
        <v>0</v>
      </c>
      <c r="AL101" s="9">
        <v>14</v>
      </c>
      <c r="AM101" s="9">
        <v>1116</v>
      </c>
      <c r="AN101" s="9">
        <v>342</v>
      </c>
      <c r="AO101" s="9">
        <v>2</v>
      </c>
      <c r="AP101" s="9">
        <v>42</v>
      </c>
      <c r="AQ101" s="9">
        <v>996151</v>
      </c>
      <c r="AR101" s="9">
        <v>53447</v>
      </c>
      <c r="AS101" s="9">
        <v>17000</v>
      </c>
      <c r="AT101" s="9">
        <v>772</v>
      </c>
      <c r="AU101" s="9">
        <v>0</v>
      </c>
      <c r="AV101" s="9">
        <v>5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124</v>
      </c>
      <c r="BD101" s="9">
        <v>113</v>
      </c>
      <c r="BE101" s="9">
        <v>7</v>
      </c>
      <c r="BF101" s="18">
        <f>((1-BK101)+(1-BL101)+(1-BM101)+(1+BN101))/4</f>
        <v>0.97526049786958202</v>
      </c>
      <c r="BG101" s="18">
        <f t="shared" si="45"/>
        <v>0.46114323082967368</v>
      </c>
      <c r="BH101" s="28">
        <f t="shared" si="51"/>
        <v>-0.29342890686672563</v>
      </c>
      <c r="BI101" s="18">
        <v>7.0705304131573554E-2</v>
      </c>
      <c r="BJ101" s="18">
        <v>0.48189021093068068</v>
      </c>
      <c r="BK101" s="18">
        <f>BE101/BD101</f>
        <v>6.1946902654867256E-2</v>
      </c>
      <c r="BL101" s="18">
        <f>(BE101/BD101*0.5)+((AK101+AL101)/Q101*0.5)</f>
        <v>3.1493279041676904E-2</v>
      </c>
      <c r="BM101" s="18">
        <f t="shared" si="57"/>
        <v>7.3099415204678359E-3</v>
      </c>
      <c r="BN101" s="18">
        <f t="shared" si="58"/>
        <v>1.7921146953405018E-3</v>
      </c>
      <c r="BO101" s="18">
        <f t="shared" si="59"/>
        <v>0.47284108383044615</v>
      </c>
      <c r="BP101" s="9">
        <v>58</v>
      </c>
      <c r="BQ101" s="9">
        <v>37</v>
      </c>
      <c r="BR101" s="9">
        <v>0</v>
      </c>
      <c r="BS101" s="38">
        <v>0</v>
      </c>
      <c r="BT101" s="42">
        <f t="shared" si="39"/>
        <v>-0.17992080395611154</v>
      </c>
    </row>
    <row r="102" spans="1:72" ht="16.5" x14ac:dyDescent="0.3">
      <c r="A102" s="7" t="s">
        <v>209</v>
      </c>
      <c r="B102" s="8" t="s">
        <v>49</v>
      </c>
      <c r="C102" s="8">
        <v>49391</v>
      </c>
      <c r="D102" s="9">
        <v>3</v>
      </c>
      <c r="E102" s="9">
        <v>3</v>
      </c>
      <c r="F102" s="18">
        <f t="shared" si="40"/>
        <v>1</v>
      </c>
      <c r="G102" s="9">
        <f>(P102-Q102)/D102</f>
        <v>903</v>
      </c>
      <c r="H102" s="9">
        <f>(P102-Q102)/E102</f>
        <v>903</v>
      </c>
      <c r="I102" s="9">
        <f>Q102/D102</f>
        <v>748.66666666666663</v>
      </c>
      <c r="J102" s="9">
        <f>Q102/E102</f>
        <v>748.66666666666663</v>
      </c>
      <c r="K102" s="26">
        <f t="shared" si="47"/>
        <v>0.47817416128444457</v>
      </c>
      <c r="L102" s="18">
        <f t="shared" si="48"/>
        <v>0.84060861290518518</v>
      </c>
      <c r="M102" s="28">
        <f t="shared" si="41"/>
        <v>-0.20669327568543588</v>
      </c>
      <c r="N102" s="34">
        <v>8.3979203685028148E-2</v>
      </c>
      <c r="O102" s="34">
        <v>0.85796654960429808</v>
      </c>
      <c r="P102" s="9">
        <v>4955</v>
      </c>
      <c r="Q102" s="9">
        <v>2246</v>
      </c>
      <c r="R102" s="9">
        <v>3915</v>
      </c>
      <c r="S102" s="9">
        <v>1224</v>
      </c>
      <c r="T102" s="18">
        <f>(R102-S102)/(P102-Q102)</f>
        <v>0.99335548172757471</v>
      </c>
      <c r="U102" s="18">
        <f>S102/Q102</f>
        <v>0.5449688334817453</v>
      </c>
      <c r="V102" s="18">
        <f>(T102*0.25)+(U102*0.75)</f>
        <v>0.6570654955432027</v>
      </c>
      <c r="W102" s="18">
        <f t="shared" si="42"/>
        <v>0.6570654955432027</v>
      </c>
      <c r="X102" s="28">
        <f t="shared" si="49"/>
        <v>-0.30262837402010884</v>
      </c>
      <c r="Y102" s="18">
        <v>0.22382549560204315</v>
      </c>
      <c r="Z102" s="18">
        <v>0.72480144134149405</v>
      </c>
      <c r="AA102" s="9">
        <v>119</v>
      </c>
      <c r="AB102" s="9">
        <v>18</v>
      </c>
      <c r="AC102" s="9">
        <v>112</v>
      </c>
      <c r="AD102" s="9">
        <v>975</v>
      </c>
      <c r="AE102" s="9">
        <v>803</v>
      </c>
      <c r="AF102" s="9">
        <v>175</v>
      </c>
      <c r="AG102" s="9">
        <v>170</v>
      </c>
      <c r="AH102" s="9">
        <v>76</v>
      </c>
      <c r="AI102" s="9">
        <v>606</v>
      </c>
      <c r="AJ102" s="9">
        <v>153</v>
      </c>
      <c r="AK102" s="9">
        <v>0</v>
      </c>
      <c r="AL102" s="9">
        <v>10</v>
      </c>
      <c r="AM102" s="9">
        <v>649</v>
      </c>
      <c r="AN102" s="9">
        <v>162</v>
      </c>
      <c r="AO102" s="9">
        <v>18</v>
      </c>
      <c r="AP102" s="9">
        <v>12</v>
      </c>
      <c r="AQ102" s="9">
        <v>1324548</v>
      </c>
      <c r="AR102" s="9">
        <v>13321</v>
      </c>
      <c r="AS102" s="9">
        <v>84077</v>
      </c>
      <c r="AT102" s="9">
        <v>469</v>
      </c>
      <c r="AU102" s="9">
        <v>0</v>
      </c>
      <c r="AV102" s="9">
        <v>1</v>
      </c>
      <c r="AW102" s="9">
        <v>0</v>
      </c>
      <c r="AX102" s="9">
        <v>1</v>
      </c>
      <c r="AY102" s="9">
        <v>0</v>
      </c>
      <c r="AZ102" s="9">
        <v>0</v>
      </c>
      <c r="BA102" s="9">
        <v>0</v>
      </c>
      <c r="BB102" s="9">
        <v>1</v>
      </c>
      <c r="BC102" s="9">
        <v>80</v>
      </c>
      <c r="BD102" s="9">
        <v>74</v>
      </c>
      <c r="BE102" s="9">
        <v>3</v>
      </c>
      <c r="BF102" s="18">
        <f>((1-BK102)+(1-BL102)+(1-BM102)+(1+BN102))/4</f>
        <v>0.99040289161207196</v>
      </c>
      <c r="BG102" s="18">
        <f t="shared" si="45"/>
        <v>0.48433711659377426</v>
      </c>
      <c r="BH102" s="28">
        <f t="shared" si="51"/>
        <v>3.4607101873717988E-2</v>
      </c>
      <c r="BI102" s="18">
        <v>7.0705304131573554E-2</v>
      </c>
      <c r="BJ102" s="18">
        <v>0.48189021093068068</v>
      </c>
      <c r="BK102" s="18">
        <f>BE102/BD102</f>
        <v>4.0540540540540543E-2</v>
      </c>
      <c r="BL102" s="18">
        <f>(BE102/BD102*0.5)+((AK102+AL102)/Q102*0.5)</f>
        <v>2.2496450145604197E-2</v>
      </c>
      <c r="BM102" s="18">
        <f t="shared" si="57"/>
        <v>3.0864197530864196E-3</v>
      </c>
      <c r="BN102" s="18">
        <f t="shared" si="58"/>
        <v>2.7734976887519261E-2</v>
      </c>
      <c r="BO102" s="18">
        <f t="shared" si="59"/>
        <v>0.48903039429279338</v>
      </c>
      <c r="BP102" s="9">
        <v>46</v>
      </c>
      <c r="BQ102" s="9">
        <v>28</v>
      </c>
      <c r="BR102" s="9">
        <v>0</v>
      </c>
      <c r="BS102" s="38">
        <v>0</v>
      </c>
      <c r="BT102" s="42">
        <f t="shared" si="39"/>
        <v>-0.1582381826106089</v>
      </c>
    </row>
    <row r="103" spans="1:72" ht="16.5" x14ac:dyDescent="0.3">
      <c r="A103" s="7" t="s">
        <v>209</v>
      </c>
      <c r="B103" s="8" t="s">
        <v>178</v>
      </c>
      <c r="C103" s="8">
        <v>149552</v>
      </c>
      <c r="D103" s="9">
        <v>8</v>
      </c>
      <c r="E103" s="9">
        <v>8</v>
      </c>
      <c r="F103" s="18">
        <f t="shared" si="40"/>
        <v>1</v>
      </c>
      <c r="G103" s="9">
        <f>(P103-Q103)/D103</f>
        <v>639.125</v>
      </c>
      <c r="H103" s="9">
        <f>(P103-Q103)/E103</f>
        <v>639.125</v>
      </c>
      <c r="I103" s="9">
        <f>Q103/D103</f>
        <v>1240.375</v>
      </c>
      <c r="J103" s="9">
        <f>Q103/E103</f>
        <v>1240.375</v>
      </c>
      <c r="K103" s="26">
        <f t="shared" si="47"/>
        <v>0.58310821654006628</v>
      </c>
      <c r="L103" s="18">
        <f t="shared" si="48"/>
        <v>0.92711147293249174</v>
      </c>
      <c r="M103" s="28">
        <f t="shared" si="41"/>
        <v>0.82335769207252973</v>
      </c>
      <c r="N103" s="34">
        <v>8.3979203685028148E-2</v>
      </c>
      <c r="O103" s="34">
        <v>0.85796654960429808</v>
      </c>
      <c r="P103" s="9">
        <v>15036</v>
      </c>
      <c r="Q103" s="9">
        <v>9923</v>
      </c>
      <c r="R103" s="9">
        <v>9347</v>
      </c>
      <c r="S103" s="9">
        <v>4395</v>
      </c>
      <c r="T103" s="18">
        <f>(R103-S103)/(P103-Q103)</f>
        <v>0.96851163700371601</v>
      </c>
      <c r="U103" s="18">
        <f>S103/Q103</f>
        <v>0.4429104101582183</v>
      </c>
      <c r="V103" s="18">
        <f>(T103*0.25)+(U103*0.75)</f>
        <v>0.57431071686959267</v>
      </c>
      <c r="W103" s="18">
        <f t="shared" si="42"/>
        <v>0.57431071686959267</v>
      </c>
      <c r="X103" s="28">
        <f t="shared" si="49"/>
        <v>-0.67235738300104375</v>
      </c>
      <c r="Y103" s="18">
        <v>0.22382549560204315</v>
      </c>
      <c r="Z103" s="18">
        <v>0.72480144134149405</v>
      </c>
      <c r="AA103" s="9">
        <v>143</v>
      </c>
      <c r="AB103" s="9">
        <v>56</v>
      </c>
      <c r="AC103" s="9">
        <v>668</v>
      </c>
      <c r="AD103" s="9">
        <v>3528</v>
      </c>
      <c r="AE103" s="9">
        <v>2504</v>
      </c>
      <c r="AF103" s="9">
        <v>738</v>
      </c>
      <c r="AG103" s="9">
        <v>464</v>
      </c>
      <c r="AH103" s="9">
        <v>689</v>
      </c>
      <c r="AI103" s="9">
        <v>2464</v>
      </c>
      <c r="AJ103" s="9">
        <v>2561</v>
      </c>
      <c r="AK103" s="9">
        <v>0</v>
      </c>
      <c r="AL103" s="9">
        <v>27</v>
      </c>
      <c r="AM103" s="9">
        <v>949</v>
      </c>
      <c r="AN103" s="9">
        <v>234</v>
      </c>
      <c r="AO103" s="9">
        <v>59</v>
      </c>
      <c r="AP103" s="9">
        <v>27</v>
      </c>
      <c r="AQ103" s="9">
        <v>904100</v>
      </c>
      <c r="AR103" s="9">
        <v>11288</v>
      </c>
      <c r="AS103" s="9">
        <v>103064</v>
      </c>
      <c r="AT103" s="9">
        <v>656</v>
      </c>
      <c r="AU103" s="9">
        <v>0</v>
      </c>
      <c r="AV103" s="9">
        <v>1</v>
      </c>
      <c r="AW103" s="9">
        <v>0</v>
      </c>
      <c r="AX103" s="9">
        <v>32</v>
      </c>
      <c r="AY103" s="9">
        <v>1</v>
      </c>
      <c r="AZ103" s="9">
        <v>0</v>
      </c>
      <c r="BA103" s="9">
        <v>0</v>
      </c>
      <c r="BB103" s="9">
        <v>31</v>
      </c>
      <c r="BC103" s="9">
        <v>207</v>
      </c>
      <c r="BD103" s="9">
        <v>190</v>
      </c>
      <c r="BE103" s="9">
        <v>16</v>
      </c>
      <c r="BF103" s="18">
        <f>((1-BK103)+(1-BL103)+(1-BM103)+(1+BN103))/4</f>
        <v>0.98308942218332096</v>
      </c>
      <c r="BG103" s="18">
        <f t="shared" si="45"/>
        <v>0.4724099710868091</v>
      </c>
      <c r="BH103" s="28">
        <f t="shared" si="51"/>
        <v>-0.13408102772926439</v>
      </c>
      <c r="BI103" s="18">
        <v>7.0705304131573554E-2</v>
      </c>
      <c r="BJ103" s="18">
        <v>0.48189021093068068</v>
      </c>
      <c r="BK103" s="18">
        <f>BE103/BD103</f>
        <v>8.4210526315789472E-2</v>
      </c>
      <c r="BL103" s="18">
        <f>(BE103/BD103*0.5)+((AK103+AL103)/Q103*0.5)</f>
        <v>4.3465738820496772E-2</v>
      </c>
      <c r="BM103" s="18">
        <f t="shared" si="57"/>
        <v>2.136752136752137E-3</v>
      </c>
      <c r="BN103" s="18">
        <f t="shared" si="58"/>
        <v>6.2170706006322442E-2</v>
      </c>
      <c r="BO103" s="18">
        <f t="shared" si="59"/>
        <v>0.48053611444383615</v>
      </c>
      <c r="BP103" s="9">
        <v>40</v>
      </c>
      <c r="BQ103" s="9">
        <v>24</v>
      </c>
      <c r="BR103" s="9">
        <v>1</v>
      </c>
      <c r="BS103" s="38">
        <v>0</v>
      </c>
      <c r="BT103" s="42">
        <f t="shared" si="39"/>
        <v>5.6397604474071788E-3</v>
      </c>
    </row>
    <row r="104" spans="1:72" ht="16.5" x14ac:dyDescent="0.3">
      <c r="A104" s="7" t="s">
        <v>209</v>
      </c>
      <c r="B104" s="8" t="s">
        <v>62</v>
      </c>
      <c r="C104" s="8">
        <v>126396</v>
      </c>
      <c r="D104" s="9">
        <v>6</v>
      </c>
      <c r="E104" s="9">
        <v>5</v>
      </c>
      <c r="F104" s="18">
        <f t="shared" si="40"/>
        <v>0.83333333333333337</v>
      </c>
      <c r="G104" s="9">
        <f>(P104-Q104)/D104</f>
        <v>260.66666666666669</v>
      </c>
      <c r="H104" s="9">
        <f>(P104-Q104)/E104</f>
        <v>312.8</v>
      </c>
      <c r="I104" s="9">
        <f>Q104/D104</f>
        <v>920.5</v>
      </c>
      <c r="J104" s="9">
        <f>Q104/E104</f>
        <v>1104.5999999999999</v>
      </c>
      <c r="K104" s="26">
        <f t="shared" si="47"/>
        <v>0.35865454602993768</v>
      </c>
      <c r="L104" s="18">
        <f t="shared" si="48"/>
        <v>0.92826909079401243</v>
      </c>
      <c r="M104" s="28">
        <f t="shared" si="41"/>
        <v>0.83714226980992346</v>
      </c>
      <c r="N104" s="34">
        <v>8.3979203685028148E-2</v>
      </c>
      <c r="O104" s="34">
        <v>0.85796654960429808</v>
      </c>
      <c r="P104" s="9">
        <v>7087</v>
      </c>
      <c r="Q104" s="9">
        <v>5523</v>
      </c>
      <c r="R104" s="9">
        <v>3956</v>
      </c>
      <c r="S104" s="9">
        <v>2487</v>
      </c>
      <c r="T104" s="18">
        <f>(R104-S104)/(P104-Q104)</f>
        <v>0.9392583120204604</v>
      </c>
      <c r="U104" s="18">
        <f>S104/Q104</f>
        <v>0.45029875067897884</v>
      </c>
      <c r="V104" s="18">
        <f>(T104*0.25)+(U104*0.75)</f>
        <v>0.57253864101434926</v>
      </c>
      <c r="W104" s="18">
        <f t="shared" si="42"/>
        <v>0.68704636921721907</v>
      </c>
      <c r="X104" s="28">
        <f t="shared" si="49"/>
        <v>-0.16868083782288446</v>
      </c>
      <c r="Y104" s="18">
        <v>0.22382549560204315</v>
      </c>
      <c r="Z104" s="18">
        <v>0.72480144134149405</v>
      </c>
      <c r="AA104" s="9">
        <v>94</v>
      </c>
      <c r="AB104" s="9">
        <v>5</v>
      </c>
      <c r="AC104" s="9">
        <v>319</v>
      </c>
      <c r="AD104" s="9">
        <v>2069</v>
      </c>
      <c r="AE104" s="9">
        <v>1083</v>
      </c>
      <c r="AF104" s="9">
        <v>564</v>
      </c>
      <c r="AG104" s="9">
        <v>595</v>
      </c>
      <c r="AH104" s="9">
        <v>245</v>
      </c>
      <c r="AI104" s="9">
        <v>1899</v>
      </c>
      <c r="AJ104" s="9">
        <v>880</v>
      </c>
      <c r="AK104" s="9">
        <v>0</v>
      </c>
      <c r="AL104" s="9">
        <v>17</v>
      </c>
      <c r="AM104" s="9">
        <v>778</v>
      </c>
      <c r="AN104" s="9">
        <v>127</v>
      </c>
      <c r="AO104" s="9">
        <v>5</v>
      </c>
      <c r="AP104" s="9">
        <v>13</v>
      </c>
      <c r="AQ104" s="9">
        <v>803675</v>
      </c>
      <c r="AR104" s="9">
        <v>0</v>
      </c>
      <c r="AS104" s="9">
        <v>0</v>
      </c>
      <c r="AT104" s="9">
        <v>646</v>
      </c>
      <c r="AU104" s="9">
        <v>0</v>
      </c>
      <c r="AV104" s="9">
        <v>0</v>
      </c>
      <c r="AW104" s="9">
        <v>0</v>
      </c>
      <c r="AX104" s="9">
        <v>1</v>
      </c>
      <c r="AY104" s="9">
        <v>0</v>
      </c>
      <c r="AZ104" s="9">
        <v>0</v>
      </c>
      <c r="BA104" s="9">
        <v>0</v>
      </c>
      <c r="BB104" s="9">
        <v>1</v>
      </c>
      <c r="BC104" s="9">
        <v>213</v>
      </c>
      <c r="BD104" s="9">
        <v>168</v>
      </c>
      <c r="BE104" s="9">
        <v>10</v>
      </c>
      <c r="BF104" s="18">
        <f>((1-BK104)+(1-BL104)+(1-BM104)+(1+BN104))/4</f>
        <v>0.97890050057087741</v>
      </c>
      <c r="BG104" s="18">
        <f t="shared" si="45"/>
        <v>0.52962201048912161</v>
      </c>
      <c r="BH104" s="28">
        <f t="shared" si="51"/>
        <v>0.6750808888342823</v>
      </c>
      <c r="BI104" s="18">
        <v>7.0705304131573554E-2</v>
      </c>
      <c r="BJ104" s="18">
        <v>0.48189021093068068</v>
      </c>
      <c r="BK104" s="18">
        <f>BE104/BD104</f>
        <v>5.9523809523809521E-2</v>
      </c>
      <c r="BL104" s="18">
        <f>(BE104/BD104*0.5)+((AK104+AL104)/Q104*0.5)</f>
        <v>3.130092341118957E-2</v>
      </c>
      <c r="BM104" s="18">
        <f t="shared" si="57"/>
        <v>0</v>
      </c>
      <c r="BN104" s="18">
        <f t="shared" si="58"/>
        <v>6.4267352185089976E-3</v>
      </c>
      <c r="BO104" s="18">
        <f t="shared" si="59"/>
        <v>0.54103763373320934</v>
      </c>
      <c r="BP104" s="9">
        <v>6</v>
      </c>
      <c r="BQ104" s="9">
        <v>2</v>
      </c>
      <c r="BR104" s="9">
        <v>0</v>
      </c>
      <c r="BS104" s="38">
        <v>0</v>
      </c>
      <c r="BT104" s="42">
        <f t="shared" si="39"/>
        <v>0.44784744027377377</v>
      </c>
    </row>
    <row r="105" spans="1:72" ht="16.5" x14ac:dyDescent="0.3">
      <c r="A105" s="7" t="s">
        <v>209</v>
      </c>
      <c r="B105" s="8" t="s">
        <v>85</v>
      </c>
      <c r="C105" s="8">
        <v>48664</v>
      </c>
      <c r="D105" s="9">
        <v>4</v>
      </c>
      <c r="E105" s="9">
        <v>4</v>
      </c>
      <c r="F105" s="18">
        <f t="shared" si="40"/>
        <v>1</v>
      </c>
      <c r="G105" s="9">
        <f>(P105-Q105)/D105</f>
        <v>980.5</v>
      </c>
      <c r="H105" s="9">
        <f>(P105-Q105)/E105</f>
        <v>980.5</v>
      </c>
      <c r="I105" s="9">
        <f>Q105/D105</f>
        <v>766</v>
      </c>
      <c r="J105" s="9">
        <f>Q105/E105</f>
        <v>766</v>
      </c>
      <c r="K105" s="26">
        <f t="shared" si="47"/>
        <v>0.67370129870129869</v>
      </c>
      <c r="L105" s="18">
        <f t="shared" si="48"/>
        <v>0.83157467532467533</v>
      </c>
      <c r="M105" s="28">
        <f t="shared" si="41"/>
        <v>-0.31426678417442422</v>
      </c>
      <c r="N105" s="34">
        <v>8.3979203685028148E-2</v>
      </c>
      <c r="O105" s="34">
        <v>0.85796654960429808</v>
      </c>
      <c r="P105" s="9">
        <v>6986</v>
      </c>
      <c r="Q105" s="9">
        <v>3064</v>
      </c>
      <c r="R105" s="9">
        <v>5351</v>
      </c>
      <c r="S105" s="9">
        <v>1454</v>
      </c>
      <c r="T105" s="18">
        <f>(R105-S105)/(P105-Q105)</f>
        <v>0.99362570117287097</v>
      </c>
      <c r="U105" s="18">
        <f>S105/Q105</f>
        <v>0.47454308093994779</v>
      </c>
      <c r="V105" s="18">
        <f>(T105*0.25)+(U105*0.75)</f>
        <v>0.60431373599817861</v>
      </c>
      <c r="W105" s="18">
        <f t="shared" si="42"/>
        <v>0.60431373599817861</v>
      </c>
      <c r="X105" s="28">
        <f t="shared" si="49"/>
        <v>-0.53831090608882171</v>
      </c>
      <c r="Y105" s="18">
        <v>0.22382549560204315</v>
      </c>
      <c r="Z105" s="18">
        <v>0.72480144134149405</v>
      </c>
      <c r="AA105" s="9">
        <v>27</v>
      </c>
      <c r="AB105" s="9">
        <v>2</v>
      </c>
      <c r="AC105" s="9">
        <v>256</v>
      </c>
      <c r="AD105" s="9">
        <v>1169</v>
      </c>
      <c r="AE105" s="9">
        <v>891</v>
      </c>
      <c r="AF105" s="9">
        <v>233</v>
      </c>
      <c r="AG105" s="9">
        <v>171</v>
      </c>
      <c r="AH105" s="9">
        <v>159</v>
      </c>
      <c r="AI105" s="9">
        <v>1077</v>
      </c>
      <c r="AJ105" s="9">
        <v>339</v>
      </c>
      <c r="AK105" s="9">
        <v>1</v>
      </c>
      <c r="AL105" s="9">
        <v>18</v>
      </c>
      <c r="AM105" s="9">
        <v>278</v>
      </c>
      <c r="AN105" s="9">
        <v>29</v>
      </c>
      <c r="AO105" s="9">
        <v>2</v>
      </c>
      <c r="AP105" s="9">
        <v>1</v>
      </c>
      <c r="AQ105" s="9">
        <v>532761</v>
      </c>
      <c r="AR105" s="9">
        <v>0</v>
      </c>
      <c r="AS105" s="9">
        <v>0</v>
      </c>
      <c r="AT105" s="9">
        <v>247</v>
      </c>
      <c r="AU105" s="9">
        <v>0</v>
      </c>
      <c r="AV105" s="9">
        <v>2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108</v>
      </c>
      <c r="BD105" s="9">
        <v>94</v>
      </c>
      <c r="BE105" s="9">
        <v>10</v>
      </c>
      <c r="BF105" s="18">
        <f>((1-BK105)+(1-BL105)+(1-BM105)+(1+BN105))/4</f>
        <v>0.95250912392632725</v>
      </c>
      <c r="BG105" s="18">
        <f t="shared" si="45"/>
        <v>0.46209926884986352</v>
      </c>
      <c r="BH105" s="28">
        <f t="shared" si="51"/>
        <v>-0.27990745989846455</v>
      </c>
      <c r="BI105" s="18">
        <v>7.0705304131573554E-2</v>
      </c>
      <c r="BJ105" s="18">
        <v>0.48189021093068068</v>
      </c>
      <c r="BK105" s="18">
        <f>BE105/BD105</f>
        <v>0.10638297872340426</v>
      </c>
      <c r="BL105" s="18">
        <f>(BE105/BD105*0.5)+((AK105+AL105)/Q105*0.5)</f>
        <v>5.6292011554913618E-2</v>
      </c>
      <c r="BM105" s="18">
        <f t="shared" si="57"/>
        <v>3.4482758620689655E-2</v>
      </c>
      <c r="BN105" s="18">
        <f t="shared" si="58"/>
        <v>7.1942446043165471E-3</v>
      </c>
      <c r="BO105" s="18">
        <f t="shared" si="59"/>
        <v>0.48513894223401166</v>
      </c>
      <c r="BP105" s="9">
        <v>4</v>
      </c>
      <c r="BQ105" s="9">
        <v>2</v>
      </c>
      <c r="BR105" s="9">
        <v>0</v>
      </c>
      <c r="BS105" s="38">
        <v>0</v>
      </c>
      <c r="BT105" s="42">
        <f t="shared" si="39"/>
        <v>-0.37749505005390355</v>
      </c>
    </row>
    <row r="106" spans="1:72" ht="16.5" x14ac:dyDescent="0.3">
      <c r="A106" s="7" t="s">
        <v>209</v>
      </c>
      <c r="B106" s="8" t="s">
        <v>153</v>
      </c>
      <c r="C106" s="8">
        <v>112148</v>
      </c>
      <c r="D106" s="9">
        <v>6</v>
      </c>
      <c r="E106" s="9">
        <v>4</v>
      </c>
      <c r="F106" s="18">
        <f t="shared" si="40"/>
        <v>0.66666666666666663</v>
      </c>
      <c r="G106" s="9">
        <f>(P106-Q106)/D106</f>
        <v>345.33333333333331</v>
      </c>
      <c r="H106" s="9">
        <f>(P106-Q106)/E106</f>
        <v>518</v>
      </c>
      <c r="I106" s="9">
        <f>Q106/D106</f>
        <v>1155.5</v>
      </c>
      <c r="J106" s="9">
        <f>Q106/E106</f>
        <v>1733.25</v>
      </c>
      <c r="K106" s="26">
        <f t="shared" si="47"/>
        <v>0.50983967614224057</v>
      </c>
      <c r="L106" s="18">
        <f t="shared" si="48"/>
        <v>0.87254008096443991</v>
      </c>
      <c r="M106" s="28">
        <f t="shared" si="41"/>
        <v>0.17353738450296843</v>
      </c>
      <c r="N106" s="34">
        <v>8.3979203685028148E-2</v>
      </c>
      <c r="O106" s="34">
        <v>0.85796654960429808</v>
      </c>
      <c r="P106" s="9">
        <v>9005</v>
      </c>
      <c r="Q106" s="9">
        <v>6933</v>
      </c>
      <c r="R106" s="9">
        <v>5239</v>
      </c>
      <c r="S106" s="9">
        <v>3270</v>
      </c>
      <c r="T106" s="18">
        <f>(R106-S106)/(P106-Q106)</f>
        <v>0.95028957528957525</v>
      </c>
      <c r="U106" s="18">
        <f>S106/Q106</f>
        <v>0.47165729121592387</v>
      </c>
      <c r="V106" s="18">
        <f>(T106*0.25)+(U106*0.75)</f>
        <v>0.59131536223433678</v>
      </c>
      <c r="W106" s="18">
        <f t="shared" si="42"/>
        <v>0.88697304335150517</v>
      </c>
      <c r="X106" s="28">
        <f t="shared" si="49"/>
        <v>0.72454481368980728</v>
      </c>
      <c r="Y106" s="18">
        <v>0.22382549560204315</v>
      </c>
      <c r="Z106" s="18">
        <v>0.72480144134149405</v>
      </c>
      <c r="AA106" s="9">
        <v>111</v>
      </c>
      <c r="AB106" s="9">
        <v>1</v>
      </c>
      <c r="AC106" s="9">
        <v>639</v>
      </c>
      <c r="AD106" s="9">
        <v>2519</v>
      </c>
      <c r="AE106" s="9">
        <v>1765</v>
      </c>
      <c r="AF106" s="9">
        <v>766</v>
      </c>
      <c r="AG106" s="9">
        <v>472</v>
      </c>
      <c r="AH106" s="9">
        <v>267</v>
      </c>
      <c r="AI106" s="9">
        <v>1614</v>
      </c>
      <c r="AJ106" s="9">
        <v>1632</v>
      </c>
      <c r="AK106" s="9">
        <v>0</v>
      </c>
      <c r="AL106" s="9">
        <v>17</v>
      </c>
      <c r="AM106" s="9">
        <v>778</v>
      </c>
      <c r="AN106" s="9">
        <v>126</v>
      </c>
      <c r="AO106" s="9">
        <v>1</v>
      </c>
      <c r="AP106" s="9">
        <v>17</v>
      </c>
      <c r="AQ106" s="9">
        <v>378962</v>
      </c>
      <c r="AR106" s="9">
        <v>0</v>
      </c>
      <c r="AS106" s="9">
        <v>75000</v>
      </c>
      <c r="AT106" s="9">
        <v>651</v>
      </c>
      <c r="AU106" s="9">
        <v>0</v>
      </c>
      <c r="AV106" s="9">
        <v>2</v>
      </c>
      <c r="AW106" s="9">
        <v>0</v>
      </c>
      <c r="AX106" s="9">
        <v>1</v>
      </c>
      <c r="AY106" s="9">
        <v>0</v>
      </c>
      <c r="AZ106" s="9">
        <v>0</v>
      </c>
      <c r="BA106" s="9">
        <v>0</v>
      </c>
      <c r="BB106" s="9">
        <v>1</v>
      </c>
      <c r="BC106" s="9">
        <v>112</v>
      </c>
      <c r="BD106" s="9">
        <v>67</v>
      </c>
      <c r="BE106" s="9">
        <v>9</v>
      </c>
      <c r="BF106" s="18">
        <f>((1-BK106)+(1-BL106)+(1-BM106)+(1+BN106))/4</f>
        <v>0.94765757032800169</v>
      </c>
      <c r="BG106" s="18">
        <f t="shared" si="45"/>
        <v>0.48176786004027616</v>
      </c>
      <c r="BH106" s="28">
        <f t="shared" si="51"/>
        <v>-1.7304343982007598E-3</v>
      </c>
      <c r="BI106" s="18">
        <v>7.0705304131573554E-2</v>
      </c>
      <c r="BJ106" s="18">
        <v>0.48189021093068068</v>
      </c>
      <c r="BK106" s="18">
        <f>BE106/BD106</f>
        <v>0.13432835820895522</v>
      </c>
      <c r="BL106" s="18">
        <f>(BE106/BD106*0.5)+((AK106+AL106)/Q106*0.5)</f>
        <v>6.8390199586231548E-2</v>
      </c>
      <c r="BM106" s="18">
        <f t="shared" si="57"/>
        <v>7.9365079365079361E-3</v>
      </c>
      <c r="BN106" s="18">
        <f t="shared" si="58"/>
        <v>1.2853470437017994E-3</v>
      </c>
      <c r="BO106" s="18">
        <f t="shared" si="59"/>
        <v>0.50837757764497937</v>
      </c>
      <c r="BP106" s="9">
        <v>10</v>
      </c>
      <c r="BQ106" s="9">
        <v>11</v>
      </c>
      <c r="BR106" s="9">
        <v>0</v>
      </c>
      <c r="BS106" s="38">
        <v>0</v>
      </c>
      <c r="BT106" s="42">
        <f t="shared" si="39"/>
        <v>0.29878392126485831</v>
      </c>
    </row>
    <row r="107" spans="1:72" ht="16.5" x14ac:dyDescent="0.3">
      <c r="A107" s="7" t="s">
        <v>209</v>
      </c>
      <c r="B107" s="8" t="s">
        <v>199</v>
      </c>
      <c r="C107" s="8">
        <v>102518</v>
      </c>
      <c r="D107" s="9">
        <v>7</v>
      </c>
      <c r="E107" s="9">
        <v>4</v>
      </c>
      <c r="F107" s="18">
        <f t="shared" si="40"/>
        <v>0.5714285714285714</v>
      </c>
      <c r="G107" s="9">
        <f>(P107-Q107)/D107</f>
        <v>425</v>
      </c>
      <c r="H107" s="9">
        <f>(P107-Q107)/E107</f>
        <v>743.75</v>
      </c>
      <c r="I107" s="9">
        <f>Q107/D107</f>
        <v>807</v>
      </c>
      <c r="J107" s="9">
        <f>Q107/E107</f>
        <v>1412.25</v>
      </c>
      <c r="K107" s="26">
        <f t="shared" si="47"/>
        <v>0.48581712479759648</v>
      </c>
      <c r="L107" s="18">
        <f t="shared" si="48"/>
        <v>0.87854571880060084</v>
      </c>
      <c r="M107" s="28">
        <f t="shared" si="41"/>
        <v>0.2450507779698276</v>
      </c>
      <c r="N107" s="34">
        <v>8.3979203685028148E-2</v>
      </c>
      <c r="O107" s="34">
        <v>0.85796654960429808</v>
      </c>
      <c r="P107" s="9">
        <v>8624</v>
      </c>
      <c r="Q107" s="9">
        <v>5649</v>
      </c>
      <c r="R107" s="9">
        <v>5676</v>
      </c>
      <c r="S107" s="9">
        <v>2788</v>
      </c>
      <c r="T107" s="18">
        <f>(R107-S107)/(P107-Q107)</f>
        <v>0.97075630252100842</v>
      </c>
      <c r="U107" s="18">
        <f>S107/Q107</f>
        <v>0.49353867941228535</v>
      </c>
      <c r="V107" s="18">
        <f>(T107*0.25)+(U107*0.75)</f>
        <v>0.61284308518946617</v>
      </c>
      <c r="W107" s="18">
        <f t="shared" si="42"/>
        <v>1.0724753990815659</v>
      </c>
      <c r="X107" s="28">
        <f t="shared" si="49"/>
        <v>1.553325981943668</v>
      </c>
      <c r="Y107" s="18">
        <v>0.22382549560204315</v>
      </c>
      <c r="Z107" s="18">
        <v>0.72480144134149405</v>
      </c>
      <c r="AA107" s="9">
        <v>126</v>
      </c>
      <c r="AB107" s="9">
        <v>75</v>
      </c>
      <c r="AC107" s="9">
        <v>254</v>
      </c>
      <c r="AD107" s="9">
        <v>2333</v>
      </c>
      <c r="AE107" s="9">
        <v>1594</v>
      </c>
      <c r="AF107" s="9">
        <v>482</v>
      </c>
      <c r="AG107" s="9">
        <v>303</v>
      </c>
      <c r="AH107" s="9">
        <v>409</v>
      </c>
      <c r="AI107" s="9">
        <v>1344</v>
      </c>
      <c r="AJ107" s="9">
        <v>1051</v>
      </c>
      <c r="AK107" s="9">
        <v>9</v>
      </c>
      <c r="AL107" s="9">
        <v>5</v>
      </c>
      <c r="AM107" s="9">
        <v>502</v>
      </c>
      <c r="AN107" s="9">
        <v>152</v>
      </c>
      <c r="AO107" s="9">
        <v>84</v>
      </c>
      <c r="AP107" s="9">
        <v>10</v>
      </c>
      <c r="AQ107" s="9">
        <v>521849</v>
      </c>
      <c r="AR107" s="9">
        <v>0</v>
      </c>
      <c r="AS107" s="9">
        <v>131326</v>
      </c>
      <c r="AT107" s="9">
        <v>266</v>
      </c>
      <c r="AU107" s="9">
        <v>0</v>
      </c>
      <c r="AV107" s="9">
        <v>2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143</v>
      </c>
      <c r="BD107" s="9">
        <v>119</v>
      </c>
      <c r="BE107" s="9">
        <v>4</v>
      </c>
      <c r="BF107" s="18">
        <f>((1-BK107)+(1-BL107)+(1-BM107)+(1+BN107))/4</f>
        <v>1.0272731011205505</v>
      </c>
      <c r="BG107" s="18">
        <f t="shared" si="45"/>
        <v>0.49620011273467668</v>
      </c>
      <c r="BH107" s="28">
        <f t="shared" si="51"/>
        <v>0.2023879534888513</v>
      </c>
      <c r="BI107" s="18">
        <v>7.0705304131573554E-2</v>
      </c>
      <c r="BJ107" s="18">
        <v>0.48189021093068068</v>
      </c>
      <c r="BK107" s="18">
        <f>BE107/BD107</f>
        <v>3.3613445378151259E-2</v>
      </c>
      <c r="BL107" s="18">
        <f>(BE107/BD107*0.5)+((AK107+AL107)/Q107*0.5)</f>
        <v>1.8045880062061998E-2</v>
      </c>
      <c r="BM107" s="18">
        <f t="shared" si="57"/>
        <v>6.5789473684210523E-3</v>
      </c>
      <c r="BN107" s="18">
        <f t="shared" si="58"/>
        <v>0.16733067729083664</v>
      </c>
      <c r="BO107" s="18">
        <f t="shared" si="59"/>
        <v>0.48302648263000475</v>
      </c>
      <c r="BP107" s="9">
        <v>16</v>
      </c>
      <c r="BQ107" s="9">
        <v>14</v>
      </c>
      <c r="BR107" s="9">
        <v>0</v>
      </c>
      <c r="BS107" s="38">
        <v>0</v>
      </c>
      <c r="BT107" s="42">
        <f t="shared" si="39"/>
        <v>0.66692157113411554</v>
      </c>
    </row>
    <row r="108" spans="1:72" ht="16.5" x14ac:dyDescent="0.3">
      <c r="A108" s="7" t="s">
        <v>209</v>
      </c>
      <c r="B108" s="8" t="s">
        <v>83</v>
      </c>
      <c r="C108" s="8">
        <v>85249</v>
      </c>
      <c r="D108" s="9">
        <v>4</v>
      </c>
      <c r="E108" s="9">
        <v>3</v>
      </c>
      <c r="F108" s="18">
        <f t="shared" si="40"/>
        <v>0.75</v>
      </c>
      <c r="G108" s="9">
        <f>(P108-Q108)/D108</f>
        <v>333.25</v>
      </c>
      <c r="H108" s="9">
        <f>(P108-Q108)/E108</f>
        <v>444.33333333333331</v>
      </c>
      <c r="I108" s="9">
        <f>Q108/D108</f>
        <v>896.5</v>
      </c>
      <c r="J108" s="9">
        <f>Q108/E108</f>
        <v>1195.3333333333333</v>
      </c>
      <c r="K108" s="26">
        <f t="shared" si="47"/>
        <v>0.35457893934239693</v>
      </c>
      <c r="L108" s="18">
        <f t="shared" si="48"/>
        <v>0.88180702021920099</v>
      </c>
      <c r="M108" s="28">
        <f t="shared" si="41"/>
        <v>0.28388540934870998</v>
      </c>
      <c r="N108" s="34">
        <v>8.3979203685028148E-2</v>
      </c>
      <c r="O108" s="34">
        <v>0.85796654960429808</v>
      </c>
      <c r="P108" s="9">
        <v>4919</v>
      </c>
      <c r="Q108" s="9">
        <v>3586</v>
      </c>
      <c r="R108" s="9">
        <v>2937</v>
      </c>
      <c r="S108" s="9">
        <v>1656</v>
      </c>
      <c r="T108" s="18">
        <f>(R108-S108)/(P108-Q108)</f>
        <v>0.96099024756189044</v>
      </c>
      <c r="U108" s="18">
        <f>S108/Q108</f>
        <v>0.46179587283881762</v>
      </c>
      <c r="V108" s="18">
        <f>(T108*0.25)+(U108*0.75)</f>
        <v>0.5865944665195858</v>
      </c>
      <c r="W108" s="18">
        <f t="shared" si="42"/>
        <v>0.78212595535944773</v>
      </c>
      <c r="X108" s="28">
        <f t="shared" si="49"/>
        <v>0.25611253027168729</v>
      </c>
      <c r="Y108" s="18">
        <v>0.22382549560204315</v>
      </c>
      <c r="Z108" s="18">
        <v>0.72480144134149405</v>
      </c>
      <c r="AA108" s="9">
        <v>91</v>
      </c>
      <c r="AB108" s="9">
        <v>0</v>
      </c>
      <c r="AC108" s="9">
        <v>88</v>
      </c>
      <c r="AD108" s="9">
        <v>1477</v>
      </c>
      <c r="AE108" s="9">
        <v>548</v>
      </c>
      <c r="AF108" s="9">
        <v>343</v>
      </c>
      <c r="AG108" s="9">
        <v>705</v>
      </c>
      <c r="AH108" s="9">
        <v>60</v>
      </c>
      <c r="AI108" s="9">
        <v>756</v>
      </c>
      <c r="AJ108" s="9">
        <v>1050</v>
      </c>
      <c r="AK108" s="9">
        <v>0</v>
      </c>
      <c r="AL108" s="9">
        <v>8</v>
      </c>
      <c r="AM108" s="9">
        <v>183</v>
      </c>
      <c r="AN108" s="9">
        <v>124</v>
      </c>
      <c r="AO108" s="9">
        <v>0</v>
      </c>
      <c r="AP108" s="9">
        <v>13</v>
      </c>
      <c r="AQ108" s="9">
        <v>4288</v>
      </c>
      <c r="AR108" s="9">
        <v>4350</v>
      </c>
      <c r="AS108" s="9">
        <v>0</v>
      </c>
      <c r="AT108" s="9">
        <v>59</v>
      </c>
      <c r="AU108" s="9">
        <v>0</v>
      </c>
      <c r="AV108" s="9">
        <v>5</v>
      </c>
      <c r="AW108" s="9">
        <v>0</v>
      </c>
      <c r="AX108" s="9">
        <v>1</v>
      </c>
      <c r="AY108" s="9">
        <v>1</v>
      </c>
      <c r="AZ108" s="9">
        <v>0</v>
      </c>
      <c r="BA108" s="9">
        <v>0</v>
      </c>
      <c r="BB108" s="9">
        <v>0</v>
      </c>
      <c r="BC108" s="9">
        <v>52</v>
      </c>
      <c r="BD108" s="9">
        <v>29</v>
      </c>
      <c r="BE108" s="9">
        <v>8</v>
      </c>
      <c r="BF108" s="18">
        <f>((1-BK108)+(1-BL108)+(1-BM108)+(1+BN108))/4</f>
        <v>0.8912325393152335</v>
      </c>
      <c r="BG108" s="18">
        <f t="shared" si="45"/>
        <v>0.54410002357541931</v>
      </c>
      <c r="BH108" s="28">
        <f t="shared" si="51"/>
        <v>0.87984647557662854</v>
      </c>
      <c r="BI108" s="18">
        <v>7.0705304131573554E-2</v>
      </c>
      <c r="BJ108" s="18">
        <v>0.48189021093068068</v>
      </c>
      <c r="BK108" s="18">
        <f>BE108/BD108</f>
        <v>0.27586206896551724</v>
      </c>
      <c r="BL108" s="18">
        <f>(BE108/BD108*0.5)+((AK108+AL108)/Q108*0.5)</f>
        <v>0.13904648345096832</v>
      </c>
      <c r="BM108" s="18">
        <f t="shared" si="57"/>
        <v>2.0161290322580645E-2</v>
      </c>
      <c r="BN108" s="18">
        <f t="shared" si="58"/>
        <v>0</v>
      </c>
      <c r="BO108" s="18">
        <f t="shared" si="59"/>
        <v>0.61050287054540364</v>
      </c>
      <c r="BP108" s="9">
        <v>19</v>
      </c>
      <c r="BQ108" s="9">
        <v>26</v>
      </c>
      <c r="BR108" s="9">
        <v>0</v>
      </c>
      <c r="BS108" s="38">
        <v>0</v>
      </c>
      <c r="BT108" s="42">
        <f t="shared" si="39"/>
        <v>0.47328147173234192</v>
      </c>
    </row>
    <row r="109" spans="1:72" ht="16.5" x14ac:dyDescent="0.3">
      <c r="A109" s="7" t="s">
        <v>209</v>
      </c>
      <c r="B109" s="8" t="s">
        <v>197</v>
      </c>
      <c r="C109" s="8">
        <v>49144</v>
      </c>
      <c r="D109" s="9">
        <v>3</v>
      </c>
      <c r="E109" s="9">
        <v>1</v>
      </c>
      <c r="F109" s="18">
        <f t="shared" si="40"/>
        <v>0.33333333333333331</v>
      </c>
      <c r="G109" s="9">
        <f>(P109-Q109)/D109</f>
        <v>290.66666666666669</v>
      </c>
      <c r="H109" s="9">
        <f>(P109-Q109)/E109</f>
        <v>872</v>
      </c>
      <c r="I109" s="9">
        <f>Q109/D109</f>
        <v>565</v>
      </c>
      <c r="J109" s="9">
        <f>Q109/E109</f>
        <v>1695</v>
      </c>
      <c r="K109" s="26">
        <f t="shared" si="47"/>
        <v>0.30303801074393621</v>
      </c>
      <c r="L109" s="18">
        <f t="shared" si="48"/>
        <v>0.69696198925606379</v>
      </c>
      <c r="M109" s="28">
        <f t="shared" si="41"/>
        <v>-1.9171956065706093</v>
      </c>
      <c r="N109" s="34">
        <v>8.3979203685028148E-2</v>
      </c>
      <c r="O109" s="34">
        <v>0.85796654960429808</v>
      </c>
      <c r="P109" s="9">
        <v>2567</v>
      </c>
      <c r="Q109" s="9">
        <v>1695</v>
      </c>
      <c r="R109" s="9">
        <v>1591</v>
      </c>
      <c r="S109" s="9">
        <v>782</v>
      </c>
      <c r="T109" s="18">
        <f>(R109-S109)/(P109-Q109)</f>
        <v>0.92775229357798161</v>
      </c>
      <c r="U109" s="18">
        <f>S109/Q109</f>
        <v>0.46135693215339235</v>
      </c>
      <c r="V109" s="18">
        <f>(T109*0.25)+(U109*0.75)</f>
        <v>0.57795577250953967</v>
      </c>
      <c r="W109" s="18">
        <f t="shared" si="42"/>
        <v>1.733867317528619</v>
      </c>
      <c r="X109" s="28">
        <f t="shared" si="49"/>
        <v>4.5082704875642143</v>
      </c>
      <c r="Y109" s="18">
        <v>0.22382549560204315</v>
      </c>
      <c r="Z109" s="18">
        <v>0.72480144134149405</v>
      </c>
      <c r="AA109" s="9">
        <v>64</v>
      </c>
      <c r="AB109" s="9">
        <v>1</v>
      </c>
      <c r="AC109" s="9">
        <v>231</v>
      </c>
      <c r="AD109" s="9">
        <v>486</v>
      </c>
      <c r="AE109" s="9">
        <v>359</v>
      </c>
      <c r="AF109" s="9">
        <v>153</v>
      </c>
      <c r="AG109" s="9">
        <v>204</v>
      </c>
      <c r="AH109" s="9">
        <v>66</v>
      </c>
      <c r="AI109" s="9">
        <v>301</v>
      </c>
      <c r="AJ109" s="9">
        <v>515</v>
      </c>
      <c r="AK109" s="9">
        <v>0</v>
      </c>
      <c r="AL109" s="9">
        <v>7</v>
      </c>
      <c r="AM109" s="9">
        <v>348</v>
      </c>
      <c r="AN109" s="9">
        <v>77</v>
      </c>
      <c r="AO109" s="9">
        <v>1</v>
      </c>
      <c r="AP109" s="9">
        <v>7</v>
      </c>
      <c r="AQ109" s="9">
        <v>93091</v>
      </c>
      <c r="AR109" s="9">
        <v>680</v>
      </c>
      <c r="AS109" s="9">
        <v>0</v>
      </c>
      <c r="AT109" s="9">
        <v>270</v>
      </c>
      <c r="AU109" s="9">
        <v>1</v>
      </c>
      <c r="AV109" s="9">
        <v>2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38</v>
      </c>
      <c r="BD109" s="9">
        <v>1</v>
      </c>
      <c r="BE109" s="9">
        <v>0</v>
      </c>
      <c r="BF109" s="18">
        <f>((1-BK109)+(1-BL109)+(1-BM109)+(1+BN109))/4</f>
        <v>0.99695541336905391</v>
      </c>
      <c r="BG109" s="18">
        <f t="shared" si="45"/>
        <v>0.54231854726340079</v>
      </c>
      <c r="BH109" s="28">
        <f t="shared" si="51"/>
        <v>0.8546506810899317</v>
      </c>
      <c r="BI109" s="18">
        <v>7.0705304131573554E-2</v>
      </c>
      <c r="BJ109" s="18">
        <v>0.48189021093068068</v>
      </c>
      <c r="BK109" s="18">
        <f>BE109/BD109</f>
        <v>0</v>
      </c>
      <c r="BL109" s="18">
        <f>(BE109/BD109*0.5)+((AK109+AL109)/Q109*0.5)</f>
        <v>2.0648967551622419E-3</v>
      </c>
      <c r="BM109" s="18">
        <f t="shared" si="57"/>
        <v>1.2987012987012988E-2</v>
      </c>
      <c r="BN109" s="18">
        <f t="shared" si="58"/>
        <v>2.8735632183908046E-3</v>
      </c>
      <c r="BO109" s="18">
        <f t="shared" si="59"/>
        <v>0.5439747254400481</v>
      </c>
      <c r="BP109" s="9">
        <v>1</v>
      </c>
      <c r="BQ109" s="9">
        <v>0</v>
      </c>
      <c r="BR109" s="9">
        <v>0</v>
      </c>
      <c r="BS109" s="38">
        <v>0</v>
      </c>
      <c r="BT109" s="42">
        <f t="shared" si="39"/>
        <v>1.1485751873611789</v>
      </c>
    </row>
    <row r="110" spans="1:72" ht="16.5" x14ac:dyDescent="0.3">
      <c r="A110" s="7" t="s">
        <v>209</v>
      </c>
      <c r="B110" s="8" t="s">
        <v>118</v>
      </c>
      <c r="C110" s="8">
        <v>402777</v>
      </c>
      <c r="D110" s="9">
        <v>26</v>
      </c>
      <c r="E110" s="9">
        <v>22</v>
      </c>
      <c r="F110" s="18">
        <f t="shared" si="40"/>
        <v>0.84615384615384615</v>
      </c>
      <c r="G110" s="9">
        <f>(P110-Q110)/D110</f>
        <v>389.38461538461536</v>
      </c>
      <c r="H110" s="9">
        <f>(P110-Q110)/E110</f>
        <v>460.18181818181819</v>
      </c>
      <c r="I110" s="9">
        <f>Q110/D110</f>
        <v>2034.6153846153845</v>
      </c>
      <c r="J110" s="9">
        <f>Q110/E110</f>
        <v>2404.5454545454545</v>
      </c>
      <c r="K110" s="26">
        <f t="shared" si="47"/>
        <v>1.0478751269312796</v>
      </c>
      <c r="L110" s="18">
        <f t="shared" si="48"/>
        <v>0.95236931241221456</v>
      </c>
      <c r="M110" s="28">
        <f t="shared" si="41"/>
        <v>1.1241207187672662</v>
      </c>
      <c r="N110" s="34">
        <v>8.3979203685028148E-2</v>
      </c>
      <c r="O110" s="34">
        <v>0.85796654960429808</v>
      </c>
      <c r="P110" s="9">
        <v>63024</v>
      </c>
      <c r="Q110" s="9">
        <v>52900</v>
      </c>
      <c r="R110" s="9">
        <v>20014</v>
      </c>
      <c r="S110" s="9">
        <v>10145</v>
      </c>
      <c r="T110" s="18">
        <f>(R110-S110)/(P110-Q110)</f>
        <v>0.97481232714342159</v>
      </c>
      <c r="U110" s="18">
        <f>S110/Q110</f>
        <v>0.19177693761814746</v>
      </c>
      <c r="V110" s="18">
        <f>(T110*0.25)+(U110*0.75)</f>
        <v>0.38753578499946595</v>
      </c>
      <c r="W110" s="18">
        <f t="shared" si="42"/>
        <v>0.45799683681755066</v>
      </c>
      <c r="X110" s="28">
        <f t="shared" si="49"/>
        <v>-1.1920206132294962</v>
      </c>
      <c r="Y110" s="18">
        <v>0.22382549560204315</v>
      </c>
      <c r="Z110" s="18">
        <v>0.72480144134149405</v>
      </c>
      <c r="AA110" s="9">
        <v>498</v>
      </c>
      <c r="AB110" s="9">
        <v>36</v>
      </c>
      <c r="AC110" s="9">
        <v>810</v>
      </c>
      <c r="AD110" s="9">
        <v>8801</v>
      </c>
      <c r="AE110" s="9">
        <v>2641</v>
      </c>
      <c r="AF110" s="9">
        <v>1195</v>
      </c>
      <c r="AG110" s="9">
        <v>3492</v>
      </c>
      <c r="AH110" s="9">
        <v>2817</v>
      </c>
      <c r="AI110" s="9">
        <v>5396</v>
      </c>
      <c r="AJ110" s="9">
        <v>36438</v>
      </c>
      <c r="AK110" s="9">
        <v>0</v>
      </c>
      <c r="AL110" s="9">
        <v>38</v>
      </c>
      <c r="AM110" s="9">
        <v>3078</v>
      </c>
      <c r="AN110" s="9">
        <v>665</v>
      </c>
      <c r="AO110" s="9">
        <v>36</v>
      </c>
      <c r="AP110" s="9">
        <v>52</v>
      </c>
      <c r="AQ110" s="9">
        <v>1788416</v>
      </c>
      <c r="AR110" s="9">
        <v>68233</v>
      </c>
      <c r="AS110" s="9">
        <v>2413</v>
      </c>
      <c r="AT110" s="9">
        <v>2377</v>
      </c>
      <c r="AU110" s="9">
        <v>0</v>
      </c>
      <c r="AV110" s="9">
        <v>25</v>
      </c>
      <c r="AW110" s="9">
        <v>0</v>
      </c>
      <c r="AX110" s="9">
        <v>16</v>
      </c>
      <c r="AY110" s="9">
        <v>0</v>
      </c>
      <c r="AZ110" s="9">
        <v>0</v>
      </c>
      <c r="BA110" s="9">
        <v>0</v>
      </c>
      <c r="BB110" s="9">
        <v>16</v>
      </c>
      <c r="BC110" s="9">
        <v>616</v>
      </c>
      <c r="BD110" s="9">
        <v>575</v>
      </c>
      <c r="BE110" s="9">
        <v>34</v>
      </c>
      <c r="BF110" s="18">
        <f>((1-BK110)+(1-BL110)+(1-BM110)+(1+BN110))/4</f>
        <v>0.97596102338391655</v>
      </c>
      <c r="BG110" s="18">
        <f t="shared" si="45"/>
        <v>0.51310414105548019</v>
      </c>
      <c r="BH110" s="28">
        <f t="shared" si="51"/>
        <v>0.44146518437590426</v>
      </c>
      <c r="BI110" s="18">
        <v>7.0705304131573554E-2</v>
      </c>
      <c r="BJ110" s="18">
        <v>0.48189021093068068</v>
      </c>
      <c r="BK110" s="18">
        <f>BE110/BD110</f>
        <v>5.9130434782608696E-2</v>
      </c>
      <c r="BL110" s="18">
        <f>(BE110/BD110*0.5)+((AK110+AL110)/Q110*0.5)</f>
        <v>2.9924385633270323E-2</v>
      </c>
      <c r="BM110" s="18">
        <f t="shared" si="57"/>
        <v>1.8796992481203006E-2</v>
      </c>
      <c r="BN110" s="18">
        <f t="shared" si="58"/>
        <v>1.1695906432748537E-2</v>
      </c>
      <c r="BO110" s="18">
        <f t="shared" si="59"/>
        <v>0.52574245155448074</v>
      </c>
      <c r="BP110" s="9">
        <v>141</v>
      </c>
      <c r="BQ110" s="9">
        <v>82</v>
      </c>
      <c r="BR110" s="9">
        <v>0</v>
      </c>
      <c r="BS110" s="38">
        <v>0</v>
      </c>
      <c r="BT110" s="42">
        <f t="shared" si="39"/>
        <v>0.12452176330455811</v>
      </c>
    </row>
    <row r="111" spans="1:72" ht="16.5" x14ac:dyDescent="0.3">
      <c r="A111" s="7" t="s">
        <v>209</v>
      </c>
      <c r="B111" s="8" t="s">
        <v>8</v>
      </c>
      <c r="C111" s="8">
        <v>434815</v>
      </c>
      <c r="D111" s="9">
        <v>28</v>
      </c>
      <c r="E111" s="9">
        <v>23</v>
      </c>
      <c r="F111" s="18">
        <f t="shared" si="40"/>
        <v>0.8214285714285714</v>
      </c>
      <c r="G111" s="9">
        <f>(P111-Q111)/D111</f>
        <v>835.25</v>
      </c>
      <c r="H111" s="9">
        <f>(P111-Q111)/E111</f>
        <v>1016.8260869565217</v>
      </c>
      <c r="I111" s="9">
        <f>Q111/D111</f>
        <v>2440.4642857142858</v>
      </c>
      <c r="J111" s="9">
        <f>Q111/E111</f>
        <v>2971</v>
      </c>
      <c r="K111" s="26">
        <f t="shared" si="47"/>
        <v>1.3131216724354036</v>
      </c>
      <c r="L111" s="18">
        <f t="shared" si="48"/>
        <v>0.94290775337237376</v>
      </c>
      <c r="M111" s="28">
        <f t="shared" si="41"/>
        <v>1.0114552179686724</v>
      </c>
      <c r="N111" s="34">
        <v>8.3979203685028148E-2</v>
      </c>
      <c r="O111" s="34">
        <v>0.85796654960429808</v>
      </c>
      <c r="P111" s="9">
        <v>91720</v>
      </c>
      <c r="Q111" s="9">
        <v>68333</v>
      </c>
      <c r="R111" s="9">
        <v>37455</v>
      </c>
      <c r="S111" s="9">
        <v>14792</v>
      </c>
      <c r="T111" s="18">
        <f>(R111-S111)/(P111-Q111)</f>
        <v>0.96904263052122974</v>
      </c>
      <c r="U111" s="18">
        <f>S111/Q111</f>
        <v>0.21646934863096892</v>
      </c>
      <c r="V111" s="18">
        <f>(T111*0.25)+(U111*0.75)</f>
        <v>0.40461266910353411</v>
      </c>
      <c r="W111" s="18">
        <f t="shared" si="42"/>
        <v>0.49257194499560675</v>
      </c>
      <c r="X111" s="28">
        <f t="shared" si="49"/>
        <v>-1.0375471110707883</v>
      </c>
      <c r="Y111" s="18">
        <v>0.22382549560204315</v>
      </c>
      <c r="Z111" s="18">
        <v>0.72480144134149405</v>
      </c>
      <c r="AA111" s="9">
        <v>916</v>
      </c>
      <c r="AB111" s="9">
        <v>2</v>
      </c>
      <c r="AC111" s="9">
        <v>1951</v>
      </c>
      <c r="AD111" s="9">
        <v>11923</v>
      </c>
      <c r="AE111" s="9">
        <v>4243</v>
      </c>
      <c r="AF111" s="9">
        <v>2445</v>
      </c>
      <c r="AG111" s="9">
        <v>6433</v>
      </c>
      <c r="AH111" s="9">
        <v>1671</v>
      </c>
      <c r="AI111" s="9">
        <v>29757</v>
      </c>
      <c r="AJ111" s="9">
        <v>20758</v>
      </c>
      <c r="AK111" s="9">
        <v>1</v>
      </c>
      <c r="AL111" s="9">
        <v>75</v>
      </c>
      <c r="AM111" s="9">
        <v>3690</v>
      </c>
      <c r="AN111" s="9">
        <v>1233</v>
      </c>
      <c r="AO111" s="9">
        <v>4</v>
      </c>
      <c r="AP111" s="9">
        <v>265</v>
      </c>
      <c r="AQ111" s="9">
        <v>4619685</v>
      </c>
      <c r="AR111" s="9">
        <v>245449</v>
      </c>
      <c r="AS111" s="9">
        <v>0</v>
      </c>
      <c r="AT111" s="9">
        <v>2453</v>
      </c>
      <c r="AU111" s="9">
        <v>4</v>
      </c>
      <c r="AV111" s="9">
        <v>18</v>
      </c>
      <c r="AW111" s="9">
        <v>0</v>
      </c>
      <c r="AX111" s="9">
        <v>3</v>
      </c>
      <c r="AY111" s="9">
        <v>2</v>
      </c>
      <c r="AZ111" s="9">
        <v>1</v>
      </c>
      <c r="BA111" s="9">
        <v>0</v>
      </c>
      <c r="BB111" s="9">
        <v>0</v>
      </c>
      <c r="BC111" s="9">
        <v>772</v>
      </c>
      <c r="BD111" s="9">
        <v>698</v>
      </c>
      <c r="BE111" s="9">
        <v>27</v>
      </c>
      <c r="BF111" s="18">
        <f>((1-BK111)+(1-BL111)+(1-BM111)+(1+BN111))/4</f>
        <v>0.98380142946433824</v>
      </c>
      <c r="BG111" s="18">
        <f t="shared" si="45"/>
        <v>0.58887179088235819</v>
      </c>
      <c r="BH111" s="28">
        <f t="shared" si="51"/>
        <v>1.513063005182729</v>
      </c>
      <c r="BI111" s="18">
        <v>7.0705304131573554E-2</v>
      </c>
      <c r="BJ111" s="18">
        <v>0.48189021093068068</v>
      </c>
      <c r="BK111" s="18">
        <f>BE111/BD111</f>
        <v>3.8681948424068767E-2</v>
      </c>
      <c r="BL111" s="18">
        <f>(BE111/BD111*0.5)+((AK111+AL111)/Q111*0.5)</f>
        <v>1.9897074485694256E-2</v>
      </c>
      <c r="BM111" s="18">
        <f t="shared" si="57"/>
        <v>7.2992700729927005E-3</v>
      </c>
      <c r="BN111" s="18">
        <f t="shared" si="58"/>
        <v>1.0840108401084011E-3</v>
      </c>
      <c r="BO111" s="18">
        <f t="shared" si="59"/>
        <v>0.59856773251792084</v>
      </c>
      <c r="BP111" s="9">
        <v>609</v>
      </c>
      <c r="BQ111" s="9">
        <v>272</v>
      </c>
      <c r="BR111" s="9">
        <v>3</v>
      </c>
      <c r="BS111" s="38">
        <v>1</v>
      </c>
      <c r="BT111" s="42">
        <f t="shared" si="39"/>
        <v>0.49565703736020433</v>
      </c>
    </row>
    <row r="112" spans="1:72" ht="16.5" x14ac:dyDescent="0.3">
      <c r="A112" s="7" t="s">
        <v>209</v>
      </c>
      <c r="B112" s="8" t="s">
        <v>154</v>
      </c>
      <c r="C112" s="8">
        <v>74445</v>
      </c>
      <c r="D112" s="9">
        <v>4</v>
      </c>
      <c r="E112" s="9">
        <v>3</v>
      </c>
      <c r="F112" s="18">
        <f t="shared" si="40"/>
        <v>0.75</v>
      </c>
      <c r="G112" s="9">
        <f>(P112-Q112)/D112</f>
        <v>317</v>
      </c>
      <c r="H112" s="9">
        <f>(P112-Q112)/E112</f>
        <v>422.66666666666669</v>
      </c>
      <c r="I112" s="9">
        <f>Q112/D112</f>
        <v>750.25</v>
      </c>
      <c r="J112" s="9">
        <f>Q112/E112</f>
        <v>1000.3333333333334</v>
      </c>
      <c r="K112" s="26">
        <f t="shared" si="47"/>
        <v>0.34491906776815101</v>
      </c>
      <c r="L112" s="18">
        <f t="shared" si="48"/>
        <v>0.88502697741061631</v>
      </c>
      <c r="M112" s="28">
        <f t="shared" si="41"/>
        <v>0.32222772566183044</v>
      </c>
      <c r="N112" s="34">
        <v>8.3979203685028148E-2</v>
      </c>
      <c r="O112" s="34">
        <v>0.85796654960429808</v>
      </c>
      <c r="P112" s="9">
        <v>4269</v>
      </c>
      <c r="Q112" s="9">
        <v>3001</v>
      </c>
      <c r="R112" s="9">
        <v>2609</v>
      </c>
      <c r="S112" s="9">
        <v>1367</v>
      </c>
      <c r="T112" s="18">
        <f>(R112-S112)/(P112-Q112)</f>
        <v>0.97949526813880128</v>
      </c>
      <c r="U112" s="18">
        <f>S112/Q112</f>
        <v>0.45551482839053647</v>
      </c>
      <c r="V112" s="18">
        <f>(T112*0.25)+(U112*0.75)</f>
        <v>0.58650993832760268</v>
      </c>
      <c r="W112" s="18">
        <f t="shared" si="42"/>
        <v>0.7820132511034702</v>
      </c>
      <c r="X112" s="28">
        <f t="shared" si="49"/>
        <v>0.25560899399815246</v>
      </c>
      <c r="Y112" s="18">
        <v>0.22382549560204315</v>
      </c>
      <c r="Z112" s="18">
        <v>0.72480144134149405</v>
      </c>
      <c r="AA112" s="9">
        <v>35</v>
      </c>
      <c r="AB112" s="9">
        <v>0</v>
      </c>
      <c r="AC112" s="9">
        <v>202</v>
      </c>
      <c r="AD112" s="9">
        <v>1130</v>
      </c>
      <c r="AE112" s="9">
        <v>819</v>
      </c>
      <c r="AF112" s="9">
        <v>328</v>
      </c>
      <c r="AG112" s="9">
        <v>173</v>
      </c>
      <c r="AH112" s="9">
        <v>47</v>
      </c>
      <c r="AI112" s="9">
        <v>1162</v>
      </c>
      <c r="AJ112" s="9">
        <v>327</v>
      </c>
      <c r="AK112" s="9">
        <v>1</v>
      </c>
      <c r="AL112" s="9">
        <v>28</v>
      </c>
      <c r="AM112" s="9">
        <v>392</v>
      </c>
      <c r="AN112" s="9">
        <v>44</v>
      </c>
      <c r="AO112" s="9">
        <v>0</v>
      </c>
      <c r="AP112" s="9">
        <v>3</v>
      </c>
      <c r="AQ112" s="9">
        <v>2050</v>
      </c>
      <c r="AR112" s="9">
        <v>2000</v>
      </c>
      <c r="AS112" s="9">
        <v>0</v>
      </c>
      <c r="AT112" s="9">
        <v>348</v>
      </c>
      <c r="AU112" s="9">
        <v>0</v>
      </c>
      <c r="AV112" s="9">
        <v>4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100</v>
      </c>
      <c r="BD112" s="9">
        <v>90</v>
      </c>
      <c r="BE112" s="9">
        <v>19</v>
      </c>
      <c r="BF112" s="18">
        <f>((1-BK112)+(1-BL112)+(1-BM112)+(1+BN112))/4</f>
        <v>0.90826176627992683</v>
      </c>
      <c r="BG112" s="18">
        <f t="shared" si="45"/>
        <v>0.45539046157560176</v>
      </c>
      <c r="BH112" s="28">
        <f t="shared" si="51"/>
        <v>-0.37479153340131699</v>
      </c>
      <c r="BI112" s="18">
        <v>7.0705304131573554E-2</v>
      </c>
      <c r="BJ112" s="18">
        <v>0.48189021093068068</v>
      </c>
      <c r="BK112" s="18">
        <f>BE112/BD112</f>
        <v>0.21111111111111111</v>
      </c>
      <c r="BL112" s="18">
        <f>(BE112/BD112*0.5)+((AK112+AL112)/Q112*0.5)</f>
        <v>0.11038727831463586</v>
      </c>
      <c r="BM112" s="18">
        <f t="shared" si="57"/>
        <v>4.5454545454545456E-2</v>
      </c>
      <c r="BN112" s="18">
        <f t="shared" si="58"/>
        <v>0</v>
      </c>
      <c r="BO112" s="18">
        <f t="shared" si="59"/>
        <v>0.50138680112099987</v>
      </c>
      <c r="BP112" s="9">
        <v>20</v>
      </c>
      <c r="BQ112" s="9">
        <v>22</v>
      </c>
      <c r="BR112" s="9">
        <v>0</v>
      </c>
      <c r="BS112" s="38">
        <v>0</v>
      </c>
      <c r="BT112" s="42">
        <f t="shared" si="39"/>
        <v>6.7681728752888637E-2</v>
      </c>
    </row>
    <row r="113" spans="1:72" ht="16.5" x14ac:dyDescent="0.3">
      <c r="A113" s="7" t="s">
        <v>209</v>
      </c>
      <c r="B113" s="8" t="s">
        <v>106</v>
      </c>
      <c r="C113" s="8">
        <v>182688</v>
      </c>
      <c r="D113" s="9">
        <v>12</v>
      </c>
      <c r="E113" s="9">
        <v>12</v>
      </c>
      <c r="F113" s="18">
        <f t="shared" si="40"/>
        <v>1</v>
      </c>
      <c r="G113" s="9">
        <f>(P113-Q113)/D113</f>
        <v>355.41666666666669</v>
      </c>
      <c r="H113" s="9">
        <f>(P113-Q113)/E113</f>
        <v>355.41666666666669</v>
      </c>
      <c r="I113" s="9">
        <f>Q113/D113</f>
        <v>1430.25</v>
      </c>
      <c r="J113" s="9">
        <f>Q113/E113</f>
        <v>1430.25</v>
      </c>
      <c r="K113" s="26">
        <f t="shared" si="47"/>
        <v>0.76296746365387991</v>
      </c>
      <c r="L113" s="18">
        <f t="shared" si="48"/>
        <v>0.93641937802884334</v>
      </c>
      <c r="M113" s="28">
        <f t="shared" si="41"/>
        <v>0.93419352627812391</v>
      </c>
      <c r="N113" s="34">
        <v>8.3979203685028148E-2</v>
      </c>
      <c r="O113" s="34">
        <v>0.85796654960429808</v>
      </c>
      <c r="P113" s="9">
        <v>21428</v>
      </c>
      <c r="Q113" s="9">
        <v>17163</v>
      </c>
      <c r="R113" s="9">
        <v>10389</v>
      </c>
      <c r="S113" s="9">
        <v>6307</v>
      </c>
      <c r="T113" s="18">
        <f>(R113-S113)/(P113-Q113)</f>
        <v>0.95709261430246195</v>
      </c>
      <c r="U113" s="18">
        <f>S113/Q113</f>
        <v>0.36747654838897631</v>
      </c>
      <c r="V113" s="18">
        <f>(T113*0.25)+(U113*0.75)</f>
        <v>0.51488056486734768</v>
      </c>
      <c r="W113" s="18">
        <f t="shared" si="42"/>
        <v>0.51488056486734768</v>
      </c>
      <c r="X113" s="28">
        <f t="shared" si="49"/>
        <v>-0.9378774116393831</v>
      </c>
      <c r="Y113" s="18">
        <v>0.22382549560204315</v>
      </c>
      <c r="Z113" s="18">
        <v>0.72480144134149405</v>
      </c>
      <c r="AA113" s="9">
        <v>250</v>
      </c>
      <c r="AB113" s="9">
        <v>30</v>
      </c>
      <c r="AC113" s="9">
        <v>1301</v>
      </c>
      <c r="AD113" s="9">
        <v>4726</v>
      </c>
      <c r="AE113" s="9">
        <v>2911</v>
      </c>
      <c r="AF113" s="9">
        <v>1186</v>
      </c>
      <c r="AG113" s="9">
        <v>2127</v>
      </c>
      <c r="AH113" s="9">
        <v>83</v>
      </c>
      <c r="AI113" s="9">
        <v>4933</v>
      </c>
      <c r="AJ113" s="9">
        <v>5710</v>
      </c>
      <c r="AK113" s="9">
        <v>0</v>
      </c>
      <c r="AL113" s="9">
        <v>95</v>
      </c>
      <c r="AM113" s="9">
        <v>6457</v>
      </c>
      <c r="AN113" s="9">
        <v>295</v>
      </c>
      <c r="AO113" s="9">
        <v>30</v>
      </c>
      <c r="AP113" s="9">
        <v>19</v>
      </c>
      <c r="AQ113" s="9">
        <v>5174813</v>
      </c>
      <c r="AR113" s="9">
        <v>60000</v>
      </c>
      <c r="AS113" s="9">
        <v>0</v>
      </c>
      <c r="AT113" s="9">
        <v>6132</v>
      </c>
      <c r="AU113" s="9">
        <v>0</v>
      </c>
      <c r="AV113" s="9">
        <v>21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345</v>
      </c>
      <c r="BD113" s="9">
        <v>297</v>
      </c>
      <c r="BE113" s="9">
        <v>14</v>
      </c>
      <c r="BF113" s="18">
        <f>((1-BK113)+(1-BL113)+(1-BM113)+(1+BN113))/4</f>
        <v>0.97389456200454472</v>
      </c>
      <c r="BG113" s="18">
        <f t="shared" si="45"/>
        <v>0.55781236653191935</v>
      </c>
      <c r="BH113" s="28">
        <f t="shared" si="51"/>
        <v>1.0737830284975114</v>
      </c>
      <c r="BI113" s="18">
        <v>7.0705304131573554E-2</v>
      </c>
      <c r="BJ113" s="18">
        <v>0.48189021093068068</v>
      </c>
      <c r="BK113" s="18">
        <f>BE113/BD113</f>
        <v>4.7138047138047139E-2</v>
      </c>
      <c r="BL113" s="18">
        <f>(BE113/BD113*0.5)+((AK113+AL113)/Q113*0.5)</f>
        <v>2.633660499418234E-2</v>
      </c>
      <c r="BM113" s="18">
        <f t="shared" si="57"/>
        <v>3.5593220338983052E-2</v>
      </c>
      <c r="BN113" s="18">
        <f t="shared" si="58"/>
        <v>4.6461204893913583E-3</v>
      </c>
      <c r="BO113" s="18">
        <f t="shared" si="59"/>
        <v>0.57276463828259505</v>
      </c>
      <c r="BP113" s="9">
        <v>65</v>
      </c>
      <c r="BQ113" s="9">
        <v>28</v>
      </c>
      <c r="BR113" s="9">
        <v>0</v>
      </c>
      <c r="BS113" s="38">
        <v>0</v>
      </c>
      <c r="BT113" s="42">
        <f t="shared" si="39"/>
        <v>0.3566997143787507</v>
      </c>
    </row>
    <row r="114" spans="1:72" ht="16.5" x14ac:dyDescent="0.3">
      <c r="A114" s="7" t="s">
        <v>209</v>
      </c>
      <c r="B114" s="8" t="s">
        <v>64</v>
      </c>
      <c r="C114" s="8">
        <v>66960</v>
      </c>
      <c r="D114" s="9">
        <v>3</v>
      </c>
      <c r="E114" s="9">
        <v>3</v>
      </c>
      <c r="F114" s="18">
        <f t="shared" si="40"/>
        <v>1</v>
      </c>
      <c r="G114" s="9">
        <f>(P114-Q114)/D114</f>
        <v>616.66666666666663</v>
      </c>
      <c r="H114" s="9">
        <f>(P114-Q114)/E114</f>
        <v>616.66666666666663</v>
      </c>
      <c r="I114" s="9">
        <f>Q114/D114</f>
        <v>1378</v>
      </c>
      <c r="J114" s="9">
        <f>Q114/E114</f>
        <v>1378</v>
      </c>
      <c r="K114" s="26">
        <f t="shared" si="47"/>
        <v>0.53210872162485068</v>
      </c>
      <c r="L114" s="18">
        <f t="shared" si="48"/>
        <v>0.82263042612504977</v>
      </c>
      <c r="M114" s="28">
        <f t="shared" si="41"/>
        <v>-0.42077230943722377</v>
      </c>
      <c r="N114" s="34">
        <v>8.3979203685028148E-2</v>
      </c>
      <c r="O114" s="34">
        <v>0.85796654960429808</v>
      </c>
      <c r="P114" s="9">
        <v>5984</v>
      </c>
      <c r="Q114" s="9">
        <v>4134</v>
      </c>
      <c r="R114" s="9">
        <v>3531</v>
      </c>
      <c r="S114" s="9">
        <v>1839</v>
      </c>
      <c r="T114" s="18">
        <f>(R114-S114)/(P114-Q114)</f>
        <v>0.91459459459459458</v>
      </c>
      <c r="U114" s="18">
        <f>S114/Q114</f>
        <v>0.44484760522496369</v>
      </c>
      <c r="V114" s="18">
        <f>(T114*0.25)+(U114*0.75)</f>
        <v>0.56228435256737141</v>
      </c>
      <c r="W114" s="18">
        <f t="shared" si="42"/>
        <v>0.56228435256737141</v>
      </c>
      <c r="X114" s="28">
        <f t="shared" si="49"/>
        <v>-0.72608836780182751</v>
      </c>
      <c r="Y114" s="18">
        <v>0.22382549560204315</v>
      </c>
      <c r="Z114" s="18">
        <v>0.72480144134149405</v>
      </c>
      <c r="AA114" s="9">
        <v>69</v>
      </c>
      <c r="AB114" s="9">
        <v>1</v>
      </c>
      <c r="AC114" s="9">
        <v>243</v>
      </c>
      <c r="AD114" s="9">
        <v>1526</v>
      </c>
      <c r="AE114" s="9">
        <v>565</v>
      </c>
      <c r="AF114" s="9">
        <v>372</v>
      </c>
      <c r="AG114" s="9">
        <v>686</v>
      </c>
      <c r="AH114" s="9">
        <v>216</v>
      </c>
      <c r="AI114" s="9">
        <v>1446</v>
      </c>
      <c r="AJ114" s="9">
        <v>717</v>
      </c>
      <c r="AK114" s="9">
        <v>0</v>
      </c>
      <c r="AL114" s="9">
        <v>5</v>
      </c>
      <c r="AM114" s="9">
        <v>574</v>
      </c>
      <c r="AN114" s="9">
        <v>96</v>
      </c>
      <c r="AO114" s="9">
        <v>1</v>
      </c>
      <c r="AP114" s="9">
        <v>12</v>
      </c>
      <c r="AQ114" s="9">
        <v>238919</v>
      </c>
      <c r="AR114" s="9">
        <v>43164</v>
      </c>
      <c r="AS114" s="9">
        <v>0</v>
      </c>
      <c r="AT114" s="9">
        <v>477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93</v>
      </c>
      <c r="BD114" s="9">
        <v>46</v>
      </c>
      <c r="BE114" s="9">
        <v>2</v>
      </c>
      <c r="BF114" s="18">
        <f>((1-BK114)+(1-BL114)+(1-BM114)+(1+BN114))/4</f>
        <v>0.98398000695090482</v>
      </c>
      <c r="BG114" s="18">
        <f t="shared" si="45"/>
        <v>0.57327106554396767</v>
      </c>
      <c r="BH114" s="28">
        <f t="shared" si="51"/>
        <v>1.292418662724919</v>
      </c>
      <c r="BI114" s="18">
        <v>7.0705304131573554E-2</v>
      </c>
      <c r="BJ114" s="18">
        <v>0.48189021093068068</v>
      </c>
      <c r="BK114" s="18">
        <f>BE114/BD114</f>
        <v>4.3478260869565216E-2</v>
      </c>
      <c r="BL114" s="18">
        <f>(BE114/BD114*0.5)+((AK114+AL114)/Q114*0.5)</f>
        <v>2.2343871605561515E-2</v>
      </c>
      <c r="BM114" s="18">
        <f t="shared" si="57"/>
        <v>0</v>
      </c>
      <c r="BN114" s="18">
        <f t="shared" si="58"/>
        <v>1.7421602787456446E-3</v>
      </c>
      <c r="BO114" s="18">
        <f t="shared" si="59"/>
        <v>0.58260438372155943</v>
      </c>
      <c r="BP114" s="9">
        <v>8</v>
      </c>
      <c r="BQ114" s="9">
        <v>9</v>
      </c>
      <c r="BR114" s="9">
        <v>3</v>
      </c>
      <c r="BS114" s="38">
        <v>0</v>
      </c>
      <c r="BT114" s="42">
        <f t="shared" si="39"/>
        <v>4.8519328495289248E-2</v>
      </c>
    </row>
    <row r="115" spans="1:72" ht="16.5" x14ac:dyDescent="0.3">
      <c r="A115" s="7" t="s">
        <v>209</v>
      </c>
      <c r="B115" s="8" t="s">
        <v>9</v>
      </c>
      <c r="C115" s="8">
        <v>447051</v>
      </c>
      <c r="D115" s="9">
        <v>23</v>
      </c>
      <c r="E115" s="9">
        <v>22</v>
      </c>
      <c r="F115" s="18">
        <f t="shared" si="40"/>
        <v>0.95652173913043481</v>
      </c>
      <c r="G115" s="9">
        <f>(P115-Q115)/D115</f>
        <v>1465.0869565217392</v>
      </c>
      <c r="H115" s="9">
        <f>(P115-Q115)/E115</f>
        <v>1531.6818181818182</v>
      </c>
      <c r="I115" s="9">
        <f>Q115/D115</f>
        <v>1653.5652173913043</v>
      </c>
      <c r="J115" s="9">
        <f>Q115/E115</f>
        <v>1728.7272727272727</v>
      </c>
      <c r="K115" s="26">
        <f t="shared" si="47"/>
        <v>0.82648847670623715</v>
      </c>
      <c r="L115" s="18">
        <f t="shared" si="48"/>
        <v>0.96243234196789829</v>
      </c>
      <c r="M115" s="28">
        <f t="shared" si="41"/>
        <v>1.2439483560169124</v>
      </c>
      <c r="N115" s="34">
        <v>8.3979203685028148E-2</v>
      </c>
      <c r="O115" s="34">
        <v>0.85796654960429808</v>
      </c>
      <c r="P115" s="9">
        <v>71729</v>
      </c>
      <c r="Q115" s="9">
        <v>38032</v>
      </c>
      <c r="R115" s="9">
        <v>48643</v>
      </c>
      <c r="S115" s="9">
        <v>15564</v>
      </c>
      <c r="T115" s="18">
        <f>(R115-S115)/(P115-Q115)</f>
        <v>0.98166008843517227</v>
      </c>
      <c r="U115" s="18">
        <f>S115/Q115</f>
        <v>0.40923432898611695</v>
      </c>
      <c r="V115" s="18">
        <f>(T115*0.25)+(U115*0.75)</f>
        <v>0.55234076884838079</v>
      </c>
      <c r="W115" s="18">
        <f t="shared" si="42"/>
        <v>0.5774471674323981</v>
      </c>
      <c r="X115" s="28">
        <f t="shared" si="49"/>
        <v>-0.65834445496365002</v>
      </c>
      <c r="Y115" s="18">
        <v>0.22382549560204315</v>
      </c>
      <c r="Z115" s="18">
        <v>0.72480144134149405</v>
      </c>
      <c r="AA115" s="9">
        <v>635</v>
      </c>
      <c r="AB115" s="9">
        <v>3</v>
      </c>
      <c r="AC115" s="9">
        <v>1961</v>
      </c>
      <c r="AD115" s="9">
        <v>12965</v>
      </c>
      <c r="AE115" s="9">
        <v>5728</v>
      </c>
      <c r="AF115" s="9">
        <v>2444</v>
      </c>
      <c r="AG115" s="9">
        <v>2794</v>
      </c>
      <c r="AH115" s="9">
        <v>4598</v>
      </c>
      <c r="AI115" s="9">
        <v>9485</v>
      </c>
      <c r="AJ115" s="9">
        <v>10956</v>
      </c>
      <c r="AK115" s="9">
        <v>4</v>
      </c>
      <c r="AL115" s="9">
        <v>69</v>
      </c>
      <c r="AM115" s="9">
        <v>3701</v>
      </c>
      <c r="AN115" s="9">
        <v>839</v>
      </c>
      <c r="AO115" s="9">
        <v>3</v>
      </c>
      <c r="AP115" s="9">
        <v>133</v>
      </c>
      <c r="AQ115" s="9">
        <v>9507023</v>
      </c>
      <c r="AR115" s="9">
        <v>6105</v>
      </c>
      <c r="AS115" s="9">
        <v>0</v>
      </c>
      <c r="AT115" s="9">
        <v>2859</v>
      </c>
      <c r="AU115" s="9">
        <v>4</v>
      </c>
      <c r="AV115" s="9">
        <v>14</v>
      </c>
      <c r="AW115" s="9">
        <v>1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713</v>
      </c>
      <c r="BD115" s="9">
        <v>630</v>
      </c>
      <c r="BE115" s="9">
        <v>10</v>
      </c>
      <c r="BF115" s="18">
        <f>((1-BK115)+(1-BL115)+(1-BM115)+(1+BN115))/4</f>
        <v>0.99177553411027897</v>
      </c>
      <c r="BG115" s="18">
        <f t="shared" si="45"/>
        <v>0.47549718983136446</v>
      </c>
      <c r="BH115" s="28">
        <f t="shared" si="51"/>
        <v>-9.0417843156711752E-2</v>
      </c>
      <c r="BI115" s="18">
        <v>7.0705304131573554E-2</v>
      </c>
      <c r="BJ115" s="18">
        <v>0.48189021093068068</v>
      </c>
      <c r="BK115" s="18">
        <f>BE115/BD115</f>
        <v>1.5873015873015872E-2</v>
      </c>
      <c r="BL115" s="18">
        <f>(BE115/BD115*0.5)+((AK115+AL115)/Q115*0.5)</f>
        <v>8.8962260686072207E-3</v>
      </c>
      <c r="BM115" s="18">
        <f t="shared" si="57"/>
        <v>8.9392133492252682E-3</v>
      </c>
      <c r="BN115" s="18">
        <f t="shared" si="58"/>
        <v>8.1059173196433392E-4</v>
      </c>
      <c r="BO115" s="18">
        <f t="shared" si="59"/>
        <v>0.47944033047551693</v>
      </c>
      <c r="BP115" s="9">
        <v>163</v>
      </c>
      <c r="BQ115" s="9">
        <v>85</v>
      </c>
      <c r="BR115" s="9">
        <v>0</v>
      </c>
      <c r="BS115" s="38">
        <v>0</v>
      </c>
      <c r="BT115" s="42">
        <f t="shared" si="39"/>
        <v>0.16506201929885023</v>
      </c>
    </row>
    <row r="116" spans="1:72" ht="16.5" x14ac:dyDescent="0.3">
      <c r="A116" s="7" t="s">
        <v>209</v>
      </c>
      <c r="B116" s="8" t="s">
        <v>63</v>
      </c>
      <c r="C116" s="8">
        <v>92520</v>
      </c>
      <c r="D116" s="9">
        <v>4</v>
      </c>
      <c r="E116" s="9">
        <v>4</v>
      </c>
      <c r="F116" s="18">
        <f t="shared" si="40"/>
        <v>1</v>
      </c>
      <c r="G116" s="9">
        <f>(P116-Q116)/D116</f>
        <v>966</v>
      </c>
      <c r="H116" s="9">
        <f>(P116-Q116)/E116</f>
        <v>966</v>
      </c>
      <c r="I116" s="9">
        <f>Q116/D116</f>
        <v>1330</v>
      </c>
      <c r="J116" s="9">
        <f>Q116/E116</f>
        <v>1330</v>
      </c>
      <c r="K116" s="26">
        <f t="shared" si="47"/>
        <v>0.53566796368352787</v>
      </c>
      <c r="L116" s="18">
        <f t="shared" si="48"/>
        <v>0.86608300907911806</v>
      </c>
      <c r="M116" s="28">
        <f t="shared" si="41"/>
        <v>9.6648445313455469E-2</v>
      </c>
      <c r="N116" s="34">
        <v>8.3979203685028148E-2</v>
      </c>
      <c r="O116" s="34">
        <v>0.85796654960429808</v>
      </c>
      <c r="P116" s="9">
        <v>9184</v>
      </c>
      <c r="Q116" s="9">
        <v>5320</v>
      </c>
      <c r="R116" s="9">
        <v>5650</v>
      </c>
      <c r="S116" s="9">
        <v>1923</v>
      </c>
      <c r="T116" s="18">
        <f>(R116-S116)/(P116-Q116)</f>
        <v>0.96454451345755698</v>
      </c>
      <c r="U116" s="18">
        <f>S116/Q116</f>
        <v>0.36146616541353382</v>
      </c>
      <c r="V116" s="18">
        <f>(T116*0.25)+(U116*0.75)</f>
        <v>0.51223575242453956</v>
      </c>
      <c r="W116" s="18">
        <f t="shared" si="42"/>
        <v>0.51223575242453956</v>
      </c>
      <c r="X116" s="28">
        <f t="shared" si="49"/>
        <v>-0.94969381546636511</v>
      </c>
      <c r="Y116" s="18">
        <v>0.22382549560204315</v>
      </c>
      <c r="Z116" s="18">
        <v>0.72480144134149405</v>
      </c>
      <c r="AA116" s="9">
        <v>154</v>
      </c>
      <c r="AB116" s="9">
        <v>0</v>
      </c>
      <c r="AC116" s="9">
        <v>35</v>
      </c>
      <c r="AD116" s="9">
        <v>1734</v>
      </c>
      <c r="AE116" s="9">
        <v>568</v>
      </c>
      <c r="AF116" s="9">
        <v>438</v>
      </c>
      <c r="AG116" s="9">
        <v>726</v>
      </c>
      <c r="AH116" s="9">
        <v>191</v>
      </c>
      <c r="AI116" s="9">
        <v>2647</v>
      </c>
      <c r="AJ116" s="9">
        <v>486</v>
      </c>
      <c r="AK116" s="9">
        <v>0</v>
      </c>
      <c r="AL116" s="9">
        <v>61</v>
      </c>
      <c r="AM116" s="9">
        <v>402</v>
      </c>
      <c r="AN116" s="9">
        <v>213</v>
      </c>
      <c r="AO116" s="9">
        <v>0</v>
      </c>
      <c r="AP116" s="9">
        <v>0</v>
      </c>
      <c r="AQ116" s="9">
        <v>457352</v>
      </c>
      <c r="AR116" s="9">
        <v>0</v>
      </c>
      <c r="AS116" s="9">
        <v>0</v>
      </c>
      <c r="AT116" s="9">
        <v>189</v>
      </c>
      <c r="AU116" s="9">
        <v>0</v>
      </c>
      <c r="AV116" s="9">
        <v>3</v>
      </c>
      <c r="AW116" s="9">
        <v>0</v>
      </c>
      <c r="AX116" s="9">
        <v>1</v>
      </c>
      <c r="AY116" s="9">
        <v>1</v>
      </c>
      <c r="AZ116" s="9">
        <v>0</v>
      </c>
      <c r="BA116" s="9">
        <v>0</v>
      </c>
      <c r="BB116" s="9">
        <v>0</v>
      </c>
      <c r="BC116" s="9">
        <v>161</v>
      </c>
      <c r="BD116" s="9">
        <v>150</v>
      </c>
      <c r="BE116" s="9">
        <v>32</v>
      </c>
      <c r="BF116" s="18">
        <f>((1-BK116)+(1-BL116)+(1-BM116)+(1+BN116))/4</f>
        <v>0.91680616594302666</v>
      </c>
      <c r="BG116" s="18">
        <f t="shared" si="45"/>
        <v>0.54182291411320493</v>
      </c>
      <c r="BH116" s="28">
        <f t="shared" si="51"/>
        <v>0.8476408371145272</v>
      </c>
      <c r="BI116" s="18">
        <v>7.0705304131573554E-2</v>
      </c>
      <c r="BJ116" s="18">
        <v>0.48189021093068068</v>
      </c>
      <c r="BK116" s="18">
        <f>BE116/BD116</f>
        <v>0.21333333333333335</v>
      </c>
      <c r="BL116" s="18">
        <f>(BE116/BD116*0.5)+((AK116+AL116)/Q116*0.5)</f>
        <v>0.1123997493734336</v>
      </c>
      <c r="BM116" s="18">
        <f t="shared" si="57"/>
        <v>7.0422535211267607E-3</v>
      </c>
      <c r="BN116" s="18">
        <f t="shared" si="58"/>
        <v>0</v>
      </c>
      <c r="BO116" s="18">
        <f t="shared" si="59"/>
        <v>0.59098960526283761</v>
      </c>
      <c r="BP116" s="9">
        <v>48</v>
      </c>
      <c r="BQ116" s="9">
        <v>28</v>
      </c>
      <c r="BR116" s="9">
        <v>0</v>
      </c>
      <c r="BS116" s="38">
        <v>0</v>
      </c>
      <c r="BT116" s="42">
        <f t="shared" si="39"/>
        <v>-1.8015110127941464E-3</v>
      </c>
    </row>
    <row r="117" spans="1:72" ht="16.5" x14ac:dyDescent="0.3">
      <c r="A117" s="7" t="s">
        <v>209</v>
      </c>
      <c r="B117" s="8" t="s">
        <v>92</v>
      </c>
      <c r="C117" s="8">
        <v>42521</v>
      </c>
      <c r="D117" s="9">
        <v>3</v>
      </c>
      <c r="E117" s="9">
        <v>2</v>
      </c>
      <c r="F117" s="18">
        <f t="shared" si="40"/>
        <v>0.66666666666666663</v>
      </c>
      <c r="G117" s="9">
        <f>(P117-Q117)/D117</f>
        <v>989.33333333333337</v>
      </c>
      <c r="H117" s="9">
        <f>(P117-Q117)/E117</f>
        <v>1484</v>
      </c>
      <c r="I117" s="9">
        <f>Q117/D117</f>
        <v>502.33333333333331</v>
      </c>
      <c r="J117" s="9">
        <f>Q117/E117</f>
        <v>753.5</v>
      </c>
      <c r="K117" s="26">
        <f t="shared" si="47"/>
        <v>0.44031184591143202</v>
      </c>
      <c r="L117" s="18">
        <f t="shared" si="48"/>
        <v>0.77984407704428405</v>
      </c>
      <c r="M117" s="28">
        <f t="shared" si="41"/>
        <v>-0.93025974446030313</v>
      </c>
      <c r="N117" s="34">
        <v>8.3979203685028148E-2</v>
      </c>
      <c r="O117" s="34">
        <v>0.85796654960429808</v>
      </c>
      <c r="P117" s="9">
        <v>4475</v>
      </c>
      <c r="Q117" s="9">
        <v>1507</v>
      </c>
      <c r="R117" s="9">
        <v>3570</v>
      </c>
      <c r="S117" s="9">
        <v>722</v>
      </c>
      <c r="T117" s="18">
        <f>(R117-S117)/(P117-Q117)</f>
        <v>0.95956873315363878</v>
      </c>
      <c r="U117" s="18">
        <f>S117/Q117</f>
        <v>0.47909754479097544</v>
      </c>
      <c r="V117" s="18">
        <f>(T117*0.25)+(U117*0.75)</f>
        <v>0.59921534188164127</v>
      </c>
      <c r="W117" s="18">
        <f t="shared" si="42"/>
        <v>0.89882301282246191</v>
      </c>
      <c r="X117" s="28">
        <f t="shared" si="49"/>
        <v>0.77748770761296304</v>
      </c>
      <c r="Y117" s="18">
        <v>0.22382549560204315</v>
      </c>
      <c r="Z117" s="18">
        <v>0.72480144134149405</v>
      </c>
      <c r="AA117" s="9">
        <v>86</v>
      </c>
      <c r="AB117" s="9">
        <v>2</v>
      </c>
      <c r="AC117" s="9">
        <v>137</v>
      </c>
      <c r="AD117" s="9">
        <v>497</v>
      </c>
      <c r="AE117" s="9">
        <v>433</v>
      </c>
      <c r="AF117" s="9">
        <v>155</v>
      </c>
      <c r="AG117" s="9">
        <v>98</v>
      </c>
      <c r="AH117" s="9">
        <v>36</v>
      </c>
      <c r="AI117" s="9">
        <v>388</v>
      </c>
      <c r="AJ117" s="9">
        <v>282</v>
      </c>
      <c r="AK117" s="9">
        <v>0</v>
      </c>
      <c r="AL117" s="9">
        <v>10</v>
      </c>
      <c r="AM117" s="9">
        <v>359</v>
      </c>
      <c r="AN117" s="9">
        <v>126</v>
      </c>
      <c r="AO117" s="9">
        <v>3</v>
      </c>
      <c r="AP117" s="9">
        <v>11</v>
      </c>
      <c r="AQ117" s="9">
        <v>1282277</v>
      </c>
      <c r="AR117" s="9">
        <v>0</v>
      </c>
      <c r="AS117" s="9">
        <v>482838</v>
      </c>
      <c r="AT117" s="9">
        <v>230</v>
      </c>
      <c r="AU117" s="9">
        <v>0</v>
      </c>
      <c r="AV117" s="9">
        <v>0</v>
      </c>
      <c r="AW117" s="9">
        <v>0</v>
      </c>
      <c r="AX117" s="9">
        <v>1</v>
      </c>
      <c r="AY117" s="9">
        <v>0</v>
      </c>
      <c r="AZ117" s="9">
        <v>0</v>
      </c>
      <c r="BA117" s="9">
        <v>0</v>
      </c>
      <c r="BB117" s="9">
        <v>1</v>
      </c>
      <c r="BC117" s="9">
        <v>51</v>
      </c>
      <c r="BD117" s="9">
        <v>35</v>
      </c>
      <c r="BE117" s="9">
        <v>0</v>
      </c>
      <c r="BF117" s="18">
        <f>((1-BK117)+(1-BL117)+(1-BM117)+(1+BN117))/4</f>
        <v>1.0012596739819561</v>
      </c>
      <c r="BG117" s="18">
        <f t="shared" si="45"/>
        <v>0.50149340915015106</v>
      </c>
      <c r="BH117" s="28">
        <f t="shared" si="51"/>
        <v>0.27725215894682131</v>
      </c>
      <c r="BI117" s="18">
        <v>7.0705304131573554E-2</v>
      </c>
      <c r="BJ117" s="18">
        <v>0.48189021093068068</v>
      </c>
      <c r="BK117" s="18">
        <f>BE117/BD117</f>
        <v>0</v>
      </c>
      <c r="BL117" s="18">
        <f>(BE117/BD117*0.5)+((AK117+AL117)/Q117*0.5)</f>
        <v>3.3178500331785005E-3</v>
      </c>
      <c r="BM117" s="18">
        <f t="shared" si="57"/>
        <v>0</v>
      </c>
      <c r="BN117" s="18">
        <f t="shared" si="58"/>
        <v>8.356545961002786E-3</v>
      </c>
      <c r="BO117" s="18">
        <f t="shared" si="59"/>
        <v>0.50086248570836633</v>
      </c>
      <c r="BP117" s="9">
        <v>3</v>
      </c>
      <c r="BQ117" s="9">
        <v>4</v>
      </c>
      <c r="BR117" s="9">
        <v>0</v>
      </c>
      <c r="BS117" s="38">
        <v>0</v>
      </c>
      <c r="BT117" s="42">
        <f t="shared" si="39"/>
        <v>4.1493374033160446E-2</v>
      </c>
    </row>
    <row r="118" spans="1:72" ht="16.5" x14ac:dyDescent="0.3">
      <c r="A118" s="7" t="s">
        <v>209</v>
      </c>
      <c r="B118" s="8" t="s">
        <v>120</v>
      </c>
      <c r="C118" s="8">
        <v>59430</v>
      </c>
      <c r="D118" s="9">
        <v>3</v>
      </c>
      <c r="E118" s="9">
        <v>3</v>
      </c>
      <c r="F118" s="18">
        <f t="shared" si="40"/>
        <v>1</v>
      </c>
      <c r="G118" s="9">
        <f>(P118-Q118)/D118</f>
        <v>1117.3333333333333</v>
      </c>
      <c r="H118" s="9">
        <f>(P118-Q118)/E118</f>
        <v>1117.3333333333333</v>
      </c>
      <c r="I118" s="9">
        <f>Q118/D118</f>
        <v>722.33333333333337</v>
      </c>
      <c r="J118" s="9">
        <f>Q118/E118</f>
        <v>722.33333333333337</v>
      </c>
      <c r="K118" s="26">
        <f t="shared" si="47"/>
        <v>0.41447921924953723</v>
      </c>
      <c r="L118" s="18">
        <f t="shared" si="48"/>
        <v>0.86184026025015426</v>
      </c>
      <c r="M118" s="28">
        <f t="shared" si="41"/>
        <v>4.6127022832758574E-2</v>
      </c>
      <c r="N118" s="34">
        <v>8.3979203685028148E-2</v>
      </c>
      <c r="O118" s="34">
        <v>0.85796654960429808</v>
      </c>
      <c r="P118" s="9">
        <v>5519</v>
      </c>
      <c r="Q118" s="9">
        <v>2167</v>
      </c>
      <c r="R118" s="9">
        <v>4279</v>
      </c>
      <c r="S118" s="9">
        <v>1111</v>
      </c>
      <c r="T118" s="18">
        <f>(R118-S118)/(P118-Q118)</f>
        <v>0.94510739856801906</v>
      </c>
      <c r="U118" s="18">
        <f>S118/Q118</f>
        <v>0.51269035532994922</v>
      </c>
      <c r="V118" s="18">
        <f>(T118*0.25)+(U118*0.75)</f>
        <v>0.62079461613946674</v>
      </c>
      <c r="W118" s="18">
        <f t="shared" si="42"/>
        <v>0.62079461613946674</v>
      </c>
      <c r="X118" s="28">
        <f t="shared" si="49"/>
        <v>-0.46467818566544883</v>
      </c>
      <c r="Y118" s="18">
        <v>0.22382549560204315</v>
      </c>
      <c r="Z118" s="18">
        <v>0.72480144134149405</v>
      </c>
      <c r="AA118" s="9">
        <v>112</v>
      </c>
      <c r="AB118" s="9">
        <v>0</v>
      </c>
      <c r="AC118" s="9">
        <v>274</v>
      </c>
      <c r="AD118" s="9">
        <v>725</v>
      </c>
      <c r="AE118" s="9">
        <v>755</v>
      </c>
      <c r="AF118" s="9">
        <v>187</v>
      </c>
      <c r="AG118" s="9">
        <v>138</v>
      </c>
      <c r="AH118" s="9">
        <v>31</v>
      </c>
      <c r="AI118" s="9">
        <v>613</v>
      </c>
      <c r="AJ118" s="9">
        <v>284</v>
      </c>
      <c r="AK118" s="9">
        <v>0</v>
      </c>
      <c r="AL118" s="9">
        <v>9</v>
      </c>
      <c r="AM118" s="9">
        <v>600</v>
      </c>
      <c r="AN118" s="9">
        <v>146</v>
      </c>
      <c r="AO118" s="9">
        <v>0</v>
      </c>
      <c r="AP118" s="9">
        <v>32</v>
      </c>
      <c r="AQ118" s="9">
        <v>397014</v>
      </c>
      <c r="AR118" s="9">
        <v>22320</v>
      </c>
      <c r="AS118" s="9">
        <v>200</v>
      </c>
      <c r="AT118" s="9">
        <v>454</v>
      </c>
      <c r="AU118" s="9">
        <v>2</v>
      </c>
      <c r="AV118" s="9">
        <v>2</v>
      </c>
      <c r="AW118" s="9">
        <v>0</v>
      </c>
      <c r="AX118" s="9">
        <v>2</v>
      </c>
      <c r="AY118" s="9">
        <v>1</v>
      </c>
      <c r="AZ118" s="9">
        <v>0</v>
      </c>
      <c r="BA118" s="9">
        <v>0</v>
      </c>
      <c r="BB118" s="9">
        <v>1</v>
      </c>
      <c r="BC118" s="9">
        <v>54</v>
      </c>
      <c r="BD118" s="9">
        <v>28</v>
      </c>
      <c r="BE118" s="9">
        <v>1</v>
      </c>
      <c r="BF118" s="18">
        <f>((1-BK118)+(1-BL118)+(1-BM118)+(1+BN118))/4</f>
        <v>0.98437566319015801</v>
      </c>
      <c r="BG118" s="18">
        <f t="shared" si="45"/>
        <v>0.47854054816042824</v>
      </c>
      <c r="BH118" s="28">
        <f t="shared" si="51"/>
        <v>-4.7374985673198623E-2</v>
      </c>
      <c r="BI118" s="18">
        <v>7.0705304131573554E-2</v>
      </c>
      <c r="BJ118" s="18">
        <v>0.48189021093068068</v>
      </c>
      <c r="BK118" s="18">
        <f>BE118/BD118</f>
        <v>3.5714285714285712E-2</v>
      </c>
      <c r="BL118" s="18">
        <f>(BE118/BD118*0.5)+((AK118+AL118)/Q118*0.5)</f>
        <v>1.9933746456589095E-2</v>
      </c>
      <c r="BM118" s="18">
        <f t="shared" si="57"/>
        <v>6.8493150684931503E-3</v>
      </c>
      <c r="BN118" s="18">
        <f t="shared" si="58"/>
        <v>0</v>
      </c>
      <c r="BO118" s="18">
        <f t="shared" si="59"/>
        <v>0.48613610235911081</v>
      </c>
      <c r="BP118" s="9">
        <v>14</v>
      </c>
      <c r="BQ118" s="9">
        <v>10</v>
      </c>
      <c r="BR118" s="9">
        <v>0</v>
      </c>
      <c r="BS118" s="38">
        <v>0</v>
      </c>
      <c r="BT118" s="42">
        <f t="shared" si="39"/>
        <v>-0.15530871616862962</v>
      </c>
    </row>
    <row r="119" spans="1:72" ht="16.5" x14ac:dyDescent="0.3">
      <c r="A119" s="7" t="s">
        <v>209</v>
      </c>
      <c r="B119" s="8" t="s">
        <v>191</v>
      </c>
      <c r="C119" s="8">
        <v>49467</v>
      </c>
      <c r="D119" s="9">
        <v>3</v>
      </c>
      <c r="E119" s="9">
        <v>3</v>
      </c>
      <c r="F119" s="18">
        <f t="shared" si="40"/>
        <v>1</v>
      </c>
      <c r="G119" s="9">
        <f>(P119-Q119)/D119</f>
        <v>993.33333333333337</v>
      </c>
      <c r="H119" s="9">
        <f>(P119-Q119)/E119</f>
        <v>993.33333333333337</v>
      </c>
      <c r="I119" s="9">
        <f>Q119/D119</f>
        <v>936.33333333333337</v>
      </c>
      <c r="J119" s="9">
        <f>Q119/E119</f>
        <v>936.33333333333337</v>
      </c>
      <c r="K119" s="26">
        <f t="shared" si="47"/>
        <v>0.57649544140538134</v>
      </c>
      <c r="L119" s="18">
        <f t="shared" si="48"/>
        <v>0.80783485286487289</v>
      </c>
      <c r="M119" s="28">
        <f t="shared" si="41"/>
        <v>-0.59695370448437213</v>
      </c>
      <c r="N119" s="34">
        <v>8.3979203685028148E-2</v>
      </c>
      <c r="O119" s="34">
        <v>0.85796654960429808</v>
      </c>
      <c r="P119" s="9">
        <v>5789</v>
      </c>
      <c r="Q119" s="9">
        <v>2809</v>
      </c>
      <c r="R119" s="9">
        <v>4040</v>
      </c>
      <c r="S119" s="9">
        <v>1159</v>
      </c>
      <c r="T119" s="18">
        <f>(R119-S119)/(P119-Q119)</f>
        <v>0.96677852348993287</v>
      </c>
      <c r="U119" s="18">
        <f>S119/Q119</f>
        <v>0.41260234959060166</v>
      </c>
      <c r="V119" s="18">
        <f>(T119*0.25)+(U119*0.75)</f>
        <v>0.55114639306543445</v>
      </c>
      <c r="W119" s="18">
        <f t="shared" si="42"/>
        <v>0.55114639306543445</v>
      </c>
      <c r="X119" s="28">
        <f t="shared" si="49"/>
        <v>-0.77585016760027414</v>
      </c>
      <c r="Y119" s="18">
        <v>0.22382549560204315</v>
      </c>
      <c r="Z119" s="18">
        <v>0.72480144134149405</v>
      </c>
      <c r="AA119" s="9">
        <v>91</v>
      </c>
      <c r="AB119" s="9">
        <v>24</v>
      </c>
      <c r="AC119" s="9">
        <v>83</v>
      </c>
      <c r="AD119" s="9">
        <v>961</v>
      </c>
      <c r="AE119" s="9">
        <v>401</v>
      </c>
      <c r="AF119" s="9">
        <v>253</v>
      </c>
      <c r="AG119" s="9">
        <v>439</v>
      </c>
      <c r="AH119" s="9">
        <v>66</v>
      </c>
      <c r="AI119" s="9">
        <v>1295</v>
      </c>
      <c r="AJ119" s="9">
        <v>240</v>
      </c>
      <c r="AK119" s="9">
        <v>0</v>
      </c>
      <c r="AL119" s="9">
        <v>5</v>
      </c>
      <c r="AM119" s="9">
        <v>531</v>
      </c>
      <c r="AN119" s="9">
        <v>99</v>
      </c>
      <c r="AO119" s="9">
        <v>24</v>
      </c>
      <c r="AP119" s="9">
        <v>5</v>
      </c>
      <c r="AQ119" s="9">
        <v>257664</v>
      </c>
      <c r="AR119" s="9">
        <v>3576</v>
      </c>
      <c r="AS119" s="9">
        <v>0</v>
      </c>
      <c r="AT119" s="9">
        <v>408</v>
      </c>
      <c r="AU119" s="9">
        <v>0</v>
      </c>
      <c r="AV119" s="9">
        <v>3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40</v>
      </c>
      <c r="BD119" s="9">
        <v>32</v>
      </c>
      <c r="BE119" s="9">
        <v>0</v>
      </c>
      <c r="BF119" s="18">
        <f>((1-BK119)+(1-BL119)+(1-BM119)+(1+BN119))/4</f>
        <v>1.0072890571303663</v>
      </c>
      <c r="BG119" s="18">
        <f t="shared" si="45"/>
        <v>0.59782375067471505</v>
      </c>
      <c r="BH119" s="28">
        <f t="shared" si="51"/>
        <v>1.6396724569389707</v>
      </c>
      <c r="BI119" s="18">
        <v>7.0705304131573554E-2</v>
      </c>
      <c r="BJ119" s="18">
        <v>0.48189021093068068</v>
      </c>
      <c r="BK119" s="18">
        <f>BE119/BD119</f>
        <v>0</v>
      </c>
      <c r="BL119" s="18">
        <f>(BE119/BD119*0.5)+((AK119+AL119)/Q119*0.5)</f>
        <v>8.8999644001423999E-4</v>
      </c>
      <c r="BM119" s="18">
        <f t="shared" si="57"/>
        <v>1.5151515151515152E-2</v>
      </c>
      <c r="BN119" s="18">
        <f t="shared" si="58"/>
        <v>4.519774011299435E-2</v>
      </c>
      <c r="BO119" s="18">
        <f t="shared" si="59"/>
        <v>0.59349771194560186</v>
      </c>
      <c r="BP119" s="9">
        <v>5</v>
      </c>
      <c r="BQ119" s="9">
        <v>0</v>
      </c>
      <c r="BR119" s="9">
        <v>0</v>
      </c>
      <c r="BS119" s="38">
        <v>0</v>
      </c>
      <c r="BT119" s="42">
        <f t="shared" si="39"/>
        <v>8.895619495144147E-2</v>
      </c>
    </row>
    <row r="120" spans="1:72" ht="16.5" x14ac:dyDescent="0.3">
      <c r="A120" s="7" t="s">
        <v>209</v>
      </c>
      <c r="B120" s="8" t="s">
        <v>53</v>
      </c>
      <c r="C120" s="8">
        <v>109135</v>
      </c>
      <c r="D120" s="9">
        <v>9</v>
      </c>
      <c r="E120" s="9">
        <v>7</v>
      </c>
      <c r="F120" s="18">
        <f t="shared" si="40"/>
        <v>0.77777777777777779</v>
      </c>
      <c r="G120" s="9">
        <f>(P120-Q120)/D120</f>
        <v>741.88888888888891</v>
      </c>
      <c r="H120" s="9">
        <f>(P120-Q120)/E120</f>
        <v>953.85714285714289</v>
      </c>
      <c r="I120" s="9">
        <f>Q120/D120</f>
        <v>962.88888888888891</v>
      </c>
      <c r="J120" s="9">
        <f>Q120/E120</f>
        <v>1238</v>
      </c>
      <c r="K120" s="26">
        <f t="shared" si="47"/>
        <v>0.74849956475924317</v>
      </c>
      <c r="L120" s="18">
        <f t="shared" si="48"/>
        <v>0.89307149074867953</v>
      </c>
      <c r="M120" s="28">
        <f t="shared" si="41"/>
        <v>0.41801945724617506</v>
      </c>
      <c r="N120" s="34">
        <v>8.3979203685028148E-2</v>
      </c>
      <c r="O120" s="34">
        <v>0.85796654960429808</v>
      </c>
      <c r="P120" s="9">
        <v>15343</v>
      </c>
      <c r="Q120" s="9">
        <v>8666</v>
      </c>
      <c r="R120" s="9">
        <v>10919</v>
      </c>
      <c r="S120" s="9">
        <v>4779</v>
      </c>
      <c r="T120" s="18">
        <f>(R120-S120)/(P120-Q120)</f>
        <v>0.91957465927811888</v>
      </c>
      <c r="U120" s="18">
        <f>S120/Q120</f>
        <v>0.55146549734594974</v>
      </c>
      <c r="V120" s="18">
        <f>(T120*0.25)+(U120*0.75)</f>
        <v>0.643492787828992</v>
      </c>
      <c r="W120" s="18">
        <f t="shared" si="42"/>
        <v>0.82734787006584687</v>
      </c>
      <c r="X120" s="28">
        <f t="shared" si="49"/>
        <v>0.45815347553916796</v>
      </c>
      <c r="Y120" s="18">
        <v>0.22382549560204315</v>
      </c>
      <c r="Z120" s="18">
        <v>0.72480144134149405</v>
      </c>
      <c r="AA120" s="9">
        <v>146</v>
      </c>
      <c r="AB120" s="9">
        <v>5</v>
      </c>
      <c r="AC120" s="9">
        <v>1118</v>
      </c>
      <c r="AD120" s="9">
        <v>3510</v>
      </c>
      <c r="AE120" s="9">
        <v>1864</v>
      </c>
      <c r="AF120" s="9">
        <v>419</v>
      </c>
      <c r="AG120" s="9">
        <v>1136</v>
      </c>
      <c r="AH120" s="9">
        <v>1360</v>
      </c>
      <c r="AI120" s="9">
        <v>2017</v>
      </c>
      <c r="AJ120" s="9">
        <v>1337</v>
      </c>
      <c r="AK120" s="9">
        <v>0</v>
      </c>
      <c r="AL120" s="9">
        <v>31</v>
      </c>
      <c r="AM120" s="9">
        <v>621</v>
      </c>
      <c r="AN120" s="9">
        <v>172</v>
      </c>
      <c r="AO120" s="9">
        <v>5</v>
      </c>
      <c r="AP120" s="9">
        <v>29</v>
      </c>
      <c r="AQ120" s="9">
        <v>2551188</v>
      </c>
      <c r="AR120" s="9">
        <v>850</v>
      </c>
      <c r="AS120" s="9">
        <v>464023</v>
      </c>
      <c r="AT120" s="9">
        <v>444</v>
      </c>
      <c r="AU120" s="9">
        <v>0</v>
      </c>
      <c r="AV120" s="9">
        <v>11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168</v>
      </c>
      <c r="BD120" s="9">
        <v>162</v>
      </c>
      <c r="BE120" s="9">
        <v>4</v>
      </c>
      <c r="BF120" s="18">
        <f>((1-BK120)+(1-BL120)+(1-BM120)+(1+BN120))/4</f>
        <v>0.98431228736114185</v>
      </c>
      <c r="BG120" s="18">
        <f t="shared" si="45"/>
        <v>0.48122427953812874</v>
      </c>
      <c r="BH120" s="28">
        <f t="shared" si="51"/>
        <v>-9.4184078653099419E-3</v>
      </c>
      <c r="BI120" s="18">
        <v>7.0705304131573554E-2</v>
      </c>
      <c r="BJ120" s="18">
        <v>0.48189021093068068</v>
      </c>
      <c r="BK120" s="18">
        <f>BE120/BD120</f>
        <v>2.4691358024691357E-2</v>
      </c>
      <c r="BL120" s="18">
        <f>(BE120/BD120*0.5)+((AK120+AL120)/Q120*0.5)</f>
        <v>1.413427813535514E-2</v>
      </c>
      <c r="BM120" s="18">
        <f t="shared" si="57"/>
        <v>3.1976744186046513E-2</v>
      </c>
      <c r="BN120" s="18">
        <f t="shared" si="58"/>
        <v>8.0515297906602248E-3</v>
      </c>
      <c r="BO120" s="18">
        <f t="shared" si="59"/>
        <v>0.48889390665664695</v>
      </c>
      <c r="BP120" s="9">
        <v>98</v>
      </c>
      <c r="BQ120" s="9">
        <v>54</v>
      </c>
      <c r="BR120" s="9">
        <v>0</v>
      </c>
      <c r="BS120" s="38">
        <v>3</v>
      </c>
      <c r="BT120" s="42">
        <f t="shared" si="39"/>
        <v>0.28891817497334432</v>
      </c>
    </row>
    <row r="121" spans="1:72" ht="16.5" x14ac:dyDescent="0.3">
      <c r="A121" s="7" t="s">
        <v>209</v>
      </c>
      <c r="B121" s="8" t="s">
        <v>90</v>
      </c>
      <c r="C121" s="8">
        <v>72085</v>
      </c>
      <c r="D121" s="9">
        <v>3</v>
      </c>
      <c r="E121" s="9">
        <v>2</v>
      </c>
      <c r="F121" s="18">
        <f t="shared" si="40"/>
        <v>0.66666666666666663</v>
      </c>
      <c r="G121" s="9">
        <f>(P121-Q121)/D121</f>
        <v>1368.6666666666667</v>
      </c>
      <c r="H121" s="9">
        <f>(P121-Q121)/E121</f>
        <v>2053</v>
      </c>
      <c r="I121" s="9">
        <f>Q121/D121</f>
        <v>1080</v>
      </c>
      <c r="J121" s="9">
        <f>Q121/E121</f>
        <v>1620</v>
      </c>
      <c r="K121" s="26">
        <f t="shared" si="47"/>
        <v>0.47950336408406741</v>
      </c>
      <c r="L121" s="18">
        <f t="shared" si="48"/>
        <v>0.76024831795796632</v>
      </c>
      <c r="M121" s="28">
        <f t="shared" si="41"/>
        <v>-1.1636003600704898</v>
      </c>
      <c r="N121" s="34">
        <v>8.3979203685028148E-2</v>
      </c>
      <c r="O121" s="34">
        <v>0.85796654960429808</v>
      </c>
      <c r="P121" s="9">
        <v>7346</v>
      </c>
      <c r="Q121" s="9">
        <v>3240</v>
      </c>
      <c r="R121" s="9">
        <v>5648</v>
      </c>
      <c r="S121" s="9">
        <v>1726</v>
      </c>
      <c r="T121" s="18">
        <f>(R121-S121)/(P121-Q121)</f>
        <v>0.95518753044325377</v>
      </c>
      <c r="U121" s="18">
        <f>S121/Q121</f>
        <v>0.53271604938271599</v>
      </c>
      <c r="V121" s="18">
        <f>(T121*0.25)+(U121*0.75)</f>
        <v>0.63833391964785047</v>
      </c>
      <c r="W121" s="18">
        <f t="shared" si="42"/>
        <v>0.95750087947177576</v>
      </c>
      <c r="X121" s="28">
        <f t="shared" si="49"/>
        <v>1.0396467011247736</v>
      </c>
      <c r="Y121" s="18">
        <v>0.22382549560204315</v>
      </c>
      <c r="Z121" s="18">
        <v>0.72480144134149405</v>
      </c>
      <c r="AA121" s="9">
        <v>155</v>
      </c>
      <c r="AB121" s="9">
        <v>3</v>
      </c>
      <c r="AC121" s="9">
        <v>526</v>
      </c>
      <c r="AD121" s="9">
        <v>1042</v>
      </c>
      <c r="AE121" s="9">
        <v>1041</v>
      </c>
      <c r="AF121" s="9">
        <v>365</v>
      </c>
      <c r="AG121" s="9">
        <v>183</v>
      </c>
      <c r="AH121" s="9">
        <v>137</v>
      </c>
      <c r="AI121" s="9">
        <v>725</v>
      </c>
      <c r="AJ121" s="9">
        <v>558</v>
      </c>
      <c r="AK121" s="9">
        <v>0</v>
      </c>
      <c r="AL121" s="9">
        <v>19</v>
      </c>
      <c r="AM121" s="9">
        <v>532</v>
      </c>
      <c r="AN121" s="9">
        <v>207</v>
      </c>
      <c r="AO121" s="9">
        <v>4</v>
      </c>
      <c r="AP121" s="9">
        <v>6</v>
      </c>
      <c r="AQ121" s="9">
        <v>818006</v>
      </c>
      <c r="AR121" s="9">
        <v>0</v>
      </c>
      <c r="AS121" s="9">
        <v>97895</v>
      </c>
      <c r="AT121" s="9">
        <v>321</v>
      </c>
      <c r="AU121" s="9">
        <v>0</v>
      </c>
      <c r="AV121" s="9">
        <v>6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109</v>
      </c>
      <c r="BD121" s="9">
        <v>50</v>
      </c>
      <c r="BE121" s="9">
        <v>5</v>
      </c>
      <c r="BF121" s="18">
        <f>((1-BK121)+(1-BL121)+(1-BM121)+(1+BN121))/4</f>
        <v>0.96002348615096511</v>
      </c>
      <c r="BG121" s="18">
        <f t="shared" si="45"/>
        <v>0.47048432505615168</v>
      </c>
      <c r="BH121" s="28">
        <f t="shared" si="51"/>
        <v>-0.16131584489480605</v>
      </c>
      <c r="BI121" s="18">
        <v>7.0705304131573554E-2</v>
      </c>
      <c r="BJ121" s="18">
        <v>0.48189021093068068</v>
      </c>
      <c r="BK121" s="18">
        <f>BE121/BD121</f>
        <v>0.1</v>
      </c>
      <c r="BL121" s="18">
        <f>(BE121/BD121*0.5)+((AK121+AL121)/Q121*0.5)</f>
        <v>5.2932098765432103E-2</v>
      </c>
      <c r="BM121" s="18">
        <f t="shared" si="57"/>
        <v>1.4492753623188406E-2</v>
      </c>
      <c r="BN121" s="18">
        <f t="shared" si="58"/>
        <v>7.5187969924812026E-3</v>
      </c>
      <c r="BO121" s="18">
        <f t="shared" si="59"/>
        <v>0.49007584902164292</v>
      </c>
      <c r="BP121" s="9">
        <v>18</v>
      </c>
      <c r="BQ121" s="9">
        <v>13</v>
      </c>
      <c r="BR121" s="9">
        <v>0</v>
      </c>
      <c r="BS121" s="38">
        <v>0</v>
      </c>
      <c r="BT121" s="42">
        <f t="shared" si="39"/>
        <v>-9.5089834613507396E-2</v>
      </c>
    </row>
    <row r="122" spans="1:72" ht="16.5" x14ac:dyDescent="0.3">
      <c r="A122" s="7" t="s">
        <v>209</v>
      </c>
      <c r="B122" s="8" t="s">
        <v>67</v>
      </c>
      <c r="C122" s="8">
        <v>60782</v>
      </c>
      <c r="D122" s="9">
        <v>5</v>
      </c>
      <c r="E122" s="9">
        <v>4</v>
      </c>
      <c r="F122" s="18">
        <f t="shared" si="40"/>
        <v>0.8</v>
      </c>
      <c r="G122" s="9">
        <f>(P122-Q122)/D122</f>
        <v>434.2</v>
      </c>
      <c r="H122" s="9">
        <f>(P122-Q122)/E122</f>
        <v>542.75</v>
      </c>
      <c r="I122" s="9">
        <f>Q122/D122</f>
        <v>613.79999999999995</v>
      </c>
      <c r="J122" s="9">
        <f>Q122/E122</f>
        <v>767.25</v>
      </c>
      <c r="K122" s="26">
        <f t="shared" si="47"/>
        <v>0.46798394261458987</v>
      </c>
      <c r="L122" s="18">
        <f t="shared" si="48"/>
        <v>0.88300401434635256</v>
      </c>
      <c r="M122" s="28">
        <f t="shared" si="41"/>
        <v>0.2981388682364724</v>
      </c>
      <c r="N122" s="34">
        <v>8.3979203685028148E-2</v>
      </c>
      <c r="O122" s="34">
        <v>0.85796654960429808</v>
      </c>
      <c r="P122" s="9">
        <v>5240</v>
      </c>
      <c r="Q122" s="9">
        <v>3069</v>
      </c>
      <c r="R122" s="9">
        <v>3719</v>
      </c>
      <c r="S122" s="9">
        <v>1674</v>
      </c>
      <c r="T122" s="18">
        <f>(R122-S122)/(P122-Q122)</f>
        <v>0.94196222938737906</v>
      </c>
      <c r="U122" s="18">
        <f>S122/Q122</f>
        <v>0.54545454545454541</v>
      </c>
      <c r="V122" s="18">
        <f>(T122*0.25)+(U122*0.75)</f>
        <v>0.64458146643775383</v>
      </c>
      <c r="W122" s="18">
        <f t="shared" si="42"/>
        <v>0.80572683304719228</v>
      </c>
      <c r="X122" s="28">
        <f t="shared" si="49"/>
        <v>0.36155573558778942</v>
      </c>
      <c r="Y122" s="18">
        <v>0.22382549560204315</v>
      </c>
      <c r="Z122" s="18">
        <v>0.72480144134149405</v>
      </c>
      <c r="AA122" s="9">
        <v>73</v>
      </c>
      <c r="AB122" s="9">
        <v>0</v>
      </c>
      <c r="AC122" s="9">
        <v>333</v>
      </c>
      <c r="AD122" s="9">
        <v>1268</v>
      </c>
      <c r="AE122" s="9">
        <v>1095</v>
      </c>
      <c r="AF122" s="9">
        <v>205</v>
      </c>
      <c r="AG122" s="9">
        <v>374</v>
      </c>
      <c r="AH122" s="9">
        <v>0</v>
      </c>
      <c r="AI122" s="9">
        <v>577</v>
      </c>
      <c r="AJ122" s="9">
        <v>665</v>
      </c>
      <c r="AK122" s="9">
        <v>1</v>
      </c>
      <c r="AL122" s="9">
        <v>9</v>
      </c>
      <c r="AM122" s="9">
        <v>489</v>
      </c>
      <c r="AN122" s="9">
        <v>107</v>
      </c>
      <c r="AO122" s="9">
        <v>1</v>
      </c>
      <c r="AP122" s="9">
        <v>4</v>
      </c>
      <c r="AQ122" s="9">
        <v>326021</v>
      </c>
      <c r="AR122" s="9">
        <v>13246</v>
      </c>
      <c r="AS122" s="9">
        <v>0</v>
      </c>
      <c r="AT122" s="9">
        <v>381</v>
      </c>
      <c r="AU122" s="9">
        <v>0</v>
      </c>
      <c r="AV122" s="9">
        <v>2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186</v>
      </c>
      <c r="BD122" s="9">
        <v>141</v>
      </c>
      <c r="BE122" s="9">
        <v>5</v>
      </c>
      <c r="BF122" s="18">
        <f>((1-BK122)+(1-BL122)+(1-BM122)+(1+BN122))/4</f>
        <v>0.98446962771081092</v>
      </c>
      <c r="BG122" s="18">
        <f t="shared" si="45"/>
        <v>0.50587859842105098</v>
      </c>
      <c r="BH122" s="28">
        <f t="shared" si="51"/>
        <v>0.33927281389994407</v>
      </c>
      <c r="BI122" s="18">
        <v>7.0705304131573554E-2</v>
      </c>
      <c r="BJ122" s="18">
        <v>0.48189021093068068</v>
      </c>
      <c r="BK122" s="18">
        <f>BE122/BD122</f>
        <v>3.5460992907801421E-2</v>
      </c>
      <c r="BL122" s="18">
        <f>(BE122/BD122*0.5)+((AK122+AL122)/Q122*0.5)</f>
        <v>1.9359691631482986E-2</v>
      </c>
      <c r="BM122" s="18">
        <f t="shared" si="57"/>
        <v>9.3457943925233638E-3</v>
      </c>
      <c r="BN122" s="18">
        <f t="shared" si="58"/>
        <v>2.0449897750511249E-3</v>
      </c>
      <c r="BO122" s="18">
        <f t="shared" si="59"/>
        <v>0.51385902031063313</v>
      </c>
      <c r="BP122" s="9">
        <v>28</v>
      </c>
      <c r="BQ122" s="9">
        <v>18</v>
      </c>
      <c r="BR122" s="9">
        <v>0</v>
      </c>
      <c r="BS122" s="38">
        <v>0</v>
      </c>
      <c r="BT122" s="42">
        <f t="shared" si="39"/>
        <v>0.332989139241402</v>
      </c>
    </row>
    <row r="123" spans="1:72" ht="16.5" x14ac:dyDescent="0.3">
      <c r="A123" s="7" t="s">
        <v>209</v>
      </c>
      <c r="B123" s="8" t="s">
        <v>130</v>
      </c>
      <c r="C123" s="8">
        <v>31874</v>
      </c>
      <c r="D123" s="9">
        <v>3</v>
      </c>
      <c r="E123" s="9">
        <v>1</v>
      </c>
      <c r="F123" s="18">
        <f t="shared" si="40"/>
        <v>0.33333333333333331</v>
      </c>
      <c r="G123" s="9">
        <f>(P123-Q123)/D123</f>
        <v>276.33333333333331</v>
      </c>
      <c r="H123" s="9">
        <f>(P123-Q123)/E123</f>
        <v>829</v>
      </c>
      <c r="I123" s="9">
        <f>Q123/D123</f>
        <v>420.33333333333331</v>
      </c>
      <c r="J123" s="9">
        <f>Q123/E123</f>
        <v>1261</v>
      </c>
      <c r="K123" s="26">
        <f t="shared" si="47"/>
        <v>0.36173683880278601</v>
      </c>
      <c r="L123" s="18">
        <f t="shared" si="48"/>
        <v>0.63826316119721405</v>
      </c>
      <c r="M123" s="28">
        <f t="shared" si="41"/>
        <v>-2.6161642259803051</v>
      </c>
      <c r="N123" s="34">
        <v>8.3979203685028148E-2</v>
      </c>
      <c r="O123" s="34">
        <v>0.85796654960429808</v>
      </c>
      <c r="P123" s="9">
        <v>2090</v>
      </c>
      <c r="Q123" s="9">
        <v>1261</v>
      </c>
      <c r="R123" s="9">
        <v>1470</v>
      </c>
      <c r="S123" s="9">
        <v>654</v>
      </c>
      <c r="T123" s="18">
        <f>(R123-S123)/(P123-Q123)</f>
        <v>0.9843184559710495</v>
      </c>
      <c r="U123" s="18">
        <f>S123/Q123</f>
        <v>0.51863600317208569</v>
      </c>
      <c r="V123" s="18">
        <f>(T123*0.25)+(U123*0.75)</f>
        <v>0.63505661637182664</v>
      </c>
      <c r="W123" s="18">
        <f t="shared" si="42"/>
        <v>1.90516984911548</v>
      </c>
      <c r="X123" s="28">
        <f t="shared" si="49"/>
        <v>5.2736101604468475</v>
      </c>
      <c r="Y123" s="18">
        <v>0.22382549560204315</v>
      </c>
      <c r="Z123" s="18">
        <v>0.72480144134149405</v>
      </c>
      <c r="AA123" s="9">
        <v>68</v>
      </c>
      <c r="AB123" s="9">
        <v>0</v>
      </c>
      <c r="AC123" s="9">
        <v>95</v>
      </c>
      <c r="AD123" s="9">
        <v>491</v>
      </c>
      <c r="AE123" s="9">
        <v>487</v>
      </c>
      <c r="AF123" s="9">
        <v>83</v>
      </c>
      <c r="AG123" s="9">
        <v>69</v>
      </c>
      <c r="AH123" s="9">
        <v>15</v>
      </c>
      <c r="AI123" s="9">
        <v>439</v>
      </c>
      <c r="AJ123" s="9">
        <v>110</v>
      </c>
      <c r="AK123" s="9">
        <v>0</v>
      </c>
      <c r="AL123" s="9">
        <v>2</v>
      </c>
      <c r="AM123" s="9">
        <v>230</v>
      </c>
      <c r="AN123" s="9">
        <v>78</v>
      </c>
      <c r="AO123" s="9">
        <v>0</v>
      </c>
      <c r="AP123" s="9">
        <v>5</v>
      </c>
      <c r="AQ123" s="9">
        <v>128465</v>
      </c>
      <c r="AR123" s="9">
        <v>4628</v>
      </c>
      <c r="AS123" s="9">
        <v>0</v>
      </c>
      <c r="AT123" s="9">
        <v>152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7</v>
      </c>
      <c r="BD123" s="9">
        <v>0</v>
      </c>
      <c r="BE123" s="9">
        <v>0</v>
      </c>
      <c r="BF123" s="18">
        <v>0</v>
      </c>
      <c r="BG123" s="18">
        <f t="shared" si="45"/>
        <v>0</v>
      </c>
      <c r="BH123" s="28">
        <f t="shared" si="51"/>
        <v>-6.8154746924494445</v>
      </c>
      <c r="BI123" s="18">
        <v>7.0705304131573554E-2</v>
      </c>
      <c r="BJ123" s="18">
        <v>0.48189021093068068</v>
      </c>
      <c r="BK123" s="18">
        <v>0</v>
      </c>
      <c r="BL123" s="18">
        <v>0</v>
      </c>
      <c r="BM123" s="18">
        <f t="shared" si="57"/>
        <v>0</v>
      </c>
      <c r="BN123" s="18">
        <f t="shared" si="58"/>
        <v>0</v>
      </c>
      <c r="BO123" s="18">
        <f t="shared" si="59"/>
        <v>0.4703055298375558</v>
      </c>
      <c r="BP123" s="9">
        <v>5</v>
      </c>
      <c r="BQ123" s="9">
        <v>2</v>
      </c>
      <c r="BR123" s="9">
        <v>0</v>
      </c>
      <c r="BS123" s="38">
        <v>0</v>
      </c>
      <c r="BT123" s="42">
        <f t="shared" si="39"/>
        <v>-1.3860095859943007</v>
      </c>
    </row>
    <row r="124" spans="1:72" ht="16.5" x14ac:dyDescent="0.3">
      <c r="A124" s="7" t="s">
        <v>209</v>
      </c>
      <c r="B124" s="8" t="s">
        <v>147</v>
      </c>
      <c r="C124" s="8">
        <v>136655</v>
      </c>
      <c r="D124" s="9">
        <v>12</v>
      </c>
      <c r="E124" s="9">
        <v>11</v>
      </c>
      <c r="F124" s="18">
        <f t="shared" si="40"/>
        <v>0.91666666666666663</v>
      </c>
      <c r="G124" s="9">
        <f>(P124-Q124)/D124</f>
        <v>827.91666666666663</v>
      </c>
      <c r="H124" s="9">
        <f>(P124-Q124)/E124</f>
        <v>903.18181818181813</v>
      </c>
      <c r="I124" s="9">
        <f>Q124/D124</f>
        <v>861.5</v>
      </c>
      <c r="J124" s="9">
        <f>Q124/E124</f>
        <v>939.81818181818187</v>
      </c>
      <c r="K124" s="26">
        <f t="shared" si="47"/>
        <v>0.74913102338004467</v>
      </c>
      <c r="L124" s="18">
        <f t="shared" si="48"/>
        <v>0.93189717969272323</v>
      </c>
      <c r="M124" s="28">
        <f t="shared" si="41"/>
        <v>0.88034450011825416</v>
      </c>
      <c r="N124" s="34">
        <v>8.3979203685028148E-2</v>
      </c>
      <c r="O124" s="34">
        <v>0.85796654960429808</v>
      </c>
      <c r="P124" s="9">
        <v>20273</v>
      </c>
      <c r="Q124" s="9">
        <v>10338</v>
      </c>
      <c r="R124" s="9">
        <v>15035</v>
      </c>
      <c r="S124" s="9">
        <v>5255</v>
      </c>
      <c r="T124" s="18">
        <f>(R124-S124)/(P124-Q124)</f>
        <v>0.98439859084046299</v>
      </c>
      <c r="U124" s="18">
        <f>S124/Q124</f>
        <v>0.50831882375701298</v>
      </c>
      <c r="V124" s="18">
        <f>(T124*0.25)+(U124*0.75)</f>
        <v>0.62733876552787549</v>
      </c>
      <c r="W124" s="18">
        <f t="shared" si="42"/>
        <v>0.684369562394046</v>
      </c>
      <c r="X124" s="28">
        <f t="shared" si="49"/>
        <v>-0.18064018506334525</v>
      </c>
      <c r="Y124" s="18">
        <v>0.22382549560204315</v>
      </c>
      <c r="Z124" s="18">
        <v>0.72480144134149405</v>
      </c>
      <c r="AA124" s="9">
        <v>259</v>
      </c>
      <c r="AB124" s="9">
        <v>20</v>
      </c>
      <c r="AC124" s="9">
        <v>820</v>
      </c>
      <c r="AD124" s="9">
        <v>4156</v>
      </c>
      <c r="AE124" s="9">
        <v>2960</v>
      </c>
      <c r="AF124" s="9">
        <v>943</v>
      </c>
      <c r="AG124" s="9">
        <v>689</v>
      </c>
      <c r="AH124" s="9">
        <v>663</v>
      </c>
      <c r="AI124" s="9">
        <v>3034</v>
      </c>
      <c r="AJ124" s="9">
        <v>1446</v>
      </c>
      <c r="AK124" s="9">
        <v>2</v>
      </c>
      <c r="AL124" s="9">
        <v>34</v>
      </c>
      <c r="AM124" s="9">
        <v>1666</v>
      </c>
      <c r="AN124" s="9">
        <v>311</v>
      </c>
      <c r="AO124" s="9">
        <v>21</v>
      </c>
      <c r="AP124" s="9">
        <v>10</v>
      </c>
      <c r="AQ124" s="9">
        <v>878500</v>
      </c>
      <c r="AR124" s="9">
        <v>102000</v>
      </c>
      <c r="AS124" s="9">
        <v>27618</v>
      </c>
      <c r="AT124" s="9">
        <v>1334</v>
      </c>
      <c r="AU124" s="9">
        <v>0</v>
      </c>
      <c r="AV124" s="9">
        <v>7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488</v>
      </c>
      <c r="BD124" s="9">
        <v>440</v>
      </c>
      <c r="BE124" s="9">
        <v>28</v>
      </c>
      <c r="BF124" s="18">
        <f>((1-BK124)+(1-BL124)+(1-BM124)+(1+BN124))/4</f>
        <v>0.97603883202780306</v>
      </c>
      <c r="BG124" s="18">
        <f t="shared" si="45"/>
        <v>0.48106275546065358</v>
      </c>
      <c r="BH124" s="28">
        <f t="shared" si="51"/>
        <v>-1.1702876894317803E-2</v>
      </c>
      <c r="BI124" s="18">
        <v>7.0705304131573554E-2</v>
      </c>
      <c r="BJ124" s="18">
        <v>0.48189021093068068</v>
      </c>
      <c r="BK124" s="18">
        <f>BE124/BD124</f>
        <v>6.363636363636363E-2</v>
      </c>
      <c r="BL124" s="18">
        <f>(BE124/BD124*0.5)+((AK124+AL124)/Q124*0.5)</f>
        <v>3.3559330976626389E-2</v>
      </c>
      <c r="BM124" s="18">
        <f t="shared" si="57"/>
        <v>1.1254019292604502E-2</v>
      </c>
      <c r="BN124" s="18">
        <f t="shared" si="58"/>
        <v>1.2605042016806723E-2</v>
      </c>
      <c r="BO124" s="18">
        <f t="shared" si="59"/>
        <v>0.49287255760224735</v>
      </c>
      <c r="BP124" s="9">
        <v>109</v>
      </c>
      <c r="BQ124" s="9">
        <v>83</v>
      </c>
      <c r="BR124" s="9">
        <v>2</v>
      </c>
      <c r="BS124" s="38">
        <v>1</v>
      </c>
      <c r="BT124" s="42">
        <f t="shared" si="39"/>
        <v>0.22933381272019704</v>
      </c>
    </row>
    <row r="125" spans="1:72" ht="16.5" x14ac:dyDescent="0.3">
      <c r="A125" s="7" t="s">
        <v>209</v>
      </c>
      <c r="B125" s="8" t="s">
        <v>93</v>
      </c>
      <c r="C125" s="8">
        <v>72406</v>
      </c>
      <c r="D125" s="9">
        <v>4</v>
      </c>
      <c r="E125" s="9">
        <v>3</v>
      </c>
      <c r="F125" s="18">
        <f t="shared" si="40"/>
        <v>0.75</v>
      </c>
      <c r="G125" s="9">
        <f>(P125-Q125)/D125</f>
        <v>639.25</v>
      </c>
      <c r="H125" s="9">
        <f>(P125-Q125)/E125</f>
        <v>852.33333333333337</v>
      </c>
      <c r="I125" s="9">
        <f>Q125/D125</f>
        <v>892.75</v>
      </c>
      <c r="J125" s="9">
        <f>Q125/E125</f>
        <v>1190.3333333333333</v>
      </c>
      <c r="K125" s="26">
        <f t="shared" si="47"/>
        <v>0.45818026130431178</v>
      </c>
      <c r="L125" s="18">
        <f t="shared" si="48"/>
        <v>0.84727324623189604</v>
      </c>
      <c r="M125" s="28">
        <f t="shared" si="41"/>
        <v>-0.12733275505336147</v>
      </c>
      <c r="N125" s="34">
        <v>8.3979203685028148E-2</v>
      </c>
      <c r="O125" s="34">
        <v>0.85796654960429808</v>
      </c>
      <c r="P125" s="9">
        <v>6128</v>
      </c>
      <c r="Q125" s="9">
        <v>3571</v>
      </c>
      <c r="R125" s="9">
        <v>4547</v>
      </c>
      <c r="S125" s="9">
        <v>2051</v>
      </c>
      <c r="T125" s="18">
        <f>(R125-S125)/(P125-Q125)</f>
        <v>0.97614391865467343</v>
      </c>
      <c r="U125" s="18">
        <f>S125/Q125</f>
        <v>0.57434892187062447</v>
      </c>
      <c r="V125" s="18">
        <f>(T125*0.25)+(U125*0.75)</f>
        <v>0.67479767106663679</v>
      </c>
      <c r="W125" s="18">
        <f t="shared" si="42"/>
        <v>0.89973022808884906</v>
      </c>
      <c r="X125" s="28">
        <f t="shared" si="49"/>
        <v>0.78154093338130959</v>
      </c>
      <c r="Y125" s="18">
        <v>0.22382549560204315</v>
      </c>
      <c r="Z125" s="18">
        <v>0.72480144134149405</v>
      </c>
      <c r="AA125" s="9">
        <v>119</v>
      </c>
      <c r="AB125" s="9">
        <v>6</v>
      </c>
      <c r="AC125" s="9">
        <v>256</v>
      </c>
      <c r="AD125" s="9">
        <v>1670</v>
      </c>
      <c r="AE125" s="9">
        <v>1503</v>
      </c>
      <c r="AF125" s="9">
        <v>170</v>
      </c>
      <c r="AG125" s="9">
        <v>62</v>
      </c>
      <c r="AH125" s="9">
        <v>316</v>
      </c>
      <c r="AI125" s="9">
        <v>703</v>
      </c>
      <c r="AJ125" s="9">
        <v>708</v>
      </c>
      <c r="AK125" s="9">
        <v>0</v>
      </c>
      <c r="AL125" s="9">
        <v>18</v>
      </c>
      <c r="AM125" s="9">
        <v>429</v>
      </c>
      <c r="AN125" s="9">
        <v>142</v>
      </c>
      <c r="AO125" s="9">
        <v>6</v>
      </c>
      <c r="AP125" s="9">
        <v>3</v>
      </c>
      <c r="AQ125" s="9">
        <v>328266</v>
      </c>
      <c r="AR125" s="9">
        <v>3900</v>
      </c>
      <c r="AS125" s="9">
        <v>0</v>
      </c>
      <c r="AT125" s="9">
        <v>281</v>
      </c>
      <c r="AU125" s="9">
        <v>0</v>
      </c>
      <c r="AV125" s="9">
        <v>5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102</v>
      </c>
      <c r="BD125" s="9">
        <v>84</v>
      </c>
      <c r="BE125" s="9">
        <v>7</v>
      </c>
      <c r="BF125" s="18">
        <f>((1-BK125)+(1-BL125)+(1-BM125)+(1+BN125))/4</f>
        <v>0.96721501943672616</v>
      </c>
      <c r="BG125" s="18">
        <f t="shared" si="45"/>
        <v>0.42637097769977306</v>
      </c>
      <c r="BH125" s="28">
        <f t="shared" si="51"/>
        <v>-0.78522020254086478</v>
      </c>
      <c r="BI125" s="18">
        <v>7.0705304131573554E-2</v>
      </c>
      <c r="BJ125" s="18">
        <v>0.48189021093068068</v>
      </c>
      <c r="BK125" s="18">
        <f>BE125/BD125</f>
        <v>8.3333333333333329E-2</v>
      </c>
      <c r="BL125" s="18">
        <f>(BE125/BD125*0.5)+((AK125+AL125)/Q125*0.5)</f>
        <v>4.4186969102959023E-2</v>
      </c>
      <c r="BM125" s="18">
        <f t="shared" si="57"/>
        <v>1.7605633802816902E-2</v>
      </c>
      <c r="BN125" s="18">
        <f t="shared" si="58"/>
        <v>1.3986013986013986E-2</v>
      </c>
      <c r="BO125" s="18">
        <f t="shared" si="59"/>
        <v>0.44082336309053322</v>
      </c>
      <c r="BP125" s="9">
        <v>31</v>
      </c>
      <c r="BQ125" s="9">
        <v>12</v>
      </c>
      <c r="BR125" s="9">
        <v>0</v>
      </c>
      <c r="BS125" s="38">
        <v>0</v>
      </c>
      <c r="BT125" s="42">
        <f t="shared" si="39"/>
        <v>-4.3670674737638887E-2</v>
      </c>
    </row>
    <row r="126" spans="1:72" ht="16.5" x14ac:dyDescent="0.3">
      <c r="A126" s="7" t="s">
        <v>209</v>
      </c>
      <c r="B126" s="8" t="s">
        <v>193</v>
      </c>
      <c r="C126" s="8">
        <v>25620</v>
      </c>
      <c r="D126" s="9">
        <v>3</v>
      </c>
      <c r="E126" s="9">
        <v>3</v>
      </c>
      <c r="F126" s="18">
        <f t="shared" si="40"/>
        <v>1</v>
      </c>
      <c r="G126" s="9">
        <f>(P126-Q126)/D126</f>
        <v>315.66666666666669</v>
      </c>
      <c r="H126" s="9">
        <f>(P126-Q126)/E126</f>
        <v>315.66666666666669</v>
      </c>
      <c r="I126" s="9">
        <f>Q126/D126</f>
        <v>417.33333333333331</v>
      </c>
      <c r="J126" s="9">
        <f>Q126/E126</f>
        <v>417.33333333333331</v>
      </c>
      <c r="K126" s="26">
        <f t="shared" si="47"/>
        <v>0.45891881342701013</v>
      </c>
      <c r="L126" s="18">
        <f t="shared" si="48"/>
        <v>0.84702706219099666</v>
      </c>
      <c r="M126" s="28">
        <f t="shared" si="41"/>
        <v>-0.13026424320872329</v>
      </c>
      <c r="N126" s="34">
        <v>8.3979203685028148E-2</v>
      </c>
      <c r="O126" s="34">
        <v>0.85796654960429808</v>
      </c>
      <c r="P126" s="9">
        <v>2199</v>
      </c>
      <c r="Q126" s="9">
        <v>1252</v>
      </c>
      <c r="R126" s="9">
        <v>1586</v>
      </c>
      <c r="S126" s="9">
        <v>655</v>
      </c>
      <c r="T126" s="18">
        <f>(R126-S126)/(P126-Q126)</f>
        <v>0.9831045406546991</v>
      </c>
      <c r="U126" s="18">
        <f>S126/Q126</f>
        <v>0.52316293929712465</v>
      </c>
      <c r="V126" s="18">
        <f>(T126*0.25)+(U126*0.75)</f>
        <v>0.63814833963651829</v>
      </c>
      <c r="W126" s="18">
        <f t="shared" si="42"/>
        <v>0.63814833963651829</v>
      </c>
      <c r="X126" s="28">
        <f t="shared" si="49"/>
        <v>-0.38714580513670827</v>
      </c>
      <c r="Y126" s="18">
        <v>0.22382549560204315</v>
      </c>
      <c r="Z126" s="18">
        <v>0.72480144134149405</v>
      </c>
      <c r="AA126" s="9">
        <v>40</v>
      </c>
      <c r="AB126" s="9">
        <v>0</v>
      </c>
      <c r="AC126" s="9">
        <v>100</v>
      </c>
      <c r="AD126" s="9">
        <v>515</v>
      </c>
      <c r="AE126" s="9">
        <v>407</v>
      </c>
      <c r="AF126" s="9">
        <v>140</v>
      </c>
      <c r="AG126" s="9">
        <v>62</v>
      </c>
      <c r="AH126" s="9">
        <v>46</v>
      </c>
      <c r="AI126" s="9">
        <v>326</v>
      </c>
      <c r="AJ126" s="9">
        <v>177</v>
      </c>
      <c r="AK126" s="9">
        <v>0</v>
      </c>
      <c r="AL126" s="9">
        <v>3</v>
      </c>
      <c r="AM126" s="9">
        <v>259</v>
      </c>
      <c r="AN126" s="9">
        <v>46</v>
      </c>
      <c r="AO126" s="9">
        <v>0</v>
      </c>
      <c r="AP126" s="9">
        <v>5</v>
      </c>
      <c r="AQ126" s="9">
        <v>8223</v>
      </c>
      <c r="AR126" s="9">
        <v>20000</v>
      </c>
      <c r="AS126" s="9">
        <v>0</v>
      </c>
      <c r="AT126" s="9">
        <v>213</v>
      </c>
      <c r="AU126" s="9">
        <v>0</v>
      </c>
      <c r="AV126" s="9">
        <v>2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23</v>
      </c>
      <c r="BD126" s="9">
        <v>19</v>
      </c>
      <c r="BE126" s="9">
        <v>0</v>
      </c>
      <c r="BF126" s="18">
        <f>((1-BK126)+(1-BL126)+(1-BM126)+(1+BN126))/4</f>
        <v>0.99426569662453113</v>
      </c>
      <c r="BG126" s="18">
        <f t="shared" si="45"/>
        <v>0.48324893394385371</v>
      </c>
      <c r="BH126" s="28">
        <f t="shared" si="51"/>
        <v>1.9216705590355911E-2</v>
      </c>
      <c r="BI126" s="18">
        <v>7.0705304131573554E-2</v>
      </c>
      <c r="BJ126" s="18">
        <v>0.48189021093068068</v>
      </c>
      <c r="BK126" s="18">
        <f>BE126/BD126</f>
        <v>0</v>
      </c>
      <c r="BL126" s="18">
        <f>(BE126/BD126*0.5)+((AK126+AL126)/Q126*0.5)</f>
        <v>1.1980830670926517E-3</v>
      </c>
      <c r="BM126" s="18">
        <f t="shared" si="57"/>
        <v>2.1739130434782608E-2</v>
      </c>
      <c r="BN126" s="18">
        <f t="shared" si="58"/>
        <v>0</v>
      </c>
      <c r="BO126" s="18">
        <f t="shared" si="59"/>
        <v>0.48603601188741918</v>
      </c>
      <c r="BP126" s="9">
        <v>3</v>
      </c>
      <c r="BQ126" s="9">
        <v>1</v>
      </c>
      <c r="BR126" s="9">
        <v>0</v>
      </c>
      <c r="BS126" s="38">
        <v>0</v>
      </c>
      <c r="BT126" s="42">
        <f t="shared" si="39"/>
        <v>-0.16606444758502523</v>
      </c>
    </row>
    <row r="127" spans="1:72" ht="16.5" x14ac:dyDescent="0.3">
      <c r="A127" s="7" t="s">
        <v>209</v>
      </c>
      <c r="B127" s="8" t="s">
        <v>87</v>
      </c>
      <c r="C127" s="8">
        <v>111917</v>
      </c>
      <c r="D127" s="9">
        <v>5</v>
      </c>
      <c r="E127" s="9">
        <v>4</v>
      </c>
      <c r="F127" s="18">
        <f t="shared" si="40"/>
        <v>0.8</v>
      </c>
      <c r="G127" s="9">
        <f>(P127-Q127)/D127</f>
        <v>413.2</v>
      </c>
      <c r="H127" s="9">
        <f>(P127-Q127)/E127</f>
        <v>516.5</v>
      </c>
      <c r="I127" s="9">
        <f>Q127/D127</f>
        <v>748</v>
      </c>
      <c r="J127" s="9">
        <f>Q127/E127</f>
        <v>935</v>
      </c>
      <c r="K127" s="26">
        <f t="shared" si="47"/>
        <v>0.29678243698455103</v>
      </c>
      <c r="L127" s="18">
        <f t="shared" si="48"/>
        <v>0.92580439075386223</v>
      </c>
      <c r="M127" s="28">
        <f t="shared" si="41"/>
        <v>0.8077933365979072</v>
      </c>
      <c r="N127" s="34">
        <v>8.3979203685028148E-2</v>
      </c>
      <c r="O127" s="34">
        <v>0.85796654960429808</v>
      </c>
      <c r="P127" s="9">
        <v>5806</v>
      </c>
      <c r="Q127" s="9">
        <v>3740</v>
      </c>
      <c r="R127" s="9">
        <v>3572</v>
      </c>
      <c r="S127" s="9">
        <v>1625</v>
      </c>
      <c r="T127" s="18">
        <f>(R127-S127)/(P127-Q127)</f>
        <v>0.94240077444336878</v>
      </c>
      <c r="U127" s="18">
        <f>S127/Q127</f>
        <v>0.43449197860962568</v>
      </c>
      <c r="V127" s="18">
        <f>(T127*0.25)+(U127*0.75)</f>
        <v>0.56146917756806147</v>
      </c>
      <c r="W127" s="18">
        <f t="shared" si="42"/>
        <v>0.70183647196007681</v>
      </c>
      <c r="X127" s="28">
        <f t="shared" si="49"/>
        <v>-0.10260211563319152</v>
      </c>
      <c r="Y127" s="18">
        <v>0.22382549560204315</v>
      </c>
      <c r="Z127" s="18">
        <v>0.72480144134149405</v>
      </c>
      <c r="AA127" s="9">
        <v>124</v>
      </c>
      <c r="AB127" s="9">
        <v>20</v>
      </c>
      <c r="AC127" s="9">
        <v>191</v>
      </c>
      <c r="AD127" s="9">
        <v>1290</v>
      </c>
      <c r="AE127" s="9">
        <v>655</v>
      </c>
      <c r="AF127" s="9">
        <v>557</v>
      </c>
      <c r="AG127" s="9">
        <v>269</v>
      </c>
      <c r="AH127" s="9">
        <v>144</v>
      </c>
      <c r="AI127" s="9">
        <v>1779</v>
      </c>
      <c r="AJ127" s="9">
        <v>172</v>
      </c>
      <c r="AK127" s="9">
        <v>1</v>
      </c>
      <c r="AL127" s="9">
        <v>12</v>
      </c>
      <c r="AM127" s="9">
        <v>584</v>
      </c>
      <c r="AN127" s="9">
        <v>150</v>
      </c>
      <c r="AO127" s="9">
        <v>22</v>
      </c>
      <c r="AP127" s="9">
        <v>6</v>
      </c>
      <c r="AQ127" s="9">
        <v>90171</v>
      </c>
      <c r="AR127" s="9">
        <v>1000</v>
      </c>
      <c r="AS127" s="9">
        <v>4912</v>
      </c>
      <c r="AT127" s="9">
        <v>412</v>
      </c>
      <c r="AU127" s="9">
        <v>0</v>
      </c>
      <c r="AV127" s="9">
        <v>1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174</v>
      </c>
      <c r="BD127" s="9">
        <v>100</v>
      </c>
      <c r="BE127" s="9">
        <v>5</v>
      </c>
      <c r="BF127" s="18">
        <f>((1-BK127)+(1-BL127)+(1-BM127)+(1+BN127))/4</f>
        <v>0.98939998290723508</v>
      </c>
      <c r="BG127" s="18">
        <f t="shared" si="45"/>
        <v>0.53015817595252512</v>
      </c>
      <c r="BH127" s="28">
        <f t="shared" si="51"/>
        <v>0.68266398984754961</v>
      </c>
      <c r="BI127" s="18">
        <v>7.0705304131573554E-2</v>
      </c>
      <c r="BJ127" s="18">
        <v>0.48189021093068068</v>
      </c>
      <c r="BK127" s="18">
        <f>BE127/BD127</f>
        <v>0.05</v>
      </c>
      <c r="BL127" s="18">
        <f>(BE127/BD127*0.5)+((AK127+AL127)/Q127*0.5)</f>
        <v>2.6737967914438505E-2</v>
      </c>
      <c r="BM127" s="18">
        <f t="shared" si="57"/>
        <v>3.3333333333333335E-3</v>
      </c>
      <c r="BN127" s="18">
        <f t="shared" si="58"/>
        <v>3.7671232876712327E-2</v>
      </c>
      <c r="BO127" s="18">
        <f t="shared" si="59"/>
        <v>0.53583806863905326</v>
      </c>
      <c r="BP127" s="9">
        <v>21</v>
      </c>
      <c r="BQ127" s="9">
        <v>17</v>
      </c>
      <c r="BR127" s="9">
        <v>0</v>
      </c>
      <c r="BS127" s="38">
        <v>0</v>
      </c>
      <c r="BT127" s="42">
        <f t="shared" si="39"/>
        <v>0.4626184036040884</v>
      </c>
    </row>
    <row r="128" spans="1:72" ht="16.5" x14ac:dyDescent="0.3">
      <c r="A128" s="7" t="s">
        <v>209</v>
      </c>
      <c r="B128" s="8" t="s">
        <v>159</v>
      </c>
      <c r="C128" s="8">
        <v>50965</v>
      </c>
      <c r="D128" s="9">
        <v>3</v>
      </c>
      <c r="E128" s="9">
        <v>3</v>
      </c>
      <c r="F128" s="18">
        <f t="shared" si="40"/>
        <v>1</v>
      </c>
      <c r="G128" s="9">
        <f>(P128-Q128)/D128</f>
        <v>300.66666666666669</v>
      </c>
      <c r="H128" s="9">
        <f>(P128-Q128)/E128</f>
        <v>300.66666666666669</v>
      </c>
      <c r="I128" s="9">
        <f>Q128/D128</f>
        <v>1282.6666666666667</v>
      </c>
      <c r="J128" s="9">
        <f>Q128/E128</f>
        <v>1282.6666666666667</v>
      </c>
      <c r="K128" s="26">
        <f t="shared" si="47"/>
        <v>0.61051702148533304</v>
      </c>
      <c r="L128" s="18">
        <f t="shared" si="48"/>
        <v>0.79649432617155569</v>
      </c>
      <c r="M128" s="28">
        <f t="shared" si="41"/>
        <v>-0.73199340712135963</v>
      </c>
      <c r="N128" s="34">
        <v>8.3979203685028148E-2</v>
      </c>
      <c r="O128" s="34">
        <v>0.85796654960429808</v>
      </c>
      <c r="P128" s="9">
        <v>4750</v>
      </c>
      <c r="Q128" s="9">
        <v>3848</v>
      </c>
      <c r="R128" s="9">
        <v>3032</v>
      </c>
      <c r="S128" s="9">
        <v>2156</v>
      </c>
      <c r="T128" s="18">
        <f>(R128-S128)/(P128-Q128)</f>
        <v>0.97117516629711753</v>
      </c>
      <c r="U128" s="18">
        <f>S128/Q128</f>
        <v>0.56029106029106024</v>
      </c>
      <c r="V128" s="18">
        <f>(T128*0.25)+(U128*0.75)</f>
        <v>0.66301208679257462</v>
      </c>
      <c r="W128" s="18">
        <f t="shared" si="42"/>
        <v>0.66301208679257462</v>
      </c>
      <c r="X128" s="28">
        <f t="shared" si="49"/>
        <v>-0.27606039420450812</v>
      </c>
      <c r="Y128" s="18">
        <v>0.22382549560204315</v>
      </c>
      <c r="Z128" s="18">
        <v>0.72480144134149405</v>
      </c>
      <c r="AA128" s="9">
        <v>55</v>
      </c>
      <c r="AB128" s="9">
        <v>10</v>
      </c>
      <c r="AC128" s="9">
        <v>318</v>
      </c>
      <c r="AD128" s="9">
        <v>1773</v>
      </c>
      <c r="AE128" s="9">
        <v>1202</v>
      </c>
      <c r="AF128" s="9">
        <v>506</v>
      </c>
      <c r="AG128" s="9">
        <v>208</v>
      </c>
      <c r="AH128" s="9">
        <v>240</v>
      </c>
      <c r="AI128" s="9">
        <v>1096</v>
      </c>
      <c r="AJ128" s="9">
        <v>455</v>
      </c>
      <c r="AK128" s="9">
        <v>0</v>
      </c>
      <c r="AL128" s="9">
        <v>6</v>
      </c>
      <c r="AM128" s="9">
        <v>237</v>
      </c>
      <c r="AN128" s="9">
        <v>73</v>
      </c>
      <c r="AO128" s="9">
        <v>14</v>
      </c>
      <c r="AP128" s="9">
        <v>5</v>
      </c>
      <c r="AQ128" s="9">
        <v>84900</v>
      </c>
      <c r="AR128" s="9">
        <v>0</v>
      </c>
      <c r="AS128" s="9">
        <v>0</v>
      </c>
      <c r="AT128" s="9">
        <v>150</v>
      </c>
      <c r="AU128" s="9">
        <v>0</v>
      </c>
      <c r="AV128" s="9">
        <v>2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35</v>
      </c>
      <c r="BD128" s="9">
        <v>28</v>
      </c>
      <c r="BE128" s="9">
        <v>7</v>
      </c>
      <c r="BF128" s="18">
        <f>((1-BK128)+(1-BL128)+(1-BM128)+(1+BN128))/4</f>
        <v>0.91739836851029843</v>
      </c>
      <c r="BG128" s="18">
        <f t="shared" si="45"/>
        <v>0.45029257014929075</v>
      </c>
      <c r="BH128" s="28">
        <f t="shared" si="51"/>
        <v>-0.44689208496424476</v>
      </c>
      <c r="BI128" s="18">
        <v>7.0705304131573554E-2</v>
      </c>
      <c r="BJ128" s="18">
        <v>0.48189021093068068</v>
      </c>
      <c r="BK128" s="18">
        <f>BE128/BD128</f>
        <v>0.25</v>
      </c>
      <c r="BL128" s="18">
        <f>(BE128/BD128*0.5)+((AK128+AL128)/Q128*0.5)</f>
        <v>0.12577962577962579</v>
      </c>
      <c r="BM128" s="18">
        <f t="shared" si="57"/>
        <v>1.3698630136986301E-2</v>
      </c>
      <c r="BN128" s="18">
        <f t="shared" si="58"/>
        <v>5.9071729957805907E-2</v>
      </c>
      <c r="BO128" s="18">
        <f t="shared" si="59"/>
        <v>0.49083646276861226</v>
      </c>
      <c r="BP128" s="9">
        <v>11</v>
      </c>
      <c r="BQ128" s="9">
        <v>8</v>
      </c>
      <c r="BR128" s="9">
        <v>0</v>
      </c>
      <c r="BS128" s="38">
        <v>0</v>
      </c>
      <c r="BT128" s="42">
        <f t="shared" si="39"/>
        <v>-0.48498196209670419</v>
      </c>
    </row>
    <row r="129" spans="1:72" ht="16.5" x14ac:dyDescent="0.3">
      <c r="A129" s="7" t="s">
        <v>209</v>
      </c>
      <c r="B129" s="8" t="s">
        <v>112</v>
      </c>
      <c r="C129" s="8">
        <v>75554</v>
      </c>
      <c r="D129" s="9">
        <v>6</v>
      </c>
      <c r="E129" s="9">
        <v>6</v>
      </c>
      <c r="F129" s="18">
        <f t="shared" si="40"/>
        <v>1</v>
      </c>
      <c r="G129" s="9">
        <f>(P129-Q129)/D129</f>
        <v>309.16666666666669</v>
      </c>
      <c r="H129" s="9">
        <f>(P129-Q129)/E129</f>
        <v>309.16666666666669</v>
      </c>
      <c r="I129" s="9">
        <f>Q129/D129</f>
        <v>1043.6666666666667</v>
      </c>
      <c r="J129" s="9">
        <f>Q129/E129</f>
        <v>1043.6666666666667</v>
      </c>
      <c r="K129" s="26">
        <f t="shared" si="47"/>
        <v>0.68298832623024586</v>
      </c>
      <c r="L129" s="18">
        <f t="shared" si="48"/>
        <v>0.88616861229495902</v>
      </c>
      <c r="M129" s="28">
        <f t="shared" si="41"/>
        <v>0.33582198274272063</v>
      </c>
      <c r="N129" s="34">
        <v>8.3979203685028148E-2</v>
      </c>
      <c r="O129" s="34">
        <v>0.85796654960429808</v>
      </c>
      <c r="P129" s="9">
        <v>8117</v>
      </c>
      <c r="Q129" s="9">
        <v>6262</v>
      </c>
      <c r="R129" s="9">
        <v>3902</v>
      </c>
      <c r="S129" s="9">
        <v>2062</v>
      </c>
      <c r="T129" s="18">
        <f>(R129-S129)/(P129-Q129)</f>
        <v>0.99191374663072773</v>
      </c>
      <c r="U129" s="18">
        <f>S129/Q129</f>
        <v>0.32928776748642608</v>
      </c>
      <c r="V129" s="18">
        <f>(T129*0.25)+(U129*0.75)</f>
        <v>0.49494426227250149</v>
      </c>
      <c r="W129" s="18">
        <f t="shared" si="42"/>
        <v>0.49494426227250149</v>
      </c>
      <c r="X129" s="28">
        <f t="shared" si="49"/>
        <v>-1.0269481519552786</v>
      </c>
      <c r="Y129" s="18">
        <v>0.22382549560204315</v>
      </c>
      <c r="Z129" s="18">
        <v>0.72480144134149405</v>
      </c>
      <c r="AA129" s="9">
        <v>105</v>
      </c>
      <c r="AB129" s="9">
        <v>0</v>
      </c>
      <c r="AC129" s="9">
        <v>372</v>
      </c>
      <c r="AD129" s="9">
        <v>1585</v>
      </c>
      <c r="AE129" s="9">
        <v>1309</v>
      </c>
      <c r="AF129" s="9">
        <v>236</v>
      </c>
      <c r="AG129" s="9">
        <v>148</v>
      </c>
      <c r="AH129" s="9">
        <v>369</v>
      </c>
      <c r="AI129" s="9">
        <v>1495</v>
      </c>
      <c r="AJ129" s="9">
        <v>2536</v>
      </c>
      <c r="AK129" s="9">
        <v>0</v>
      </c>
      <c r="AL129" s="9">
        <v>5</v>
      </c>
      <c r="AM129" s="9">
        <v>704</v>
      </c>
      <c r="AN129" s="9">
        <v>136</v>
      </c>
      <c r="AO129" s="9">
        <v>0</v>
      </c>
      <c r="AP129" s="9">
        <v>12</v>
      </c>
      <c r="AQ129" s="9">
        <v>279662</v>
      </c>
      <c r="AR129" s="9">
        <v>350</v>
      </c>
      <c r="AS129" s="9">
        <v>35365</v>
      </c>
      <c r="AT129" s="9">
        <v>568</v>
      </c>
      <c r="AU129" s="9">
        <v>0</v>
      </c>
      <c r="AV129" s="9">
        <v>6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35</v>
      </c>
      <c r="BD129" s="9">
        <v>35</v>
      </c>
      <c r="BE129" s="9">
        <v>3</v>
      </c>
      <c r="BF129" s="18">
        <f>((1-BK129)+(1-BL129)+(1-BM129)+(1+BN129))/4</f>
        <v>0.96224262860685639</v>
      </c>
      <c r="BG129" s="18">
        <f t="shared" si="45"/>
        <v>0.44161401156033026</v>
      </c>
      <c r="BH129" s="28">
        <f t="shared" si="51"/>
        <v>-0.56963476594912255</v>
      </c>
      <c r="BI129" s="18">
        <v>7.0705304131573554E-2</v>
      </c>
      <c r="BJ129" s="18">
        <v>0.48189021093068068</v>
      </c>
      <c r="BK129" s="18">
        <f>BE129/BD129</f>
        <v>8.5714285714285715E-2</v>
      </c>
      <c r="BL129" s="18">
        <f>(BE129/BD129*0.5)+((AK129+AL129)/Q129*0.5)</f>
        <v>4.3256376328877126E-2</v>
      </c>
      <c r="BM129" s="18">
        <f t="shared" si="57"/>
        <v>2.2058823529411766E-2</v>
      </c>
      <c r="BN129" s="18">
        <f t="shared" si="58"/>
        <v>0</v>
      </c>
      <c r="BO129" s="18">
        <f t="shared" si="59"/>
        <v>0.45894247295996754</v>
      </c>
      <c r="BP129" s="9">
        <v>9</v>
      </c>
      <c r="BQ129" s="9">
        <v>4</v>
      </c>
      <c r="BR129" s="9">
        <v>0</v>
      </c>
      <c r="BS129" s="38">
        <v>0</v>
      </c>
      <c r="BT129" s="42">
        <f t="shared" si="39"/>
        <v>-0.42025364505389345</v>
      </c>
    </row>
    <row r="130" spans="1:72" ht="16.5" x14ac:dyDescent="0.3">
      <c r="A130" s="7" t="s">
        <v>209</v>
      </c>
      <c r="B130" s="8" t="s">
        <v>140</v>
      </c>
      <c r="C130" s="8">
        <v>38648</v>
      </c>
      <c r="D130" s="9">
        <v>4</v>
      </c>
      <c r="E130" s="9">
        <v>3</v>
      </c>
      <c r="F130" s="18">
        <f t="shared" si="40"/>
        <v>0.75</v>
      </c>
      <c r="G130" s="9">
        <f>(P130-Q130)/D130</f>
        <v>316</v>
      </c>
      <c r="H130" s="9">
        <f>(P130-Q130)/E130</f>
        <v>421.33333333333331</v>
      </c>
      <c r="I130" s="9">
        <f>Q130/D130</f>
        <v>525.75</v>
      </c>
      <c r="J130" s="9">
        <f>Q130/E130</f>
        <v>701</v>
      </c>
      <c r="K130" s="26">
        <f t="shared" si="47"/>
        <v>0.48987010970813499</v>
      </c>
      <c r="L130" s="18">
        <f t="shared" si="48"/>
        <v>0.83670996343062165</v>
      </c>
      <c r="M130" s="28">
        <f t="shared" si="41"/>
        <v>-0.25311726285713831</v>
      </c>
      <c r="N130" s="34">
        <v>8.3979203685028148E-2</v>
      </c>
      <c r="O130" s="34">
        <v>0.85796654960429808</v>
      </c>
      <c r="P130" s="9">
        <v>3367</v>
      </c>
      <c r="Q130" s="9">
        <v>2103</v>
      </c>
      <c r="R130" s="9">
        <v>2034</v>
      </c>
      <c r="S130" s="9">
        <v>1124</v>
      </c>
      <c r="T130" s="18">
        <f>(R130-S130)/(P130-Q130)</f>
        <v>0.71993670886075944</v>
      </c>
      <c r="U130" s="18">
        <f>S130/Q130</f>
        <v>0.53447456015216355</v>
      </c>
      <c r="V130" s="18">
        <f>(T130*0.25)+(U130*0.75)</f>
        <v>0.58084009732931252</v>
      </c>
      <c r="W130" s="18">
        <f t="shared" si="42"/>
        <v>0.77445346310575003</v>
      </c>
      <c r="X130" s="28">
        <f t="shared" si="49"/>
        <v>0.22183362816064617</v>
      </c>
      <c r="Y130" s="18">
        <v>0.22382549560204315</v>
      </c>
      <c r="Z130" s="18">
        <v>0.72480144134149405</v>
      </c>
      <c r="AA130" s="9">
        <v>37</v>
      </c>
      <c r="AB130" s="9">
        <v>5</v>
      </c>
      <c r="AC130" s="9">
        <v>137</v>
      </c>
      <c r="AD130" s="9">
        <v>945</v>
      </c>
      <c r="AE130" s="9">
        <v>538</v>
      </c>
      <c r="AF130" s="9">
        <v>249</v>
      </c>
      <c r="AG130" s="9">
        <v>245</v>
      </c>
      <c r="AH130" s="9">
        <v>92</v>
      </c>
      <c r="AI130" s="9">
        <v>724</v>
      </c>
      <c r="AJ130" s="9">
        <v>155</v>
      </c>
      <c r="AK130" s="9">
        <v>1</v>
      </c>
      <c r="AL130" s="9">
        <v>3</v>
      </c>
      <c r="AM130" s="9">
        <v>415</v>
      </c>
      <c r="AN130" s="9">
        <v>45</v>
      </c>
      <c r="AO130" s="9">
        <v>5</v>
      </c>
      <c r="AP130" s="9">
        <v>3</v>
      </c>
      <c r="AQ130" s="9">
        <v>584716</v>
      </c>
      <c r="AR130" s="9">
        <v>600</v>
      </c>
      <c r="AS130" s="9">
        <v>15000</v>
      </c>
      <c r="AT130" s="9">
        <v>365</v>
      </c>
      <c r="AU130" s="9">
        <v>0</v>
      </c>
      <c r="AV130" s="9">
        <v>2</v>
      </c>
      <c r="AW130" s="9">
        <v>0</v>
      </c>
      <c r="AX130" s="9">
        <v>1</v>
      </c>
      <c r="AY130" s="9">
        <v>1</v>
      </c>
      <c r="AZ130" s="9">
        <v>0</v>
      </c>
      <c r="BA130" s="9">
        <v>0</v>
      </c>
      <c r="BB130" s="9">
        <v>0</v>
      </c>
      <c r="BC130" s="9">
        <v>47</v>
      </c>
      <c r="BD130" s="9">
        <v>38</v>
      </c>
      <c r="BE130" s="9">
        <v>5</v>
      </c>
      <c r="BF130" s="18">
        <f>((1-BK130)+(1-BL130)+(1-BM130)+(1+BN130))/4</f>
        <v>0.94787663178680126</v>
      </c>
      <c r="BG130" s="18">
        <f t="shared" si="45"/>
        <v>0.50529611705541089</v>
      </c>
      <c r="BH130" s="28">
        <f t="shared" si="51"/>
        <v>0.33103465733171583</v>
      </c>
      <c r="BI130" s="18">
        <v>7.0705304131573554E-2</v>
      </c>
      <c r="BJ130" s="18">
        <v>0.48189021093068068</v>
      </c>
      <c r="BK130" s="18">
        <f>BE130/BD130</f>
        <v>0.13157894736842105</v>
      </c>
      <c r="BL130" s="18">
        <f>(BE130/BD130*0.5)+((AK130+AL130)/Q130*0.5)</f>
        <v>6.674049603323573E-2</v>
      </c>
      <c r="BM130" s="18">
        <f t="shared" si="57"/>
        <v>2.2222222222222223E-2</v>
      </c>
      <c r="BN130" s="18">
        <f t="shared" si="58"/>
        <v>1.2048192771084338E-2</v>
      </c>
      <c r="BO130" s="18">
        <f t="shared" si="59"/>
        <v>0.53308215448132634</v>
      </c>
      <c r="BP130" s="9">
        <v>9</v>
      </c>
      <c r="BQ130" s="9">
        <v>6</v>
      </c>
      <c r="BR130" s="9">
        <v>0</v>
      </c>
      <c r="BS130" s="38">
        <v>0</v>
      </c>
      <c r="BT130" s="42">
        <f t="shared" si="39"/>
        <v>9.9917007545074557E-2</v>
      </c>
    </row>
    <row r="131" spans="1:72" ht="16.5" x14ac:dyDescent="0.3">
      <c r="A131" s="7" t="s">
        <v>209</v>
      </c>
      <c r="B131" s="8" t="s">
        <v>161</v>
      </c>
      <c r="C131" s="8">
        <v>251215</v>
      </c>
      <c r="D131" s="9">
        <v>12</v>
      </c>
      <c r="E131" s="9">
        <v>9</v>
      </c>
      <c r="F131" s="18">
        <f t="shared" si="40"/>
        <v>0.75</v>
      </c>
      <c r="G131" s="9">
        <f>(P131-Q131)/D131</f>
        <v>1065.8333333333333</v>
      </c>
      <c r="H131" s="9">
        <f>(P131-Q131)/E131</f>
        <v>1421.1111111111111</v>
      </c>
      <c r="I131" s="9">
        <f>Q131/D131</f>
        <v>961.33333333333337</v>
      </c>
      <c r="J131" s="9">
        <f>Q131/E131</f>
        <v>1281.7777777777778</v>
      </c>
      <c r="K131" s="26">
        <f t="shared" si="47"/>
        <v>0.47168759827239615</v>
      </c>
      <c r="L131" s="18">
        <f t="shared" si="48"/>
        <v>0.94759026685862269</v>
      </c>
      <c r="M131" s="28">
        <f t="shared" si="41"/>
        <v>1.0672132304381776</v>
      </c>
      <c r="N131" s="34">
        <v>8.3979203685028148E-2</v>
      </c>
      <c r="O131" s="34">
        <v>0.85796654960429808</v>
      </c>
      <c r="P131" s="9">
        <v>24326</v>
      </c>
      <c r="Q131" s="9">
        <v>11536</v>
      </c>
      <c r="R131" s="9">
        <v>17793</v>
      </c>
      <c r="S131" s="9">
        <v>5464</v>
      </c>
      <c r="T131" s="18">
        <f>(R131-S131)/(P131-Q131)</f>
        <v>0.9639562157935887</v>
      </c>
      <c r="U131" s="18">
        <f>S131/Q131</f>
        <v>0.47364771151178919</v>
      </c>
      <c r="V131" s="18">
        <f>(T131*0.25)+(U131*0.75)</f>
        <v>0.5962248375822391</v>
      </c>
      <c r="W131" s="18">
        <f t="shared" si="42"/>
        <v>0.79496645010965217</v>
      </c>
      <c r="X131" s="28">
        <f t="shared" si="49"/>
        <v>0.31348085962874389</v>
      </c>
      <c r="Y131" s="18">
        <v>0.22382549560204315</v>
      </c>
      <c r="Z131" s="18">
        <v>0.72480144134149405</v>
      </c>
      <c r="AA131" s="9">
        <v>394</v>
      </c>
      <c r="AB131" s="9">
        <v>3</v>
      </c>
      <c r="AC131" s="9">
        <v>1335</v>
      </c>
      <c r="AD131" s="9">
        <v>3732</v>
      </c>
      <c r="AE131" s="9">
        <v>3316</v>
      </c>
      <c r="AF131" s="9">
        <v>1050</v>
      </c>
      <c r="AG131" s="9">
        <v>135</v>
      </c>
      <c r="AH131" s="9">
        <v>963</v>
      </c>
      <c r="AI131" s="9">
        <v>2055</v>
      </c>
      <c r="AJ131" s="9">
        <v>1593</v>
      </c>
      <c r="AK131" s="9">
        <v>1</v>
      </c>
      <c r="AL131" s="9">
        <v>25</v>
      </c>
      <c r="AM131" s="9">
        <v>2041</v>
      </c>
      <c r="AN131" s="9">
        <v>560</v>
      </c>
      <c r="AO131" s="9">
        <v>3</v>
      </c>
      <c r="AP131" s="9">
        <v>45</v>
      </c>
      <c r="AQ131" s="9">
        <v>1608601</v>
      </c>
      <c r="AR131" s="9">
        <v>24970</v>
      </c>
      <c r="AS131" s="9">
        <v>7772</v>
      </c>
      <c r="AT131" s="9">
        <v>1478</v>
      </c>
      <c r="AU131" s="9">
        <v>0</v>
      </c>
      <c r="AV131" s="9">
        <v>27</v>
      </c>
      <c r="AW131" s="9">
        <v>0</v>
      </c>
      <c r="AX131" s="9">
        <v>1</v>
      </c>
      <c r="AY131" s="9">
        <v>0</v>
      </c>
      <c r="AZ131" s="9">
        <v>0</v>
      </c>
      <c r="BA131" s="9">
        <v>0</v>
      </c>
      <c r="BB131" s="9">
        <v>1</v>
      </c>
      <c r="BC131" s="9">
        <v>437</v>
      </c>
      <c r="BD131" s="9">
        <v>337</v>
      </c>
      <c r="BE131" s="9">
        <v>28</v>
      </c>
      <c r="BF131" s="18">
        <f>((1-BK131)+(1-BL131)+(1-BM131)+(1+BN131))/4</f>
        <v>0.96290168441563995</v>
      </c>
      <c r="BG131" s="18">
        <f t="shared" si="45"/>
        <v>0.43948027197114342</v>
      </c>
      <c r="BH131" s="28">
        <f t="shared" si="51"/>
        <v>-0.59981269411723026</v>
      </c>
      <c r="BI131" s="18">
        <v>7.0705304131573554E-2</v>
      </c>
      <c r="BJ131" s="18">
        <v>0.48189021093068068</v>
      </c>
      <c r="BK131" s="18">
        <f>BE131/BD131</f>
        <v>8.3086053412462904E-2</v>
      </c>
      <c r="BL131" s="18">
        <f>(BE131/BD131*0.5)+((AK131+AL131)/Q131*0.5)</f>
        <v>4.2669933779740467E-2</v>
      </c>
      <c r="BM131" s="18">
        <f t="shared" si="57"/>
        <v>2.4107142857142858E-2</v>
      </c>
      <c r="BN131" s="18">
        <f t="shared" si="58"/>
        <v>1.4698677119059284E-3</v>
      </c>
      <c r="BO131" s="18">
        <f t="shared" si="59"/>
        <v>0.45641240334713151</v>
      </c>
      <c r="BP131" s="9">
        <v>177</v>
      </c>
      <c r="BQ131" s="9">
        <v>153</v>
      </c>
      <c r="BR131" s="9">
        <v>0</v>
      </c>
      <c r="BS131" s="38">
        <v>0</v>
      </c>
      <c r="BT131" s="42">
        <f t="shared" si="39"/>
        <v>0.26029379864989705</v>
      </c>
    </row>
    <row r="132" spans="1:72" ht="16.5" x14ac:dyDescent="0.3">
      <c r="A132" s="7" t="s">
        <v>209</v>
      </c>
      <c r="B132" s="8" t="s">
        <v>186</v>
      </c>
      <c r="C132" s="8">
        <v>93118</v>
      </c>
      <c r="D132" s="9">
        <v>5</v>
      </c>
      <c r="E132" s="9">
        <v>5</v>
      </c>
      <c r="F132" s="18">
        <f t="shared" si="40"/>
        <v>1</v>
      </c>
      <c r="G132" s="9">
        <f>(P132-Q132)/D132</f>
        <v>1583.6</v>
      </c>
      <c r="H132" s="9">
        <f>(P132-Q132)/E132</f>
        <v>1583.6</v>
      </c>
      <c r="I132" s="9">
        <f>Q132/D132</f>
        <v>1379.4</v>
      </c>
      <c r="J132" s="9">
        <f>Q132/E132</f>
        <v>1379.4</v>
      </c>
      <c r="K132" s="26">
        <f t="shared" si="47"/>
        <v>0.7680845808543999</v>
      </c>
      <c r="L132" s="18">
        <f t="shared" si="48"/>
        <v>0.84638308382911998</v>
      </c>
      <c r="M132" s="28">
        <f t="shared" si="41"/>
        <v>-0.13793255076129293</v>
      </c>
      <c r="N132" s="34">
        <v>8.3979203685028148E-2</v>
      </c>
      <c r="O132" s="34">
        <v>0.85796654960429808</v>
      </c>
      <c r="P132" s="9">
        <v>14815</v>
      </c>
      <c r="Q132" s="9">
        <v>6897</v>
      </c>
      <c r="R132" s="9">
        <v>11046</v>
      </c>
      <c r="S132" s="9">
        <v>3211</v>
      </c>
      <c r="T132" s="18">
        <f>(R132-S132)/(P132-Q132)</f>
        <v>0.98951755493811566</v>
      </c>
      <c r="U132" s="18">
        <f>S132/Q132</f>
        <v>0.465564738292011</v>
      </c>
      <c r="V132" s="18">
        <f>(T132*0.25)+(U132*0.75)</f>
        <v>0.59655294245353718</v>
      </c>
      <c r="W132" s="18">
        <f t="shared" si="42"/>
        <v>0.59655294245353718</v>
      </c>
      <c r="X132" s="28">
        <f t="shared" si="49"/>
        <v>-0.57298431772928982</v>
      </c>
      <c r="Y132" s="18">
        <v>0.22382549560204315</v>
      </c>
      <c r="Z132" s="18">
        <v>0.72480144134149405</v>
      </c>
      <c r="AA132" s="9">
        <v>104</v>
      </c>
      <c r="AB132" s="9">
        <v>2</v>
      </c>
      <c r="AC132" s="9">
        <v>420</v>
      </c>
      <c r="AD132" s="9">
        <v>2685</v>
      </c>
      <c r="AE132" s="9">
        <v>1798</v>
      </c>
      <c r="AF132" s="9">
        <v>554</v>
      </c>
      <c r="AG132" s="9">
        <v>453</v>
      </c>
      <c r="AH132" s="9">
        <v>406</v>
      </c>
      <c r="AI132" s="9">
        <v>1710</v>
      </c>
      <c r="AJ132" s="9">
        <v>1635</v>
      </c>
      <c r="AK132" s="9">
        <v>0</v>
      </c>
      <c r="AL132" s="9">
        <v>7</v>
      </c>
      <c r="AM132" s="9">
        <v>318</v>
      </c>
      <c r="AN132" s="9">
        <v>132</v>
      </c>
      <c r="AO132" s="9">
        <v>2</v>
      </c>
      <c r="AP132" s="9">
        <v>8</v>
      </c>
      <c r="AQ132" s="9">
        <v>0</v>
      </c>
      <c r="AR132" s="9">
        <v>0</v>
      </c>
      <c r="AS132" s="9">
        <v>0</v>
      </c>
      <c r="AT132" s="9">
        <v>184</v>
      </c>
      <c r="AU132" s="9">
        <v>0</v>
      </c>
      <c r="AV132" s="9">
        <v>1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97</v>
      </c>
      <c r="BD132" s="9">
        <v>88</v>
      </c>
      <c r="BE132" s="9">
        <v>2</v>
      </c>
      <c r="BF132" s="18">
        <f>((1-BK132)+(1-BL132)+(1-BM132)+(1+BN132))/4</f>
        <v>0.99197576332066717</v>
      </c>
      <c r="BG132" s="18">
        <f t="shared" si="45"/>
        <v>0.49116193733840785</v>
      </c>
      <c r="BH132" s="28">
        <f t="shared" si="51"/>
        <v>0.13113197830920387</v>
      </c>
      <c r="BI132" s="18">
        <v>7.0705304131573554E-2</v>
      </c>
      <c r="BJ132" s="18">
        <v>0.48189021093068068</v>
      </c>
      <c r="BK132" s="18">
        <f>BE132/BD132</f>
        <v>2.2727272727272728E-2</v>
      </c>
      <c r="BL132" s="18">
        <f>(BE132/BD132*0.5)+((AK132+AL132)/Q132*0.5)</f>
        <v>1.1871103378280411E-2</v>
      </c>
      <c r="BM132" s="18">
        <f t="shared" si="57"/>
        <v>3.787878787878788E-3</v>
      </c>
      <c r="BN132" s="18">
        <f t="shared" si="58"/>
        <v>6.2893081761006293E-3</v>
      </c>
      <c r="BO132" s="18">
        <f t="shared" si="59"/>
        <v>0.49513501791034614</v>
      </c>
      <c r="BP132" s="9">
        <v>50</v>
      </c>
      <c r="BQ132" s="9">
        <v>16</v>
      </c>
      <c r="BR132" s="9">
        <v>0</v>
      </c>
      <c r="BS132" s="38">
        <v>0</v>
      </c>
      <c r="BT132" s="42">
        <f t="shared" ref="BT132:BT195" si="60">(BH132+X132+M132)/3</f>
        <v>-0.19326163006045963</v>
      </c>
    </row>
    <row r="133" spans="1:72" ht="16.5" x14ac:dyDescent="0.3">
      <c r="A133" s="7" t="s">
        <v>209</v>
      </c>
      <c r="B133" s="8" t="s">
        <v>10</v>
      </c>
      <c r="C133" s="8">
        <v>304837</v>
      </c>
      <c r="D133" s="9">
        <v>21</v>
      </c>
      <c r="E133" s="9">
        <v>17</v>
      </c>
      <c r="F133" s="18">
        <f t="shared" si="40"/>
        <v>0.80952380952380953</v>
      </c>
      <c r="G133" s="9">
        <f>(P133-Q133)/D133</f>
        <v>579</v>
      </c>
      <c r="H133" s="9">
        <f>(P133-Q133)/E133</f>
        <v>715.23529411764707</v>
      </c>
      <c r="I133" s="9">
        <f>Q133/D133</f>
        <v>1137.1904761904761</v>
      </c>
      <c r="J133" s="9">
        <f>Q133/E133</f>
        <v>1404.7647058823529</v>
      </c>
      <c r="K133" s="26">
        <f t="shared" si="47"/>
        <v>0.6872689338892588</v>
      </c>
      <c r="L133" s="18">
        <f t="shared" si="48"/>
        <v>0.95957241565357299</v>
      </c>
      <c r="M133" s="28">
        <f t="shared" si="41"/>
        <v>1.2098931829641681</v>
      </c>
      <c r="N133" s="34">
        <v>8.3979203685028148E-2</v>
      </c>
      <c r="O133" s="34">
        <v>0.85796654960429808</v>
      </c>
      <c r="P133" s="9">
        <v>36040</v>
      </c>
      <c r="Q133" s="9">
        <v>23881</v>
      </c>
      <c r="R133" s="9">
        <v>21063</v>
      </c>
      <c r="S133" s="9">
        <v>9480</v>
      </c>
      <c r="T133" s="18">
        <f>(R133-S133)/(P133-Q133)</f>
        <v>0.95262768319763136</v>
      </c>
      <c r="U133" s="18">
        <f>S133/Q133</f>
        <v>0.39696830115991794</v>
      </c>
      <c r="V133" s="18">
        <f>(T133*0.25)+(U133*0.75)</f>
        <v>0.53588314666934633</v>
      </c>
      <c r="W133" s="18">
        <f t="shared" si="42"/>
        <v>0.66197329882683953</v>
      </c>
      <c r="X133" s="28">
        <f t="shared" si="49"/>
        <v>-0.2807014560412795</v>
      </c>
      <c r="Y133" s="18">
        <v>0.22382549560204315</v>
      </c>
      <c r="Z133" s="18">
        <v>0.72480144134149405</v>
      </c>
      <c r="AA133" s="9">
        <v>471</v>
      </c>
      <c r="AB133" s="9">
        <v>12</v>
      </c>
      <c r="AC133" s="9">
        <v>1620</v>
      </c>
      <c r="AD133" s="9">
        <v>7377</v>
      </c>
      <c r="AE133" s="9">
        <v>4579</v>
      </c>
      <c r="AF133" s="9">
        <v>1838</v>
      </c>
      <c r="AG133" s="9">
        <v>1636</v>
      </c>
      <c r="AH133" s="9">
        <v>1427</v>
      </c>
      <c r="AI133" s="9">
        <v>7162</v>
      </c>
      <c r="AJ133" s="9">
        <v>6064</v>
      </c>
      <c r="AK133" s="9">
        <v>5</v>
      </c>
      <c r="AL133" s="9">
        <v>69</v>
      </c>
      <c r="AM133" s="9">
        <v>2668</v>
      </c>
      <c r="AN133" s="9">
        <v>644</v>
      </c>
      <c r="AO133" s="9">
        <v>13</v>
      </c>
      <c r="AP133" s="9">
        <v>64</v>
      </c>
      <c r="AQ133" s="9">
        <v>4923768</v>
      </c>
      <c r="AR133" s="9">
        <v>221861</v>
      </c>
      <c r="AS133" s="9">
        <v>0</v>
      </c>
      <c r="AT133" s="9">
        <v>2011</v>
      </c>
      <c r="AU133" s="9">
        <v>0</v>
      </c>
      <c r="AV133" s="9">
        <v>30</v>
      </c>
      <c r="AW133" s="9">
        <v>0</v>
      </c>
      <c r="AX133" s="9">
        <v>1</v>
      </c>
      <c r="AY133" s="9">
        <v>1</v>
      </c>
      <c r="AZ133" s="9">
        <v>0</v>
      </c>
      <c r="BA133" s="9">
        <v>0</v>
      </c>
      <c r="BB133" s="9">
        <v>0</v>
      </c>
      <c r="BC133" s="9">
        <v>397</v>
      </c>
      <c r="BD133" s="9">
        <v>359</v>
      </c>
      <c r="BE133" s="9">
        <v>81</v>
      </c>
      <c r="BF133" s="18">
        <f>((1-BK133)+(1-BL133)+(1-BM133)+(1+BN133))/4</f>
        <v>0.91039779449423786</v>
      </c>
      <c r="BG133" s="18">
        <f t="shared" si="45"/>
        <v>0.46256268900739184</v>
      </c>
      <c r="BH133" s="28">
        <f t="shared" si="51"/>
        <v>-0.2733532110592834</v>
      </c>
      <c r="BI133" s="18">
        <v>7.0705304131573554E-2</v>
      </c>
      <c r="BJ133" s="18">
        <v>0.48189021093068068</v>
      </c>
      <c r="BK133" s="18">
        <f>BE133/BD133</f>
        <v>0.22562674094707522</v>
      </c>
      <c r="BL133" s="18">
        <f>(BE133/BD133*0.5)+((AK133+AL133)/Q133*0.5)</f>
        <v>0.11436271932827569</v>
      </c>
      <c r="BM133" s="18">
        <f t="shared" si="57"/>
        <v>2.3291925465838508E-2</v>
      </c>
      <c r="BN133" s="18">
        <f t="shared" si="58"/>
        <v>4.8725637181409294E-3</v>
      </c>
      <c r="BO133" s="18">
        <f t="shared" si="59"/>
        <v>0.50808854305755846</v>
      </c>
      <c r="BP133" s="9">
        <v>211</v>
      </c>
      <c r="BQ133" s="9">
        <v>130</v>
      </c>
      <c r="BR133" s="9">
        <v>5</v>
      </c>
      <c r="BS133" s="38">
        <v>3</v>
      </c>
      <c r="BT133" s="42">
        <f t="shared" si="60"/>
        <v>0.21861283862120176</v>
      </c>
    </row>
    <row r="134" spans="1:72" ht="16.5" x14ac:dyDescent="0.3">
      <c r="A134" s="7" t="s">
        <v>209</v>
      </c>
      <c r="B134" s="8" t="s">
        <v>177</v>
      </c>
      <c r="C134" s="8">
        <v>50356</v>
      </c>
      <c r="D134" s="9">
        <v>3</v>
      </c>
      <c r="E134" s="9">
        <v>2</v>
      </c>
      <c r="F134" s="18">
        <f t="shared" ref="F134:F197" si="61">E134/D134</f>
        <v>0.66666666666666663</v>
      </c>
      <c r="G134" s="9">
        <f>(P134-Q134)/D134</f>
        <v>541</v>
      </c>
      <c r="H134" s="9">
        <f>(P134-Q134)/E134</f>
        <v>811.5</v>
      </c>
      <c r="I134" s="9">
        <f>Q134/D134</f>
        <v>921</v>
      </c>
      <c r="J134" s="9">
        <f>Q134/E134</f>
        <v>1381.5</v>
      </c>
      <c r="K134" s="26">
        <f t="shared" si="47"/>
        <v>0.4920962745253793</v>
      </c>
      <c r="L134" s="18">
        <f t="shared" si="48"/>
        <v>0.7539518627373103</v>
      </c>
      <c r="M134" s="28">
        <f t="shared" ref="M134:M197" si="62">(L134-O134)/N134</f>
        <v>-1.2385767226027122</v>
      </c>
      <c r="N134" s="34">
        <v>8.3979203685028148E-2</v>
      </c>
      <c r="O134" s="34">
        <v>0.85796654960429808</v>
      </c>
      <c r="P134" s="9">
        <v>4386</v>
      </c>
      <c r="Q134" s="9">
        <v>2763</v>
      </c>
      <c r="R134" s="9">
        <v>2822</v>
      </c>
      <c r="S134" s="9">
        <v>1234</v>
      </c>
      <c r="T134" s="18">
        <f>(R134-S134)/(P134-Q134)</f>
        <v>0.97843499691928526</v>
      </c>
      <c r="U134" s="18">
        <f>S134/Q134</f>
        <v>0.44661599710459643</v>
      </c>
      <c r="V134" s="18">
        <f>(T134*0.25)+(U134*0.75)</f>
        <v>0.57957074705826861</v>
      </c>
      <c r="W134" s="18">
        <f t="shared" ref="W134:W197" si="63">V134/F134</f>
        <v>0.86935612058740297</v>
      </c>
      <c r="X134" s="28">
        <f t="shared" si="49"/>
        <v>0.64583652035299854</v>
      </c>
      <c r="Y134" s="18">
        <v>0.22382549560204315</v>
      </c>
      <c r="Z134" s="18">
        <v>0.72480144134149405</v>
      </c>
      <c r="AA134" s="9">
        <v>39</v>
      </c>
      <c r="AB134" s="9">
        <v>2</v>
      </c>
      <c r="AC134" s="9">
        <v>167</v>
      </c>
      <c r="AD134" s="9">
        <v>1026</v>
      </c>
      <c r="AE134" s="9">
        <v>614</v>
      </c>
      <c r="AF134" s="9">
        <v>233</v>
      </c>
      <c r="AG134" s="9">
        <v>126</v>
      </c>
      <c r="AH134" s="9">
        <v>261</v>
      </c>
      <c r="AI134" s="9">
        <v>700</v>
      </c>
      <c r="AJ134" s="9">
        <v>629</v>
      </c>
      <c r="AK134" s="9">
        <v>0</v>
      </c>
      <c r="AL134" s="9">
        <v>6</v>
      </c>
      <c r="AM134" s="9">
        <v>245</v>
      </c>
      <c r="AN134" s="9">
        <v>48</v>
      </c>
      <c r="AO134" s="9">
        <v>2</v>
      </c>
      <c r="AP134" s="9">
        <v>1</v>
      </c>
      <c r="AQ134" s="9">
        <v>73635</v>
      </c>
      <c r="AR134" s="9">
        <v>0</v>
      </c>
      <c r="AS134" s="9">
        <v>114435</v>
      </c>
      <c r="AT134" s="9">
        <v>195</v>
      </c>
      <c r="AU134" s="9">
        <v>1</v>
      </c>
      <c r="AV134" s="9">
        <v>2</v>
      </c>
      <c r="AW134" s="9">
        <v>1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31</v>
      </c>
      <c r="BD134" s="9">
        <v>31</v>
      </c>
      <c r="BE134" s="9">
        <v>0</v>
      </c>
      <c r="BF134" s="18">
        <f>((1-BK134)+(1-BL134)+(1-BM134)+(1+BN134))/4</f>
        <v>0.99395687224401164</v>
      </c>
      <c r="BG134" s="18">
        <f t="shared" ref="BG134:BG197" si="64">BF134*BO134</f>
        <v>0.47455540573626098</v>
      </c>
      <c r="BH134" s="28">
        <f t="shared" si="51"/>
        <v>-0.10373769386198474</v>
      </c>
      <c r="BI134" s="18">
        <v>7.0705304131573554E-2</v>
      </c>
      <c r="BJ134" s="18">
        <v>0.48189021093068068</v>
      </c>
      <c r="BK134" s="18">
        <f>BE134/BD134</f>
        <v>0</v>
      </c>
      <c r="BL134" s="18">
        <f>(BE134/BD134*0.5)+((AK134+AL134)/Q134*0.5)</f>
        <v>1.0857763300760044E-3</v>
      </c>
      <c r="BM134" s="18">
        <f t="shared" si="57"/>
        <v>3.125E-2</v>
      </c>
      <c r="BN134" s="18">
        <f t="shared" si="58"/>
        <v>8.1632653061224497E-3</v>
      </c>
      <c r="BO134" s="18">
        <f t="shared" si="59"/>
        <v>0.47744064052284141</v>
      </c>
      <c r="BP134" s="9">
        <v>5</v>
      </c>
      <c r="BQ134" s="9">
        <v>2</v>
      </c>
      <c r="BR134" s="9">
        <v>0</v>
      </c>
      <c r="BS134" s="38">
        <v>0</v>
      </c>
      <c r="BT134" s="42">
        <f t="shared" si="60"/>
        <v>-0.23215929870389948</v>
      </c>
    </row>
    <row r="135" spans="1:72" ht="16.5" x14ac:dyDescent="0.3">
      <c r="A135" s="7" t="s">
        <v>209</v>
      </c>
      <c r="B135" s="8" t="s">
        <v>122</v>
      </c>
      <c r="C135" s="8">
        <v>62677</v>
      </c>
      <c r="D135" s="9">
        <v>5</v>
      </c>
      <c r="E135" s="9">
        <v>4</v>
      </c>
      <c r="F135" s="18">
        <f t="shared" si="61"/>
        <v>0.8</v>
      </c>
      <c r="G135" s="9">
        <f>(P135-Q135)/D135</f>
        <v>1175.8</v>
      </c>
      <c r="H135" s="9">
        <f>(P135-Q135)/E135</f>
        <v>1469.75</v>
      </c>
      <c r="I135" s="9">
        <f>Q135/D135</f>
        <v>596.20000000000005</v>
      </c>
      <c r="J135" s="9">
        <f>Q135/E135</f>
        <v>745.25</v>
      </c>
      <c r="K135" s="26">
        <f t="shared" ref="K135:K198" si="65">((P135-Q135)*10/C135*0.25)+(Q135*10/C135*0.75)</f>
        <v>0.59120570544218776</v>
      </c>
      <c r="L135" s="18">
        <f t="shared" ref="L135:L198" si="66">(1-K135/E135)</f>
        <v>0.85219857363945306</v>
      </c>
      <c r="M135" s="28">
        <f t="shared" si="62"/>
        <v>-6.8683384835111688E-2</v>
      </c>
      <c r="N135" s="34">
        <v>8.3979203685028148E-2</v>
      </c>
      <c r="O135" s="34">
        <v>0.85796654960429808</v>
      </c>
      <c r="P135" s="9">
        <v>8860</v>
      </c>
      <c r="Q135" s="9">
        <v>2981</v>
      </c>
      <c r="R135" s="9">
        <v>7013</v>
      </c>
      <c r="S135" s="9">
        <v>1278</v>
      </c>
      <c r="T135" s="18">
        <f>(R135-S135)/(P135-Q135)</f>
        <v>0.97550603844191186</v>
      </c>
      <c r="U135" s="18">
        <f>S135/Q135</f>
        <v>0.42871519624287152</v>
      </c>
      <c r="V135" s="18">
        <f>(T135*0.25)+(U135*0.75)</f>
        <v>0.56541290679263168</v>
      </c>
      <c r="W135" s="18">
        <f t="shared" si="63"/>
        <v>0.70676613349078954</v>
      </c>
      <c r="X135" s="28">
        <f t="shared" ref="X135:X198" si="67">(W135-Z135)/Y135</f>
        <v>-8.0577540115317745E-2</v>
      </c>
      <c r="Y135" s="18">
        <v>0.22382549560204315</v>
      </c>
      <c r="Z135" s="18">
        <v>0.72480144134149405</v>
      </c>
      <c r="AA135" s="9">
        <v>116</v>
      </c>
      <c r="AB135" s="9">
        <v>0</v>
      </c>
      <c r="AC135" s="9">
        <v>297</v>
      </c>
      <c r="AD135" s="9">
        <v>865</v>
      </c>
      <c r="AE135" s="9">
        <v>503</v>
      </c>
      <c r="AF135" s="9">
        <v>400</v>
      </c>
      <c r="AG135" s="9">
        <v>372</v>
      </c>
      <c r="AH135" s="9">
        <v>3</v>
      </c>
      <c r="AI135" s="9">
        <v>714</v>
      </c>
      <c r="AJ135" s="9">
        <v>824</v>
      </c>
      <c r="AK135" s="9">
        <v>0</v>
      </c>
      <c r="AL135" s="9">
        <v>4</v>
      </c>
      <c r="AM135" s="9">
        <v>448</v>
      </c>
      <c r="AN135" s="9">
        <v>137</v>
      </c>
      <c r="AO135" s="9">
        <v>0</v>
      </c>
      <c r="AP135" s="9">
        <v>6</v>
      </c>
      <c r="AQ135" s="9">
        <v>159367</v>
      </c>
      <c r="AR135" s="9">
        <v>8000</v>
      </c>
      <c r="AS135" s="9">
        <v>0</v>
      </c>
      <c r="AT135" s="9">
        <v>311</v>
      </c>
      <c r="AU135" s="9">
        <v>0</v>
      </c>
      <c r="AV135" s="9">
        <v>2</v>
      </c>
      <c r="AW135" s="9">
        <v>0</v>
      </c>
      <c r="AX135" s="9">
        <v>1</v>
      </c>
      <c r="AY135" s="9">
        <v>0</v>
      </c>
      <c r="AZ135" s="9">
        <v>0</v>
      </c>
      <c r="BA135" s="9">
        <v>0</v>
      </c>
      <c r="BB135" s="9">
        <v>1</v>
      </c>
      <c r="BC135" s="9">
        <v>56</v>
      </c>
      <c r="BD135" s="9">
        <v>34</v>
      </c>
      <c r="BE135" s="9">
        <v>2</v>
      </c>
      <c r="BF135" s="18">
        <f>((1-BK135)+(1-BL135)+(1-BM135)+(1+BN135))/4</f>
        <v>0.97594863000232335</v>
      </c>
      <c r="BG135" s="18">
        <f t="shared" si="64"/>
        <v>0.56514809090950946</v>
      </c>
      <c r="BH135" s="28">
        <f t="shared" ref="BH135:BH198" si="68">(BG135-BJ135)/BI135</f>
        <v>1.177533722560566</v>
      </c>
      <c r="BI135" s="18">
        <v>7.0705304131573554E-2</v>
      </c>
      <c r="BJ135" s="18">
        <v>0.48189021093068068</v>
      </c>
      <c r="BK135" s="18">
        <f>BE135/BD135</f>
        <v>5.8823529411764705E-2</v>
      </c>
      <c r="BL135" s="18">
        <f>(BE135/BD135*0.5)+((AK135+AL135)/Q135*0.5)</f>
        <v>3.0082680505949443E-2</v>
      </c>
      <c r="BM135" s="18">
        <f t="shared" si="57"/>
        <v>7.2992700729927005E-3</v>
      </c>
      <c r="BN135" s="18">
        <f t="shared" si="58"/>
        <v>0</v>
      </c>
      <c r="BO135" s="18">
        <f t="shared" si="59"/>
        <v>0.57907565371362224</v>
      </c>
      <c r="BP135" s="9">
        <v>33</v>
      </c>
      <c r="BQ135" s="9">
        <v>18</v>
      </c>
      <c r="BR135" s="9">
        <v>0</v>
      </c>
      <c r="BS135" s="38">
        <v>0</v>
      </c>
      <c r="BT135" s="42">
        <f t="shared" si="60"/>
        <v>0.34275759920337889</v>
      </c>
    </row>
    <row r="136" spans="1:72" ht="16.5" x14ac:dyDescent="0.3">
      <c r="A136" s="7" t="s">
        <v>209</v>
      </c>
      <c r="B136" s="8" t="s">
        <v>27</v>
      </c>
      <c r="C136" s="8">
        <v>175927</v>
      </c>
      <c r="D136" s="9">
        <v>11</v>
      </c>
      <c r="E136" s="9">
        <v>9</v>
      </c>
      <c r="F136" s="18">
        <f t="shared" si="61"/>
        <v>0.81818181818181823</v>
      </c>
      <c r="G136" s="9">
        <f>(P136-Q136)/D136</f>
        <v>902.4545454545455</v>
      </c>
      <c r="H136" s="9">
        <f>(P136-Q136)/E136</f>
        <v>1103</v>
      </c>
      <c r="I136" s="9">
        <f>Q136/D136</f>
        <v>1233</v>
      </c>
      <c r="J136" s="9">
        <f>Q136/E136</f>
        <v>1507</v>
      </c>
      <c r="K136" s="26">
        <f t="shared" si="65"/>
        <v>0.71927560863312623</v>
      </c>
      <c r="L136" s="18">
        <f t="shared" si="66"/>
        <v>0.92008048792965269</v>
      </c>
      <c r="M136" s="28">
        <f t="shared" si="62"/>
        <v>0.7396347619384287</v>
      </c>
      <c r="N136" s="34">
        <v>8.3979203685028148E-2</v>
      </c>
      <c r="O136" s="34">
        <v>0.85796654960429808</v>
      </c>
      <c r="P136" s="9">
        <v>23490</v>
      </c>
      <c r="Q136" s="9">
        <v>13563</v>
      </c>
      <c r="R136" s="9">
        <v>14839</v>
      </c>
      <c r="S136" s="9">
        <v>5288</v>
      </c>
      <c r="T136" s="18">
        <f>(R136-S136)/(P136-Q136)</f>
        <v>0.96212350156139825</v>
      </c>
      <c r="U136" s="18">
        <f>S136/Q136</f>
        <v>0.38988424389884246</v>
      </c>
      <c r="V136" s="18">
        <f>(T136*0.25)+(U136*0.75)</f>
        <v>0.53294405831448144</v>
      </c>
      <c r="W136" s="18">
        <f t="shared" si="63"/>
        <v>0.65137607127325503</v>
      </c>
      <c r="X136" s="28">
        <f t="shared" si="67"/>
        <v>-0.32804739187883997</v>
      </c>
      <c r="Y136" s="18">
        <v>0.22382549560204315</v>
      </c>
      <c r="Z136" s="18">
        <v>0.72480144134149405</v>
      </c>
      <c r="AA136" s="9">
        <v>219</v>
      </c>
      <c r="AB136" s="9">
        <v>10</v>
      </c>
      <c r="AC136" s="9">
        <v>697</v>
      </c>
      <c r="AD136" s="9">
        <v>4362</v>
      </c>
      <c r="AE136" s="9">
        <v>2051</v>
      </c>
      <c r="AF136" s="9">
        <v>684</v>
      </c>
      <c r="AG136" s="9">
        <v>852</v>
      </c>
      <c r="AH136" s="9">
        <v>1701</v>
      </c>
      <c r="AI136" s="9">
        <v>2914</v>
      </c>
      <c r="AJ136" s="9">
        <v>4797</v>
      </c>
      <c r="AK136" s="9">
        <v>0</v>
      </c>
      <c r="AL136" s="9">
        <v>22</v>
      </c>
      <c r="AM136" s="9">
        <v>1199</v>
      </c>
      <c r="AN136" s="9">
        <v>300</v>
      </c>
      <c r="AO136" s="9">
        <v>10</v>
      </c>
      <c r="AP136" s="9">
        <v>28</v>
      </c>
      <c r="AQ136" s="9">
        <v>3173804</v>
      </c>
      <c r="AR136" s="9">
        <v>4027</v>
      </c>
      <c r="AS136" s="9">
        <v>103503</v>
      </c>
      <c r="AT136" s="9">
        <v>889</v>
      </c>
      <c r="AU136" s="9">
        <v>0</v>
      </c>
      <c r="AV136" s="9">
        <v>8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377</v>
      </c>
      <c r="BD136" s="9">
        <v>323</v>
      </c>
      <c r="BE136" s="9">
        <v>27</v>
      </c>
      <c r="BF136" s="18">
        <f>((1-BK136)+(1-BL136)+(1-BM136)+(1+BN136))/4</f>
        <v>0.96720223083104329</v>
      </c>
      <c r="BG136" s="18">
        <f t="shared" si="64"/>
        <v>0.4483134964671141</v>
      </c>
      <c r="BH136" s="28">
        <f t="shared" si="68"/>
        <v>-0.47488254065189506</v>
      </c>
      <c r="BI136" s="18">
        <v>7.0705304131573554E-2</v>
      </c>
      <c r="BJ136" s="18">
        <v>0.48189021093068068</v>
      </c>
      <c r="BK136" s="18">
        <f>BE136/BD136</f>
        <v>8.3591331269349839E-2</v>
      </c>
      <c r="BL136" s="18">
        <f>(BE136/BD136*0.5)+((AK136+AL136)/Q136*0.5)</f>
        <v>4.2606695642785221E-2</v>
      </c>
      <c r="BM136" s="18">
        <f t="shared" si="57"/>
        <v>1.3333333333333334E-2</v>
      </c>
      <c r="BN136" s="18">
        <f t="shared" si="58"/>
        <v>8.3402835696413675E-3</v>
      </c>
      <c r="BO136" s="18">
        <f t="shared" si="59"/>
        <v>0.46351578002659527</v>
      </c>
      <c r="BP136" s="9">
        <v>164</v>
      </c>
      <c r="BQ136" s="9">
        <v>89</v>
      </c>
      <c r="BR136" s="9">
        <v>0</v>
      </c>
      <c r="BS136" s="38">
        <v>0</v>
      </c>
      <c r="BT136" s="42">
        <f t="shared" si="60"/>
        <v>-2.1098390197435462E-2</v>
      </c>
    </row>
    <row r="137" spans="1:72" ht="16.5" x14ac:dyDescent="0.3">
      <c r="A137" s="7" t="s">
        <v>209</v>
      </c>
      <c r="B137" s="8" t="s">
        <v>196</v>
      </c>
      <c r="C137" s="8">
        <v>34139</v>
      </c>
      <c r="D137" s="9">
        <v>3</v>
      </c>
      <c r="E137" s="9">
        <v>3</v>
      </c>
      <c r="F137" s="18">
        <f t="shared" si="61"/>
        <v>1</v>
      </c>
      <c r="G137" s="9">
        <f>(P137-Q137)/D137</f>
        <v>208.66666666666666</v>
      </c>
      <c r="H137" s="9">
        <f>(P137-Q137)/E137</f>
        <v>208.66666666666666</v>
      </c>
      <c r="I137" s="9">
        <f>Q137/D137</f>
        <v>361</v>
      </c>
      <c r="J137" s="9">
        <f>Q137/E137</f>
        <v>361</v>
      </c>
      <c r="K137" s="26">
        <f t="shared" si="65"/>
        <v>0.28376636691174317</v>
      </c>
      <c r="L137" s="18">
        <f t="shared" si="66"/>
        <v>0.90541121102941891</v>
      </c>
      <c r="M137" s="28">
        <f t="shared" si="62"/>
        <v>0.56495726731425633</v>
      </c>
      <c r="N137" s="34">
        <v>8.3979203685028148E-2</v>
      </c>
      <c r="O137" s="34">
        <v>0.85796654960429808</v>
      </c>
      <c r="P137" s="9">
        <v>1709</v>
      </c>
      <c r="Q137" s="9">
        <v>1083</v>
      </c>
      <c r="R137" s="9">
        <v>1264</v>
      </c>
      <c r="S137" s="9">
        <v>655</v>
      </c>
      <c r="T137" s="18">
        <f>(R137-S137)/(P137-Q137)</f>
        <v>0.97284345047923326</v>
      </c>
      <c r="U137" s="18">
        <f>S137/Q137</f>
        <v>0.60480147737765466</v>
      </c>
      <c r="V137" s="18">
        <f>(T137*0.25)+(U137*0.75)</f>
        <v>0.69681197065304934</v>
      </c>
      <c r="W137" s="18">
        <f t="shared" si="63"/>
        <v>0.69681197065304934</v>
      </c>
      <c r="X137" s="28">
        <f t="shared" si="67"/>
        <v>-0.12505041310490103</v>
      </c>
      <c r="Y137" s="18">
        <v>0.22382549560204315</v>
      </c>
      <c r="Z137" s="18">
        <v>0.72480144134149405</v>
      </c>
      <c r="AA137" s="9">
        <v>29</v>
      </c>
      <c r="AB137" s="9">
        <v>9</v>
      </c>
      <c r="AC137" s="9">
        <v>82</v>
      </c>
      <c r="AD137" s="9">
        <v>535</v>
      </c>
      <c r="AE137" s="9">
        <v>409</v>
      </c>
      <c r="AF137" s="9">
        <v>118</v>
      </c>
      <c r="AG137" s="9">
        <v>73</v>
      </c>
      <c r="AH137" s="9">
        <v>55</v>
      </c>
      <c r="AI137" s="9">
        <v>236</v>
      </c>
      <c r="AJ137" s="9">
        <v>163</v>
      </c>
      <c r="AK137" s="9">
        <v>0</v>
      </c>
      <c r="AL137" s="9">
        <v>2</v>
      </c>
      <c r="AM137" s="9">
        <v>222</v>
      </c>
      <c r="AN137" s="9">
        <v>36</v>
      </c>
      <c r="AO137" s="9">
        <v>10</v>
      </c>
      <c r="AP137" s="9">
        <v>1</v>
      </c>
      <c r="AQ137" s="9">
        <v>81742</v>
      </c>
      <c r="AR137" s="9">
        <v>0</v>
      </c>
      <c r="AS137" s="9">
        <v>0</v>
      </c>
      <c r="AT137" s="9">
        <v>176</v>
      </c>
      <c r="AU137" s="9">
        <v>0</v>
      </c>
      <c r="AV137" s="9">
        <v>3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33</v>
      </c>
      <c r="BD137" s="9">
        <v>29</v>
      </c>
      <c r="BE137" s="9">
        <v>1</v>
      </c>
      <c r="BF137" s="18">
        <f>((1-BK137)+(1-BL137)+(1-BM137)+(1+BN137))/4</f>
        <v>0.98768271985329492</v>
      </c>
      <c r="BG137" s="18">
        <f t="shared" si="64"/>
        <v>0.48041403176734587</v>
      </c>
      <c r="BH137" s="28">
        <f t="shared" si="68"/>
        <v>-2.0877912646946981E-2</v>
      </c>
      <c r="BI137" s="18">
        <v>7.0705304131573554E-2</v>
      </c>
      <c r="BJ137" s="18">
        <v>0.48189021093068068</v>
      </c>
      <c r="BK137" s="18">
        <f>BE137/BD137</f>
        <v>3.4482758620689655E-2</v>
      </c>
      <c r="BL137" s="18">
        <f>(BE137/BD137*0.5)+((AK137+AL137)/Q137*0.5)</f>
        <v>1.8164740344509187E-2</v>
      </c>
      <c r="BM137" s="18">
        <f t="shared" si="57"/>
        <v>4.1666666666666664E-2</v>
      </c>
      <c r="BN137" s="18">
        <f t="shared" si="58"/>
        <v>4.5045045045045043E-2</v>
      </c>
      <c r="BO137" s="18">
        <f t="shared" si="59"/>
        <v>0.48640522114095908</v>
      </c>
      <c r="BP137" s="9">
        <v>3</v>
      </c>
      <c r="BQ137" s="9">
        <v>2</v>
      </c>
      <c r="BR137" s="9">
        <v>0</v>
      </c>
      <c r="BS137" s="38">
        <v>0</v>
      </c>
      <c r="BT137" s="42">
        <f t="shared" si="60"/>
        <v>0.13967631385413612</v>
      </c>
    </row>
    <row r="138" spans="1:72" ht="16.5" x14ac:dyDescent="0.3">
      <c r="A138" s="7" t="s">
        <v>209</v>
      </c>
      <c r="B138" s="8" t="s">
        <v>89</v>
      </c>
      <c r="C138" s="8">
        <v>54338</v>
      </c>
      <c r="D138" s="9">
        <v>4</v>
      </c>
      <c r="E138" s="9">
        <v>4</v>
      </c>
      <c r="F138" s="18">
        <f t="shared" si="61"/>
        <v>1</v>
      </c>
      <c r="G138" s="9">
        <f>(P138-Q138)/D138</f>
        <v>823.75</v>
      </c>
      <c r="H138" s="9">
        <f>(P138-Q138)/E138</f>
        <v>823.75</v>
      </c>
      <c r="I138" s="9">
        <f>Q138/D138</f>
        <v>806.5</v>
      </c>
      <c r="J138" s="9">
        <f>Q138/E138</f>
        <v>806.5</v>
      </c>
      <c r="K138" s="26">
        <f t="shared" si="65"/>
        <v>0.59686591335713501</v>
      </c>
      <c r="L138" s="18">
        <f t="shared" si="66"/>
        <v>0.85078352166071625</v>
      </c>
      <c r="M138" s="28">
        <f t="shared" si="62"/>
        <v>-8.5533413373654388E-2</v>
      </c>
      <c r="N138" s="34">
        <v>8.3979203685028148E-2</v>
      </c>
      <c r="O138" s="34">
        <v>0.85796654960429808</v>
      </c>
      <c r="P138" s="9">
        <v>6521</v>
      </c>
      <c r="Q138" s="9">
        <v>3226</v>
      </c>
      <c r="R138" s="9">
        <v>4944</v>
      </c>
      <c r="S138" s="9">
        <v>1754</v>
      </c>
      <c r="T138" s="18">
        <f>(R138-S138)/(P138-Q138)</f>
        <v>0.96813353566009108</v>
      </c>
      <c r="U138" s="18">
        <f>S138/Q138</f>
        <v>0.54370737755734655</v>
      </c>
      <c r="V138" s="18">
        <f>(T138*0.25)+(U138*0.75)</f>
        <v>0.6498139170830326</v>
      </c>
      <c r="W138" s="18">
        <f t="shared" si="63"/>
        <v>0.6498139170830326</v>
      </c>
      <c r="X138" s="28">
        <f t="shared" si="67"/>
        <v>-0.33502673168112906</v>
      </c>
      <c r="Y138" s="18">
        <v>0.22382549560204315</v>
      </c>
      <c r="Z138" s="18">
        <v>0.72480144134149405</v>
      </c>
      <c r="AA138" s="9">
        <v>93</v>
      </c>
      <c r="AB138" s="9">
        <v>14</v>
      </c>
      <c r="AC138" s="9">
        <v>229</v>
      </c>
      <c r="AD138" s="9">
        <v>1418</v>
      </c>
      <c r="AE138" s="9">
        <v>928</v>
      </c>
      <c r="AF138" s="9">
        <v>335</v>
      </c>
      <c r="AG138" s="9">
        <v>261</v>
      </c>
      <c r="AH138" s="9">
        <v>230</v>
      </c>
      <c r="AI138" s="9">
        <v>913</v>
      </c>
      <c r="AJ138" s="9">
        <v>411</v>
      </c>
      <c r="AK138" s="9">
        <v>0</v>
      </c>
      <c r="AL138" s="9">
        <v>16</v>
      </c>
      <c r="AM138" s="9">
        <v>512</v>
      </c>
      <c r="AN138" s="9">
        <v>137</v>
      </c>
      <c r="AO138" s="9">
        <v>14</v>
      </c>
      <c r="AP138" s="9">
        <v>0</v>
      </c>
      <c r="AQ138" s="9">
        <v>775615</v>
      </c>
      <c r="AR138" s="9">
        <v>104977</v>
      </c>
      <c r="AS138" s="9">
        <v>0</v>
      </c>
      <c r="AT138" s="9">
        <v>361</v>
      </c>
      <c r="AU138" s="9">
        <v>0</v>
      </c>
      <c r="AV138" s="9">
        <v>4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102</v>
      </c>
      <c r="BD138" s="9">
        <v>87</v>
      </c>
      <c r="BE138" s="9">
        <v>17</v>
      </c>
      <c r="BF138" s="18">
        <f>((1-BK138)+(1-BL138)+(1-BM138)+(1+BN138))/4</f>
        <v>0.92929047759230632</v>
      </c>
      <c r="BG138" s="18">
        <f t="shared" si="64"/>
        <v>0.46540219957153872</v>
      </c>
      <c r="BH138" s="28">
        <f t="shared" si="68"/>
        <v>-0.23319341542552277</v>
      </c>
      <c r="BI138" s="18">
        <v>7.0705304131573554E-2</v>
      </c>
      <c r="BJ138" s="18">
        <v>0.48189021093068068</v>
      </c>
      <c r="BK138" s="18">
        <f>BE138/BD138</f>
        <v>0.19540229885057472</v>
      </c>
      <c r="BL138" s="18">
        <f>(BE138/BD138*0.5)+((AK138+AL138)/Q138*0.5)</f>
        <v>0.10018100063421483</v>
      </c>
      <c r="BM138" s="18">
        <f t="shared" si="57"/>
        <v>1.4598540145985401E-2</v>
      </c>
      <c r="BN138" s="18">
        <f t="shared" si="58"/>
        <v>2.734375E-2</v>
      </c>
      <c r="BO138" s="18">
        <f t="shared" si="59"/>
        <v>0.50081455776599237</v>
      </c>
      <c r="BP138" s="9">
        <v>28</v>
      </c>
      <c r="BQ138" s="9">
        <v>15</v>
      </c>
      <c r="BR138" s="9">
        <v>0</v>
      </c>
      <c r="BS138" s="38">
        <v>0</v>
      </c>
      <c r="BT138" s="42">
        <f t="shared" si="60"/>
        <v>-0.2179178534934354</v>
      </c>
    </row>
    <row r="139" spans="1:72" ht="16.5" x14ac:dyDescent="0.3">
      <c r="A139" s="7" t="s">
        <v>209</v>
      </c>
      <c r="B139" s="8" t="s">
        <v>165</v>
      </c>
      <c r="C139" s="8">
        <v>78036</v>
      </c>
      <c r="D139" s="9">
        <v>5</v>
      </c>
      <c r="E139" s="9">
        <v>4</v>
      </c>
      <c r="F139" s="18">
        <f t="shared" si="61"/>
        <v>0.8</v>
      </c>
      <c r="G139" s="9">
        <f>(P139-Q139)/D139</f>
        <v>624.79999999999995</v>
      </c>
      <c r="H139" s="9">
        <f>(P139-Q139)/E139</f>
        <v>781</v>
      </c>
      <c r="I139" s="9">
        <f>Q139/D139</f>
        <v>696.6</v>
      </c>
      <c r="J139" s="9">
        <f>Q139/E139</f>
        <v>870.75</v>
      </c>
      <c r="K139" s="26">
        <f t="shared" si="65"/>
        <v>0.43483135988518118</v>
      </c>
      <c r="L139" s="18">
        <f t="shared" si="66"/>
        <v>0.89129216002870471</v>
      </c>
      <c r="M139" s="28">
        <f t="shared" si="62"/>
        <v>0.39683170311304028</v>
      </c>
      <c r="N139" s="34">
        <v>8.3979203685028148E-2</v>
      </c>
      <c r="O139" s="34">
        <v>0.85796654960429808</v>
      </c>
      <c r="P139" s="9">
        <v>6607</v>
      </c>
      <c r="Q139" s="9">
        <v>3483</v>
      </c>
      <c r="R139" s="9">
        <v>3950</v>
      </c>
      <c r="S139" s="9">
        <v>878</v>
      </c>
      <c r="T139" s="18">
        <f>(R139-S139)/(P139-Q139)</f>
        <v>0.98335467349551853</v>
      </c>
      <c r="U139" s="18">
        <f>S139/Q139</f>
        <v>0.25208153890324431</v>
      </c>
      <c r="V139" s="18">
        <f>(T139*0.25)+(U139*0.75)</f>
        <v>0.43489982255131288</v>
      </c>
      <c r="W139" s="18">
        <f t="shared" si="63"/>
        <v>0.54362477818914101</v>
      </c>
      <c r="X139" s="28">
        <f t="shared" si="67"/>
        <v>-0.80945498485338407</v>
      </c>
      <c r="Y139" s="18">
        <v>0.22382549560204315</v>
      </c>
      <c r="Z139" s="18">
        <v>0.72480144134149405</v>
      </c>
      <c r="AA139" s="9">
        <v>88</v>
      </c>
      <c r="AB139" s="9">
        <v>8</v>
      </c>
      <c r="AC139" s="9">
        <v>53</v>
      </c>
      <c r="AD139" s="9">
        <v>729</v>
      </c>
      <c r="AE139" s="9">
        <v>210</v>
      </c>
      <c r="AF139" s="9">
        <v>211</v>
      </c>
      <c r="AG139" s="9">
        <v>316</v>
      </c>
      <c r="AH139" s="9">
        <v>141</v>
      </c>
      <c r="AI139" s="9">
        <v>1345</v>
      </c>
      <c r="AJ139" s="9">
        <v>1124</v>
      </c>
      <c r="AK139" s="9">
        <v>0</v>
      </c>
      <c r="AL139" s="9">
        <v>5</v>
      </c>
      <c r="AM139" s="9">
        <v>311</v>
      </c>
      <c r="AN139" s="9">
        <v>99</v>
      </c>
      <c r="AO139" s="9">
        <v>8</v>
      </c>
      <c r="AP139" s="9">
        <v>6</v>
      </c>
      <c r="AQ139" s="9">
        <v>111826</v>
      </c>
      <c r="AR139" s="9">
        <v>1850</v>
      </c>
      <c r="AS139" s="9">
        <v>78720</v>
      </c>
      <c r="AT139" s="9">
        <v>204</v>
      </c>
      <c r="AU139" s="9">
        <v>0</v>
      </c>
      <c r="AV139" s="9">
        <v>4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62</v>
      </c>
      <c r="BD139" s="9">
        <v>48</v>
      </c>
      <c r="BE139" s="9">
        <v>6</v>
      </c>
      <c r="BF139" s="18">
        <f>((1-BK139)+(1-BL139)+(1-BM139)+(1+BN139))/4</f>
        <v>0.95432592010779715</v>
      </c>
      <c r="BG139" s="18">
        <f t="shared" si="64"/>
        <v>0.55144173437948318</v>
      </c>
      <c r="BH139" s="28">
        <f t="shared" si="68"/>
        <v>0.98368183692946121</v>
      </c>
      <c r="BI139" s="18">
        <v>7.0705304131573554E-2</v>
      </c>
      <c r="BJ139" s="18">
        <v>0.48189021093068068</v>
      </c>
      <c r="BK139" s="18">
        <f>BE139/BD139</f>
        <v>0.125</v>
      </c>
      <c r="BL139" s="18">
        <f>(BE139/BD139*0.5)+((AK139+AL139)/Q139*0.5)</f>
        <v>6.3217772035601499E-2</v>
      </c>
      <c r="BM139" s="18">
        <f t="shared" si="57"/>
        <v>2.0202020202020204E-2</v>
      </c>
      <c r="BN139" s="18">
        <f t="shared" si="58"/>
        <v>2.5723472668810289E-2</v>
      </c>
      <c r="BO139" s="18">
        <f t="shared" si="59"/>
        <v>0.57783375968368789</v>
      </c>
      <c r="BP139" s="9">
        <v>6</v>
      </c>
      <c r="BQ139" s="9">
        <v>3</v>
      </c>
      <c r="BR139" s="9">
        <v>0</v>
      </c>
      <c r="BS139" s="38">
        <v>0</v>
      </c>
      <c r="BT139" s="42">
        <f t="shared" si="60"/>
        <v>0.19035285172970581</v>
      </c>
    </row>
    <row r="140" spans="1:72" ht="16.5" x14ac:dyDescent="0.3">
      <c r="A140" s="7" t="s">
        <v>209</v>
      </c>
      <c r="B140" s="8" t="s">
        <v>135</v>
      </c>
      <c r="C140" s="8">
        <v>25817</v>
      </c>
      <c r="D140" s="9">
        <v>3</v>
      </c>
      <c r="E140" s="9">
        <v>3</v>
      </c>
      <c r="F140" s="18">
        <f t="shared" si="61"/>
        <v>1</v>
      </c>
      <c r="G140" s="9">
        <f>(P140-Q140)/D140</f>
        <v>549.33333333333337</v>
      </c>
      <c r="H140" s="9">
        <f>(P140-Q140)/E140</f>
        <v>549.33333333333337</v>
      </c>
      <c r="I140" s="9">
        <f>Q140/D140</f>
        <v>1051.3333333333333</v>
      </c>
      <c r="J140" s="9">
        <f>Q140/E140</f>
        <v>1051.3333333333333</v>
      </c>
      <c r="K140" s="26">
        <f t="shared" si="65"/>
        <v>1.0758414997869621</v>
      </c>
      <c r="L140" s="18">
        <f t="shared" si="66"/>
        <v>0.64138616673767923</v>
      </c>
      <c r="M140" s="28">
        <f t="shared" si="62"/>
        <v>-2.5789763818066649</v>
      </c>
      <c r="N140" s="34">
        <v>8.3979203685028148E-2</v>
      </c>
      <c r="O140" s="34">
        <v>0.85796654960429808</v>
      </c>
      <c r="P140" s="9">
        <v>4802</v>
      </c>
      <c r="Q140" s="9">
        <v>3154</v>
      </c>
      <c r="R140" s="9">
        <v>2608</v>
      </c>
      <c r="S140" s="9">
        <v>1261</v>
      </c>
      <c r="T140" s="18">
        <f>(R140-S140)/(P140-Q140)</f>
        <v>0.81735436893203883</v>
      </c>
      <c r="U140" s="18">
        <f>S140/Q140</f>
        <v>0.39980976537729868</v>
      </c>
      <c r="V140" s="18">
        <f>(T140*0.25)+(U140*0.75)</f>
        <v>0.5041959162659837</v>
      </c>
      <c r="W140" s="18">
        <f t="shared" si="63"/>
        <v>0.5041959162659837</v>
      </c>
      <c r="X140" s="28">
        <f t="shared" si="67"/>
        <v>-0.98561392428565042</v>
      </c>
      <c r="Y140" s="18">
        <v>0.22382549560204315</v>
      </c>
      <c r="Z140" s="18">
        <v>0.72480144134149405</v>
      </c>
      <c r="AA140" s="9">
        <v>70</v>
      </c>
      <c r="AB140" s="9">
        <v>2</v>
      </c>
      <c r="AC140" s="9">
        <v>150</v>
      </c>
      <c r="AD140" s="9">
        <v>1039</v>
      </c>
      <c r="AE140" s="9">
        <v>609</v>
      </c>
      <c r="AF140" s="9">
        <v>217</v>
      </c>
      <c r="AG140" s="9">
        <v>248</v>
      </c>
      <c r="AH140" s="9">
        <v>187</v>
      </c>
      <c r="AI140" s="9">
        <v>1239</v>
      </c>
      <c r="AJ140" s="9">
        <v>576</v>
      </c>
      <c r="AK140" s="9">
        <v>0</v>
      </c>
      <c r="AL140" s="9">
        <v>2</v>
      </c>
      <c r="AM140" s="9">
        <v>367</v>
      </c>
      <c r="AN140" s="9">
        <v>97</v>
      </c>
      <c r="AO140" s="9">
        <v>3</v>
      </c>
      <c r="AP140" s="9">
        <v>14</v>
      </c>
      <c r="AQ140" s="9">
        <v>319048</v>
      </c>
      <c r="AR140" s="9">
        <v>270</v>
      </c>
      <c r="AS140" s="9">
        <v>0</v>
      </c>
      <c r="AT140" s="9">
        <v>267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34</v>
      </c>
      <c r="BD140" s="9">
        <v>30</v>
      </c>
      <c r="BE140" s="9">
        <v>5</v>
      </c>
      <c r="BF140" s="18">
        <f>((1-BK140)+(1-BL140)+(1-BM140)+(1+BN140))/4</f>
        <v>0.93946433230411963</v>
      </c>
      <c r="BG140" s="18">
        <f t="shared" si="64"/>
        <v>0.48173766577864136</v>
      </c>
      <c r="BH140" s="28">
        <f t="shared" si="68"/>
        <v>-2.1574781964796082E-3</v>
      </c>
      <c r="BI140" s="18">
        <v>7.0705304131573554E-2</v>
      </c>
      <c r="BJ140" s="18">
        <v>0.48189021093068068</v>
      </c>
      <c r="BK140" s="18">
        <f>BE140/BD140</f>
        <v>0.16666666666666666</v>
      </c>
      <c r="BL140" s="18">
        <f>(BE140/BD140*0.5)+((AK140+AL140)/Q140*0.5)</f>
        <v>8.3650391037835545E-2</v>
      </c>
      <c r="BM140" s="18">
        <f t="shared" si="57"/>
        <v>0</v>
      </c>
      <c r="BN140" s="18">
        <f t="shared" si="58"/>
        <v>8.1743869209809257E-3</v>
      </c>
      <c r="BO140" s="18">
        <f t="shared" si="59"/>
        <v>0.51277909039626546</v>
      </c>
      <c r="BP140" s="9">
        <v>12</v>
      </c>
      <c r="BQ140" s="9">
        <v>6</v>
      </c>
      <c r="BR140" s="9">
        <v>0</v>
      </c>
      <c r="BS140" s="38">
        <v>0</v>
      </c>
      <c r="BT140" s="42">
        <f t="shared" si="60"/>
        <v>-1.1889159280962651</v>
      </c>
    </row>
    <row r="141" spans="1:72" ht="16.5" x14ac:dyDescent="0.3">
      <c r="A141" s="7" t="s">
        <v>209</v>
      </c>
      <c r="B141" s="8" t="s">
        <v>56</v>
      </c>
      <c r="C141" s="8">
        <v>33417</v>
      </c>
      <c r="D141" s="9">
        <v>3</v>
      </c>
      <c r="E141" s="9">
        <v>2</v>
      </c>
      <c r="F141" s="18">
        <f t="shared" si="61"/>
        <v>0.66666666666666663</v>
      </c>
      <c r="G141" s="9">
        <f>(P141-Q141)/D141</f>
        <v>374.66666666666669</v>
      </c>
      <c r="H141" s="9">
        <f>(P141-Q141)/E141</f>
        <v>562</v>
      </c>
      <c r="I141" s="9">
        <f>Q141/D141</f>
        <v>753.66666666666663</v>
      </c>
      <c r="J141" s="9">
        <f>Q141/E141</f>
        <v>1130.5</v>
      </c>
      <c r="K141" s="26">
        <f t="shared" si="65"/>
        <v>0.59154023401262834</v>
      </c>
      <c r="L141" s="18">
        <f t="shared" si="66"/>
        <v>0.70422988299368583</v>
      </c>
      <c r="M141" s="28">
        <f t="shared" si="62"/>
        <v>-1.8306516359361538</v>
      </c>
      <c r="N141" s="34">
        <v>8.3979203685028148E-2</v>
      </c>
      <c r="O141" s="34">
        <v>0.85796654960429808</v>
      </c>
      <c r="P141" s="9">
        <v>3385</v>
      </c>
      <c r="Q141" s="9">
        <v>2261</v>
      </c>
      <c r="R141" s="9">
        <v>2011</v>
      </c>
      <c r="S141" s="9">
        <v>984</v>
      </c>
      <c r="T141" s="18">
        <f>(R141-S141)/(P141-Q141)</f>
        <v>0.91370106761565839</v>
      </c>
      <c r="U141" s="18">
        <f>S141/Q141</f>
        <v>0.43520566121185317</v>
      </c>
      <c r="V141" s="18">
        <f>(T141*0.25)+(U141*0.75)</f>
        <v>0.55482951281280446</v>
      </c>
      <c r="W141" s="18">
        <f t="shared" si="63"/>
        <v>0.83224426921920669</v>
      </c>
      <c r="X141" s="28">
        <f t="shared" si="67"/>
        <v>0.48002944252938751</v>
      </c>
      <c r="Y141" s="18">
        <v>0.22382549560204315</v>
      </c>
      <c r="Z141" s="18">
        <v>0.72480144134149405</v>
      </c>
      <c r="AA141" s="9">
        <v>34</v>
      </c>
      <c r="AB141" s="9">
        <v>4</v>
      </c>
      <c r="AC141" s="9">
        <v>201</v>
      </c>
      <c r="AD141" s="9">
        <v>745</v>
      </c>
      <c r="AE141" s="9">
        <v>562</v>
      </c>
      <c r="AF141" s="9">
        <v>174</v>
      </c>
      <c r="AG141" s="9">
        <v>122</v>
      </c>
      <c r="AH141" s="9">
        <v>126</v>
      </c>
      <c r="AI141" s="9">
        <v>654</v>
      </c>
      <c r="AJ141" s="9">
        <v>480</v>
      </c>
      <c r="AK141" s="9">
        <v>0</v>
      </c>
      <c r="AL141" s="9">
        <v>6</v>
      </c>
      <c r="AM141" s="9">
        <v>331</v>
      </c>
      <c r="AN141" s="9">
        <v>41</v>
      </c>
      <c r="AO141" s="9">
        <v>4</v>
      </c>
      <c r="AP141" s="9">
        <v>0</v>
      </c>
      <c r="AQ141" s="9">
        <v>795752</v>
      </c>
      <c r="AR141" s="9">
        <v>0</v>
      </c>
      <c r="AS141" s="9">
        <v>0</v>
      </c>
      <c r="AT141" s="9">
        <v>286</v>
      </c>
      <c r="AU141" s="9">
        <v>0</v>
      </c>
      <c r="AV141" s="9">
        <v>1</v>
      </c>
      <c r="AW141" s="9">
        <v>0</v>
      </c>
      <c r="AX141" s="9">
        <v>2</v>
      </c>
      <c r="AY141" s="9">
        <v>0</v>
      </c>
      <c r="AZ141" s="9">
        <v>0</v>
      </c>
      <c r="BA141" s="9">
        <v>0</v>
      </c>
      <c r="BB141" s="9">
        <v>2</v>
      </c>
      <c r="BC141" s="9">
        <v>113</v>
      </c>
      <c r="BD141" s="9">
        <v>26</v>
      </c>
      <c r="BE141" s="9">
        <v>3</v>
      </c>
      <c r="BF141" s="18">
        <f>((1-BK141)+(1-BL141)+(1-BM141)+(1+BN141))/4</f>
        <v>0.95637142514719686</v>
      </c>
      <c r="BG141" s="18">
        <f t="shared" si="64"/>
        <v>0.46848071402473707</v>
      </c>
      <c r="BH141" s="28">
        <f t="shared" si="68"/>
        <v>-0.18965333747791049</v>
      </c>
      <c r="BI141" s="18">
        <v>7.0705304131573554E-2</v>
      </c>
      <c r="BJ141" s="18">
        <v>0.48189021093068068</v>
      </c>
      <c r="BK141" s="18">
        <f>BE141/BD141</f>
        <v>0.11538461538461539</v>
      </c>
      <c r="BL141" s="18">
        <f>(BE141/BD141*0.5)+((AK141+AL141)/Q141*0.5)</f>
        <v>5.9019154220392611E-2</v>
      </c>
      <c r="BM141" s="18">
        <f t="shared" si="57"/>
        <v>1.2195121951219513E-2</v>
      </c>
      <c r="BN141" s="18">
        <f t="shared" si="58"/>
        <v>1.2084592145015106E-2</v>
      </c>
      <c r="BO141" s="18">
        <f t="shared" si="59"/>
        <v>0.48985227047392421</v>
      </c>
      <c r="BP141" s="9">
        <v>3</v>
      </c>
      <c r="BQ141" s="9">
        <v>2</v>
      </c>
      <c r="BR141" s="9">
        <v>0</v>
      </c>
      <c r="BS141" s="38">
        <v>0</v>
      </c>
      <c r="BT141" s="42">
        <f t="shared" si="60"/>
        <v>-0.51342517696155887</v>
      </c>
    </row>
    <row r="142" spans="1:72" ht="16.5" x14ac:dyDescent="0.3">
      <c r="A142" s="7" t="s">
        <v>209</v>
      </c>
      <c r="B142" s="8" t="s">
        <v>68</v>
      </c>
      <c r="C142" s="8">
        <v>70049</v>
      </c>
      <c r="D142" s="9">
        <v>6</v>
      </c>
      <c r="E142" s="9">
        <v>4</v>
      </c>
      <c r="F142" s="18">
        <f t="shared" si="61"/>
        <v>0.66666666666666663</v>
      </c>
      <c r="G142" s="9">
        <f>(P142-Q142)/D142</f>
        <v>491.66666666666669</v>
      </c>
      <c r="H142" s="9">
        <f>(P142-Q142)/E142</f>
        <v>737.5</v>
      </c>
      <c r="I142" s="9">
        <f>Q142/D142</f>
        <v>680.66666666666663</v>
      </c>
      <c r="J142" s="9">
        <f>Q142/E142</f>
        <v>1021</v>
      </c>
      <c r="K142" s="26">
        <f t="shared" si="65"/>
        <v>0.54254878727747724</v>
      </c>
      <c r="L142" s="18">
        <f t="shared" si="66"/>
        <v>0.86436280318063075</v>
      </c>
      <c r="M142" s="28">
        <f t="shared" si="62"/>
        <v>7.6164732405922947E-2</v>
      </c>
      <c r="N142" s="34">
        <v>8.3979203685028148E-2</v>
      </c>
      <c r="O142" s="34">
        <v>0.85796654960429808</v>
      </c>
      <c r="P142" s="9">
        <v>7034</v>
      </c>
      <c r="Q142" s="9">
        <v>4084</v>
      </c>
      <c r="R142" s="9">
        <v>5146</v>
      </c>
      <c r="S142" s="9">
        <v>2290</v>
      </c>
      <c r="T142" s="18">
        <f>(R142-S142)/(P142-Q142)</f>
        <v>0.96813559322033893</v>
      </c>
      <c r="U142" s="18">
        <f>S142/Q142</f>
        <v>0.56072477962781586</v>
      </c>
      <c r="V142" s="18">
        <f>(T142*0.25)+(U142*0.75)</f>
        <v>0.66257748302594666</v>
      </c>
      <c r="W142" s="18">
        <f t="shared" si="63"/>
        <v>0.99386622453892004</v>
      </c>
      <c r="X142" s="28">
        <f t="shared" si="67"/>
        <v>1.2021185632749243</v>
      </c>
      <c r="Y142" s="18">
        <v>0.22382549560204315</v>
      </c>
      <c r="Z142" s="18">
        <v>0.72480144134149405</v>
      </c>
      <c r="AA142" s="9">
        <v>192</v>
      </c>
      <c r="AB142" s="9">
        <v>4</v>
      </c>
      <c r="AC142" s="9">
        <v>315</v>
      </c>
      <c r="AD142" s="9">
        <v>1779</v>
      </c>
      <c r="AE142" s="9">
        <v>1083</v>
      </c>
      <c r="AF142" s="9">
        <v>428</v>
      </c>
      <c r="AG142" s="9">
        <v>723</v>
      </c>
      <c r="AH142" s="9">
        <v>56</v>
      </c>
      <c r="AI142" s="9">
        <v>781</v>
      </c>
      <c r="AJ142" s="9">
        <v>655</v>
      </c>
      <c r="AK142" s="9">
        <v>1</v>
      </c>
      <c r="AL142" s="9">
        <v>17</v>
      </c>
      <c r="AM142" s="9">
        <v>647</v>
      </c>
      <c r="AN142" s="9">
        <v>227</v>
      </c>
      <c r="AO142" s="9">
        <v>4</v>
      </c>
      <c r="AP142" s="9">
        <v>2</v>
      </c>
      <c r="AQ142" s="9">
        <v>972152</v>
      </c>
      <c r="AR142" s="9">
        <v>4220</v>
      </c>
      <c r="AS142" s="9">
        <v>0</v>
      </c>
      <c r="AT142" s="9">
        <v>416</v>
      </c>
      <c r="AU142" s="9">
        <v>0</v>
      </c>
      <c r="AV142" s="9">
        <v>0</v>
      </c>
      <c r="AW142" s="9">
        <v>0</v>
      </c>
      <c r="AX142" s="9">
        <v>1</v>
      </c>
      <c r="AY142" s="9">
        <v>1</v>
      </c>
      <c r="AZ142" s="9">
        <v>0</v>
      </c>
      <c r="BA142" s="9">
        <v>0</v>
      </c>
      <c r="BB142" s="9">
        <v>0</v>
      </c>
      <c r="BC142" s="9">
        <v>181</v>
      </c>
      <c r="BD142" s="9">
        <v>158</v>
      </c>
      <c r="BE142" s="9">
        <v>5</v>
      </c>
      <c r="BF142" s="18">
        <f>((1-BK142)+(1-BL142)+(1-BM142)+(1+BN142))/4</f>
        <v>0.98912757598616796</v>
      </c>
      <c r="BG142" s="18">
        <f t="shared" si="64"/>
        <v>0.55806358663927158</v>
      </c>
      <c r="BH142" s="28">
        <f t="shared" si="68"/>
        <v>1.0773360873583395</v>
      </c>
      <c r="BI142" s="18">
        <v>7.0705304131573554E-2</v>
      </c>
      <c r="BJ142" s="18">
        <v>0.48189021093068068</v>
      </c>
      <c r="BK142" s="18">
        <f>BE142/BD142</f>
        <v>3.1645569620253167E-2</v>
      </c>
      <c r="BL142" s="18">
        <f>(BE142/BD142*0.5)+((AK142+AL142)/Q142*0.5)</f>
        <v>1.802650665145861E-2</v>
      </c>
      <c r="BM142" s="18">
        <f t="shared" si="57"/>
        <v>0</v>
      </c>
      <c r="BN142" s="18">
        <f t="shared" si="58"/>
        <v>6.1823802163833074E-3</v>
      </c>
      <c r="BO142" s="18">
        <f t="shared" si="59"/>
        <v>0.56419778417650301</v>
      </c>
      <c r="BP142" s="9">
        <v>51</v>
      </c>
      <c r="BQ142" s="9">
        <v>30</v>
      </c>
      <c r="BR142" s="9">
        <v>0</v>
      </c>
      <c r="BS142" s="38">
        <v>0</v>
      </c>
      <c r="BT142" s="42">
        <f t="shared" si="60"/>
        <v>0.78520646101306235</v>
      </c>
    </row>
    <row r="143" spans="1:72" ht="16.5" x14ac:dyDescent="0.3">
      <c r="A143" s="7" t="s">
        <v>209</v>
      </c>
      <c r="B143" s="8" t="s">
        <v>121</v>
      </c>
      <c r="C143" s="8">
        <v>45817</v>
      </c>
      <c r="D143" s="9">
        <v>3</v>
      </c>
      <c r="E143" s="9">
        <v>3</v>
      </c>
      <c r="F143" s="18">
        <f t="shared" si="61"/>
        <v>1</v>
      </c>
      <c r="G143" s="9">
        <f>(P143-Q143)/D143</f>
        <v>575.33333333333337</v>
      </c>
      <c r="H143" s="9">
        <f>(P143-Q143)/E143</f>
        <v>575.33333333333337</v>
      </c>
      <c r="I143" s="9">
        <f>Q143/D143</f>
        <v>902.33333333333337</v>
      </c>
      <c r="J143" s="9">
        <f>Q143/E143</f>
        <v>902.33333333333337</v>
      </c>
      <c r="K143" s="26">
        <f t="shared" si="65"/>
        <v>0.53730056529235881</v>
      </c>
      <c r="L143" s="18">
        <f t="shared" si="66"/>
        <v>0.82089981156921377</v>
      </c>
      <c r="M143" s="28">
        <f t="shared" si="62"/>
        <v>-0.44137996561751858</v>
      </c>
      <c r="N143" s="34">
        <v>8.3979203685028148E-2</v>
      </c>
      <c r="O143" s="34">
        <v>0.85796654960429808</v>
      </c>
      <c r="P143" s="9">
        <v>4433</v>
      </c>
      <c r="Q143" s="9">
        <v>2707</v>
      </c>
      <c r="R143" s="9">
        <v>2644</v>
      </c>
      <c r="S143" s="9">
        <v>952</v>
      </c>
      <c r="T143" s="18">
        <f>(R143-S143)/(P143-Q143)</f>
        <v>0.98030127462340677</v>
      </c>
      <c r="U143" s="18">
        <f>S143/Q143</f>
        <v>0.35168082748429996</v>
      </c>
      <c r="V143" s="18">
        <f>(T143*0.25)+(U143*0.75)</f>
        <v>0.50883593926907666</v>
      </c>
      <c r="W143" s="18">
        <f t="shared" si="63"/>
        <v>0.50883593926907666</v>
      </c>
      <c r="X143" s="28">
        <f t="shared" si="67"/>
        <v>-0.96488338601246448</v>
      </c>
      <c r="Y143" s="18">
        <v>0.22382549560204315</v>
      </c>
      <c r="Z143" s="18">
        <v>0.72480144134149405</v>
      </c>
      <c r="AA143" s="9">
        <v>119</v>
      </c>
      <c r="AB143" s="9">
        <v>0</v>
      </c>
      <c r="AC143" s="9">
        <v>112</v>
      </c>
      <c r="AD143" s="9">
        <v>721</v>
      </c>
      <c r="AE143" s="9">
        <v>426</v>
      </c>
      <c r="AF143" s="9">
        <v>196</v>
      </c>
      <c r="AG143" s="9">
        <v>178</v>
      </c>
      <c r="AH143" s="9">
        <v>152</v>
      </c>
      <c r="AI143" s="9">
        <v>513</v>
      </c>
      <c r="AJ143" s="9">
        <v>1087</v>
      </c>
      <c r="AK143" s="9">
        <v>0</v>
      </c>
      <c r="AL143" s="9">
        <v>4</v>
      </c>
      <c r="AM143" s="9">
        <v>449</v>
      </c>
      <c r="AN143" s="9">
        <v>152</v>
      </c>
      <c r="AO143" s="9">
        <v>0</v>
      </c>
      <c r="AP143" s="9">
        <v>2</v>
      </c>
      <c r="AQ143" s="9">
        <v>364178</v>
      </c>
      <c r="AR143" s="9">
        <v>33000</v>
      </c>
      <c r="AS143" s="9">
        <v>0</v>
      </c>
      <c r="AT143" s="9">
        <v>297</v>
      </c>
      <c r="AU143" s="9">
        <v>0</v>
      </c>
      <c r="AV143" s="9">
        <v>10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49</v>
      </c>
      <c r="BD143" s="9">
        <v>39</v>
      </c>
      <c r="BE143" s="9">
        <v>1</v>
      </c>
      <c r="BF143" s="18">
        <f>((1-BK143)+(1-BL143)+(1-BM143)+(1+BN143))/4</f>
        <v>0.98197622485713298</v>
      </c>
      <c r="BG143" s="18">
        <f t="shared" si="64"/>
        <v>0.50482218183461114</v>
      </c>
      <c r="BH143" s="28">
        <f t="shared" si="68"/>
        <v>0.32433169173923615</v>
      </c>
      <c r="BI143" s="18">
        <v>7.0705304131573554E-2</v>
      </c>
      <c r="BJ143" s="18">
        <v>0.48189021093068068</v>
      </c>
      <c r="BK143" s="18">
        <f>BE143/BD143</f>
        <v>2.564102564102564E-2</v>
      </c>
      <c r="BL143" s="18">
        <f>(BE143/BD143*0.5)+((AK143+AL143)/Q143*0.5)</f>
        <v>1.3559338088336979E-2</v>
      </c>
      <c r="BM143" s="18">
        <f t="shared" si="57"/>
        <v>3.2894736842105261E-2</v>
      </c>
      <c r="BN143" s="18">
        <f t="shared" si="58"/>
        <v>0</v>
      </c>
      <c r="BO143" s="18">
        <f t="shared" si="59"/>
        <v>0.51408798813643108</v>
      </c>
      <c r="BP143" s="9">
        <v>25</v>
      </c>
      <c r="BQ143" s="9">
        <v>20</v>
      </c>
      <c r="BR143" s="9">
        <v>0</v>
      </c>
      <c r="BS143" s="38">
        <v>0</v>
      </c>
      <c r="BT143" s="42">
        <f t="shared" si="60"/>
        <v>-0.36064388663024899</v>
      </c>
    </row>
    <row r="144" spans="1:72" ht="16.5" x14ac:dyDescent="0.3">
      <c r="A144" s="7" t="s">
        <v>209</v>
      </c>
      <c r="B144" s="8" t="s">
        <v>16</v>
      </c>
      <c r="C144" s="8">
        <v>82206</v>
      </c>
      <c r="D144" s="9">
        <v>8</v>
      </c>
      <c r="E144" s="9">
        <v>7</v>
      </c>
      <c r="F144" s="18">
        <f t="shared" si="61"/>
        <v>0.875</v>
      </c>
      <c r="G144" s="9">
        <f>(P144-Q144)/D144</f>
        <v>323.625</v>
      </c>
      <c r="H144" s="9">
        <f>(P144-Q144)/E144</f>
        <v>369.85714285714283</v>
      </c>
      <c r="I144" s="9">
        <f>Q144/D144</f>
        <v>860.625</v>
      </c>
      <c r="J144" s="9">
        <f>Q144/E144</f>
        <v>983.57142857142856</v>
      </c>
      <c r="K144" s="26">
        <f t="shared" si="65"/>
        <v>0.70688270929129271</v>
      </c>
      <c r="L144" s="18">
        <f t="shared" si="66"/>
        <v>0.89901675581552964</v>
      </c>
      <c r="M144" s="28">
        <f t="shared" si="62"/>
        <v>0.48881394928670913</v>
      </c>
      <c r="N144" s="34">
        <v>8.3979203685028148E-2</v>
      </c>
      <c r="O144" s="34">
        <v>0.85796654960429808</v>
      </c>
      <c r="P144" s="9">
        <v>9474</v>
      </c>
      <c r="Q144" s="9">
        <v>6885</v>
      </c>
      <c r="R144" s="9">
        <v>5130</v>
      </c>
      <c r="S144" s="9">
        <v>2595</v>
      </c>
      <c r="T144" s="18">
        <f>(R144-S144)/(P144-Q144)</f>
        <v>0.97914252607184238</v>
      </c>
      <c r="U144" s="18">
        <f>S144/Q144</f>
        <v>0.37690631808278868</v>
      </c>
      <c r="V144" s="18">
        <f>(T144*0.25)+(U144*0.75)</f>
        <v>0.52746537008005212</v>
      </c>
      <c r="W144" s="18">
        <f t="shared" si="63"/>
        <v>0.60281756580577384</v>
      </c>
      <c r="X144" s="28">
        <f t="shared" si="67"/>
        <v>-0.54499544481118845</v>
      </c>
      <c r="Y144" s="18">
        <v>0.22382549560204315</v>
      </c>
      <c r="Z144" s="18">
        <v>0.72480144134149405</v>
      </c>
      <c r="AA144" s="9">
        <v>81</v>
      </c>
      <c r="AB144" s="9">
        <v>8</v>
      </c>
      <c r="AC144" s="9">
        <v>374</v>
      </c>
      <c r="AD144" s="9">
        <v>2132</v>
      </c>
      <c r="AE144" s="9">
        <v>1358</v>
      </c>
      <c r="AF144" s="9">
        <v>497</v>
      </c>
      <c r="AG144" s="9">
        <v>372</v>
      </c>
      <c r="AH144" s="9">
        <v>368</v>
      </c>
      <c r="AI144" s="9">
        <v>2247</v>
      </c>
      <c r="AJ144" s="9">
        <v>1697</v>
      </c>
      <c r="AK144" s="9">
        <v>1</v>
      </c>
      <c r="AL144" s="9">
        <v>17</v>
      </c>
      <c r="AM144" s="9">
        <v>431</v>
      </c>
      <c r="AN144" s="9">
        <v>124</v>
      </c>
      <c r="AO144" s="9">
        <v>8</v>
      </c>
      <c r="AP144" s="9">
        <v>19</v>
      </c>
      <c r="AQ144" s="9">
        <v>559751</v>
      </c>
      <c r="AR144" s="9">
        <v>0</v>
      </c>
      <c r="AS144" s="9">
        <v>62614</v>
      </c>
      <c r="AT144" s="9">
        <v>299</v>
      </c>
      <c r="AU144" s="9">
        <v>0</v>
      </c>
      <c r="AV144" s="9">
        <v>5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132</v>
      </c>
      <c r="BD144" s="9">
        <v>127</v>
      </c>
      <c r="BE144" s="9">
        <v>24</v>
      </c>
      <c r="BF144" s="18">
        <f>((1-BK144)+(1-BL144)+(1-BM144)+(1+BN144))/4</f>
        <v>0.92840710953114891</v>
      </c>
      <c r="BG144" s="18">
        <f t="shared" si="64"/>
        <v>0.46269755277405178</v>
      </c>
      <c r="BH144" s="28">
        <f t="shared" si="68"/>
        <v>-0.27144580441820626</v>
      </c>
      <c r="BI144" s="18">
        <v>7.0705304131573554E-2</v>
      </c>
      <c r="BJ144" s="18">
        <v>0.48189021093068068</v>
      </c>
      <c r="BK144" s="18">
        <f>BE144/BD144</f>
        <v>0.1889763779527559</v>
      </c>
      <c r="BL144" s="18">
        <f>(BE144/BD144*0.5)+((AK144+AL144)/Q144*0.5)</f>
        <v>9.5795378518861607E-2</v>
      </c>
      <c r="BM144" s="18">
        <f t="shared" si="57"/>
        <v>2.0161290322580645E-2</v>
      </c>
      <c r="BN144" s="18">
        <f t="shared" si="58"/>
        <v>1.8561484918793503E-2</v>
      </c>
      <c r="BO144" s="18">
        <f t="shared" si="59"/>
        <v>0.49837786465004213</v>
      </c>
      <c r="BP144" s="9">
        <v>47</v>
      </c>
      <c r="BQ144" s="9">
        <v>39</v>
      </c>
      <c r="BR144" s="9">
        <v>2</v>
      </c>
      <c r="BS144" s="38">
        <v>1</v>
      </c>
      <c r="BT144" s="42">
        <f t="shared" si="60"/>
        <v>-0.10920909998089517</v>
      </c>
    </row>
    <row r="145" spans="1:72" ht="16.5" x14ac:dyDescent="0.3">
      <c r="A145" s="7" t="s">
        <v>209</v>
      </c>
      <c r="B145" s="8" t="s">
        <v>168</v>
      </c>
      <c r="C145" s="8">
        <v>75220</v>
      </c>
      <c r="D145" s="9">
        <v>5</v>
      </c>
      <c r="E145" s="9">
        <v>5</v>
      </c>
      <c r="F145" s="18">
        <f t="shared" si="61"/>
        <v>1</v>
      </c>
      <c r="G145" s="9">
        <f>(P145-Q145)/D145</f>
        <v>325</v>
      </c>
      <c r="H145" s="9">
        <f>(P145-Q145)/E145</f>
        <v>325</v>
      </c>
      <c r="I145" s="9">
        <f>Q145/D145</f>
        <v>1119.2</v>
      </c>
      <c r="J145" s="9">
        <f>Q145/E145</f>
        <v>1119.2</v>
      </c>
      <c r="K145" s="26">
        <f t="shared" si="65"/>
        <v>0.61197155011964899</v>
      </c>
      <c r="L145" s="18">
        <f t="shared" si="66"/>
        <v>0.87760568997607025</v>
      </c>
      <c r="M145" s="28">
        <f t="shared" si="62"/>
        <v>0.23385718737499106</v>
      </c>
      <c r="N145" s="34">
        <v>8.3979203685028148E-2</v>
      </c>
      <c r="O145" s="34">
        <v>0.85796654960429808</v>
      </c>
      <c r="P145" s="9">
        <v>7221</v>
      </c>
      <c r="Q145" s="9">
        <v>5596</v>
      </c>
      <c r="R145" s="9">
        <v>4403</v>
      </c>
      <c r="S145" s="9">
        <v>2821</v>
      </c>
      <c r="T145" s="18">
        <f>(R145-S145)/(P145-Q145)</f>
        <v>0.97353846153846157</v>
      </c>
      <c r="U145" s="18">
        <f>S145/Q145</f>
        <v>0.50411007862759116</v>
      </c>
      <c r="V145" s="18">
        <f>(T145*0.25)+(U145*0.75)</f>
        <v>0.62146717435530874</v>
      </c>
      <c r="W145" s="18">
        <f t="shared" si="63"/>
        <v>0.62146717435530874</v>
      </c>
      <c r="X145" s="28">
        <f t="shared" si="67"/>
        <v>-0.46167335275294724</v>
      </c>
      <c r="Y145" s="18">
        <v>0.22382549560204315</v>
      </c>
      <c r="Z145" s="18">
        <v>0.72480144134149405</v>
      </c>
      <c r="AA145" s="9">
        <v>179</v>
      </c>
      <c r="AB145" s="9">
        <v>11</v>
      </c>
      <c r="AC145" s="9">
        <v>326</v>
      </c>
      <c r="AD145" s="9">
        <v>2305</v>
      </c>
      <c r="AE145" s="9">
        <v>1901</v>
      </c>
      <c r="AF145" s="9">
        <v>406</v>
      </c>
      <c r="AG145" s="9">
        <v>214</v>
      </c>
      <c r="AH145" s="9">
        <v>300</v>
      </c>
      <c r="AI145" s="9">
        <v>1123</v>
      </c>
      <c r="AJ145" s="9">
        <v>1350</v>
      </c>
      <c r="AK145" s="9">
        <v>0</v>
      </c>
      <c r="AL145" s="9">
        <v>0</v>
      </c>
      <c r="AM145" s="9">
        <v>975</v>
      </c>
      <c r="AN145" s="9">
        <v>202</v>
      </c>
      <c r="AO145" s="9">
        <v>13</v>
      </c>
      <c r="AP145" s="9">
        <v>25</v>
      </c>
      <c r="AQ145" s="9">
        <v>3932255</v>
      </c>
      <c r="AR145" s="9">
        <v>8000</v>
      </c>
      <c r="AS145" s="9">
        <v>1411536</v>
      </c>
      <c r="AT145" s="9">
        <v>760</v>
      </c>
      <c r="AU145" s="9">
        <v>1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54</v>
      </c>
      <c r="BD145" s="9">
        <v>38</v>
      </c>
      <c r="BE145" s="9">
        <v>0</v>
      </c>
      <c r="BF145" s="18">
        <f>((1-BK145)+(1-BL145)+(1-BM145)+(1+BN145))/4</f>
        <v>1.0033333333333334</v>
      </c>
      <c r="BG145" s="18">
        <f t="shared" si="64"/>
        <v>0.46888119793971078</v>
      </c>
      <c r="BH145" s="28">
        <f t="shared" si="68"/>
        <v>-0.18398920916543671</v>
      </c>
      <c r="BI145" s="18">
        <v>7.0705304131573554E-2</v>
      </c>
      <c r="BJ145" s="18">
        <v>0.48189021093068068</v>
      </c>
      <c r="BK145" s="18">
        <f>BE145/BD145</f>
        <v>0</v>
      </c>
      <c r="BL145" s="18">
        <f>(BE145/BD145*0.5)+((AK145+AL145)/Q145*0.5)</f>
        <v>0</v>
      </c>
      <c r="BM145" s="18">
        <f t="shared" si="57"/>
        <v>0</v>
      </c>
      <c r="BN145" s="18">
        <f t="shared" si="58"/>
        <v>1.3333333333333334E-2</v>
      </c>
      <c r="BO145" s="18">
        <f t="shared" si="59"/>
        <v>0.46732345309605722</v>
      </c>
      <c r="BP145" s="9">
        <v>6</v>
      </c>
      <c r="BQ145" s="9">
        <v>4</v>
      </c>
      <c r="BR145" s="9">
        <v>0</v>
      </c>
      <c r="BS145" s="38">
        <v>0</v>
      </c>
      <c r="BT145" s="42">
        <f t="shared" si="60"/>
        <v>-0.13726845818113098</v>
      </c>
    </row>
    <row r="146" spans="1:72" ht="16.5" x14ac:dyDescent="0.3">
      <c r="A146" s="7" t="s">
        <v>209</v>
      </c>
      <c r="B146" s="8" t="s">
        <v>11</v>
      </c>
      <c r="C146" s="8">
        <v>500387</v>
      </c>
      <c r="D146" s="9">
        <v>28</v>
      </c>
      <c r="E146" s="9">
        <v>25</v>
      </c>
      <c r="F146" s="18">
        <f t="shared" si="61"/>
        <v>0.8928571428571429</v>
      </c>
      <c r="G146" s="9">
        <f>(P146-Q146)/D146</f>
        <v>610.07142857142856</v>
      </c>
      <c r="H146" s="9">
        <f>(P146-Q146)/E146</f>
        <v>683.28</v>
      </c>
      <c r="I146" s="9">
        <f>Q146/D146</f>
        <v>1912.9285714285713</v>
      </c>
      <c r="J146" s="9">
        <f>Q146/E146</f>
        <v>2142.48</v>
      </c>
      <c r="K146" s="26">
        <f t="shared" si="65"/>
        <v>0.88815256991088887</v>
      </c>
      <c r="L146" s="18">
        <f t="shared" si="66"/>
        <v>0.96447389720356447</v>
      </c>
      <c r="M146" s="28">
        <f t="shared" si="62"/>
        <v>1.2682586036268235</v>
      </c>
      <c r="N146" s="34">
        <v>8.3979203685028148E-2</v>
      </c>
      <c r="O146" s="34">
        <v>0.85796654960429808</v>
      </c>
      <c r="P146" s="9">
        <v>70644</v>
      </c>
      <c r="Q146" s="9">
        <v>53562</v>
      </c>
      <c r="R146" s="9">
        <v>29865</v>
      </c>
      <c r="S146" s="9">
        <v>13521</v>
      </c>
      <c r="T146" s="18">
        <f>(R146-S146)/(P146-Q146)</f>
        <v>0.95679662802950471</v>
      </c>
      <c r="U146" s="18">
        <f>S146/Q146</f>
        <v>0.25243642881147083</v>
      </c>
      <c r="V146" s="18">
        <f>(T146*0.25)+(U146*0.75)</f>
        <v>0.42852647861597926</v>
      </c>
      <c r="W146" s="18">
        <f t="shared" si="63"/>
        <v>0.47994965604989676</v>
      </c>
      <c r="X146" s="28">
        <f t="shared" si="67"/>
        <v>-1.0939405478942328</v>
      </c>
      <c r="Y146" s="18">
        <v>0.22382549560204315</v>
      </c>
      <c r="Z146" s="18">
        <v>0.72480144134149405</v>
      </c>
      <c r="AA146" s="9">
        <v>485</v>
      </c>
      <c r="AB146" s="9">
        <v>58</v>
      </c>
      <c r="AC146" s="9">
        <v>2464</v>
      </c>
      <c r="AD146" s="9">
        <v>10514</v>
      </c>
      <c r="AE146" s="9">
        <v>2984</v>
      </c>
      <c r="AF146" s="9">
        <v>2997</v>
      </c>
      <c r="AG146" s="9">
        <v>3969</v>
      </c>
      <c r="AH146" s="9">
        <v>3571</v>
      </c>
      <c r="AI146" s="9">
        <v>15998</v>
      </c>
      <c r="AJ146" s="9">
        <v>21726</v>
      </c>
      <c r="AK146" s="9">
        <v>7</v>
      </c>
      <c r="AL146" s="9">
        <v>47</v>
      </c>
      <c r="AM146" s="9">
        <v>2246</v>
      </c>
      <c r="AN146" s="9">
        <v>604</v>
      </c>
      <c r="AO146" s="9">
        <v>58</v>
      </c>
      <c r="AP146" s="9">
        <v>104</v>
      </c>
      <c r="AQ146" s="9">
        <v>975149</v>
      </c>
      <c r="AR146" s="9">
        <v>120270</v>
      </c>
      <c r="AS146" s="9">
        <v>2000</v>
      </c>
      <c r="AT146" s="9">
        <v>1584</v>
      </c>
      <c r="AU146" s="9">
        <v>0</v>
      </c>
      <c r="AV146" s="9">
        <v>12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598</v>
      </c>
      <c r="BD146" s="9">
        <v>350</v>
      </c>
      <c r="BE146" s="9">
        <v>27</v>
      </c>
      <c r="BF146" s="18">
        <f>((1-BK146)+(1-BL146)+(1-BM146)+(1+BN146))/4</f>
        <v>0.97491788432138393</v>
      </c>
      <c r="BG146" s="18">
        <f t="shared" si="64"/>
        <v>0.51670571221561024</v>
      </c>
      <c r="BH146" s="28">
        <f t="shared" si="68"/>
        <v>0.49240296343457263</v>
      </c>
      <c r="BI146" s="18">
        <v>7.0705304131573554E-2</v>
      </c>
      <c r="BJ146" s="18">
        <v>0.48189021093068068</v>
      </c>
      <c r="BK146" s="18">
        <f>BE146/BD146</f>
        <v>7.7142857142857138E-2</v>
      </c>
      <c r="BL146" s="18">
        <f>(BE146/BD146*0.5)+((AK146+AL146)/Q146*0.5)</f>
        <v>3.9075517291043221E-2</v>
      </c>
      <c r="BM146" s="18">
        <f t="shared" si="57"/>
        <v>9.9337748344370865E-3</v>
      </c>
      <c r="BN146" s="18">
        <f t="shared" si="58"/>
        <v>2.5823686553873553E-2</v>
      </c>
      <c r="BO146" s="18">
        <f t="shared" si="59"/>
        <v>0.52999921380586446</v>
      </c>
      <c r="BP146" s="9">
        <v>226</v>
      </c>
      <c r="BQ146" s="9">
        <v>111</v>
      </c>
      <c r="BR146" s="9">
        <v>6</v>
      </c>
      <c r="BS146" s="38">
        <v>6</v>
      </c>
      <c r="BT146" s="42">
        <f t="shared" si="60"/>
        <v>0.22224033972238777</v>
      </c>
    </row>
    <row r="147" spans="1:72" ht="16.5" x14ac:dyDescent="0.3">
      <c r="A147" s="7" t="s">
        <v>209</v>
      </c>
      <c r="B147" s="8" t="s">
        <v>194</v>
      </c>
      <c r="C147" s="8">
        <v>49701</v>
      </c>
      <c r="D147" s="9">
        <v>3</v>
      </c>
      <c r="E147" s="9">
        <v>3</v>
      </c>
      <c r="F147" s="18">
        <f t="shared" si="61"/>
        <v>1</v>
      </c>
      <c r="G147" s="9">
        <f>(P147-Q147)/D147</f>
        <v>217.33333333333334</v>
      </c>
      <c r="H147" s="9">
        <f>(P147-Q147)/E147</f>
        <v>217.33333333333334</v>
      </c>
      <c r="I147" s="9">
        <f>Q147/D147</f>
        <v>556</v>
      </c>
      <c r="J147" s="9">
        <f>Q147/E147</f>
        <v>556</v>
      </c>
      <c r="K147" s="26">
        <f t="shared" si="65"/>
        <v>0.28450131788092797</v>
      </c>
      <c r="L147" s="18">
        <f t="shared" si="66"/>
        <v>0.90516622737302399</v>
      </c>
      <c r="M147" s="28">
        <f t="shared" si="62"/>
        <v>0.56204007298941194</v>
      </c>
      <c r="N147" s="34">
        <v>8.3979203685028148E-2</v>
      </c>
      <c r="O147" s="34">
        <v>0.85796654960429808</v>
      </c>
      <c r="P147" s="9">
        <v>2320</v>
      </c>
      <c r="Q147" s="9">
        <v>1668</v>
      </c>
      <c r="R147" s="9">
        <v>1502</v>
      </c>
      <c r="S147" s="9">
        <v>877</v>
      </c>
      <c r="T147" s="18">
        <f>(R147-S147)/(P147-Q147)</f>
        <v>0.95858895705521474</v>
      </c>
      <c r="U147" s="18">
        <f>S147/Q147</f>
        <v>0.52577937649880091</v>
      </c>
      <c r="V147" s="18">
        <f>(T147*0.25)+(U147*0.75)</f>
        <v>0.63398177163790437</v>
      </c>
      <c r="W147" s="18">
        <f t="shared" si="63"/>
        <v>0.63398177163790437</v>
      </c>
      <c r="X147" s="28">
        <f t="shared" si="67"/>
        <v>-0.40576105710970956</v>
      </c>
      <c r="Y147" s="18">
        <v>0.22382549560204315</v>
      </c>
      <c r="Z147" s="18">
        <v>0.72480144134149405</v>
      </c>
      <c r="AA147" s="9">
        <v>84</v>
      </c>
      <c r="AB147" s="9">
        <v>2</v>
      </c>
      <c r="AC147" s="9">
        <v>115</v>
      </c>
      <c r="AD147" s="9">
        <v>676</v>
      </c>
      <c r="AE147" s="9">
        <v>513</v>
      </c>
      <c r="AF147" s="9">
        <v>207</v>
      </c>
      <c r="AG147" s="9">
        <v>63</v>
      </c>
      <c r="AH147" s="9">
        <v>94</v>
      </c>
      <c r="AI147" s="9">
        <v>323</v>
      </c>
      <c r="AJ147" s="9">
        <v>344</v>
      </c>
      <c r="AK147" s="9">
        <v>0</v>
      </c>
      <c r="AL147" s="9">
        <v>17</v>
      </c>
      <c r="AM147" s="9">
        <v>394</v>
      </c>
      <c r="AN147" s="9">
        <v>98</v>
      </c>
      <c r="AO147" s="9">
        <v>2</v>
      </c>
      <c r="AP147" s="9">
        <v>4</v>
      </c>
      <c r="AQ147" s="9">
        <v>1085473</v>
      </c>
      <c r="AR147" s="9">
        <v>9145</v>
      </c>
      <c r="AS147" s="9">
        <v>0</v>
      </c>
      <c r="AT147" s="9">
        <v>294</v>
      </c>
      <c r="AU147" s="9">
        <v>0</v>
      </c>
      <c r="AV147" s="9">
        <v>0</v>
      </c>
      <c r="AW147" s="9">
        <v>0</v>
      </c>
      <c r="AX147" s="9">
        <v>2</v>
      </c>
      <c r="AY147" s="9">
        <v>0</v>
      </c>
      <c r="AZ147" s="9">
        <v>0</v>
      </c>
      <c r="BA147" s="9">
        <v>0</v>
      </c>
      <c r="BB147" s="9">
        <v>2</v>
      </c>
      <c r="BC147" s="9">
        <v>51</v>
      </c>
      <c r="BD147" s="9">
        <v>46</v>
      </c>
      <c r="BE147" s="9">
        <v>6</v>
      </c>
      <c r="BF147" s="18">
        <f>((1-BK147)+(1-BL147)+(1-BM147)+(1+BN147))/4</f>
        <v>0.95108201123938629</v>
      </c>
      <c r="BG147" s="18">
        <f t="shared" si="64"/>
        <v>0.45874949504237683</v>
      </c>
      <c r="BH147" s="28">
        <f t="shared" si="68"/>
        <v>-0.32728401599464069</v>
      </c>
      <c r="BI147" s="18">
        <v>7.0705304131573554E-2</v>
      </c>
      <c r="BJ147" s="18">
        <v>0.48189021093068068</v>
      </c>
      <c r="BK147" s="18">
        <f>BE147/BD147</f>
        <v>0.13043478260869565</v>
      </c>
      <c r="BL147" s="18">
        <f>(BE147/BD147*0.5)+((AK147+AL147)/Q147*0.5)</f>
        <v>7.0313314565738708E-2</v>
      </c>
      <c r="BM147" s="18">
        <f t="shared" si="57"/>
        <v>0</v>
      </c>
      <c r="BN147" s="18">
        <f t="shared" si="58"/>
        <v>5.076142131979695E-3</v>
      </c>
      <c r="BO147" s="18">
        <f t="shared" si="59"/>
        <v>0.48234483422156754</v>
      </c>
      <c r="BP147" s="9">
        <v>5</v>
      </c>
      <c r="BQ147" s="9">
        <v>1</v>
      </c>
      <c r="BR147" s="9">
        <v>0</v>
      </c>
      <c r="BS147" s="38">
        <v>0</v>
      </c>
      <c r="BT147" s="42">
        <f t="shared" si="60"/>
        <v>-5.7001666704979449E-2</v>
      </c>
    </row>
    <row r="148" spans="1:72" ht="16.5" x14ac:dyDescent="0.3">
      <c r="A148" s="7" t="s">
        <v>209</v>
      </c>
      <c r="B148" s="8" t="s">
        <v>160</v>
      </c>
      <c r="C148" s="8">
        <v>39779</v>
      </c>
      <c r="D148" s="9">
        <v>3</v>
      </c>
      <c r="E148" s="9">
        <v>2</v>
      </c>
      <c r="F148" s="18">
        <f t="shared" si="61"/>
        <v>0.66666666666666663</v>
      </c>
      <c r="G148" s="9">
        <f>(P148-Q148)/D148</f>
        <v>360.66666666666669</v>
      </c>
      <c r="H148" s="9">
        <f>(P148-Q148)/E148</f>
        <v>541</v>
      </c>
      <c r="I148" s="9">
        <f>Q148/D148</f>
        <v>831</v>
      </c>
      <c r="J148" s="9">
        <f>Q148/E148</f>
        <v>1246.5</v>
      </c>
      <c r="K148" s="26">
        <f t="shared" si="65"/>
        <v>0.53803514417154785</v>
      </c>
      <c r="L148" s="18">
        <f t="shared" si="66"/>
        <v>0.73098242791422607</v>
      </c>
      <c r="M148" s="28">
        <f t="shared" si="62"/>
        <v>-1.5120900903792542</v>
      </c>
      <c r="N148" s="34">
        <v>8.3979203685028148E-2</v>
      </c>
      <c r="O148" s="34">
        <v>0.85796654960429808</v>
      </c>
      <c r="P148" s="9">
        <v>3575</v>
      </c>
      <c r="Q148" s="9">
        <v>2493</v>
      </c>
      <c r="R148" s="9">
        <v>2108</v>
      </c>
      <c r="S148" s="9">
        <v>1085</v>
      </c>
      <c r="T148" s="18">
        <f>(R148-S148)/(P148-Q148)</f>
        <v>0.94547134935304988</v>
      </c>
      <c r="U148" s="18">
        <f>S148/Q148</f>
        <v>0.43521861211391899</v>
      </c>
      <c r="V148" s="18">
        <f>(T148*0.25)+(U148*0.75)</f>
        <v>0.56278179642370174</v>
      </c>
      <c r="W148" s="18">
        <f t="shared" si="63"/>
        <v>0.84417269463555267</v>
      </c>
      <c r="X148" s="28">
        <f t="shared" si="67"/>
        <v>0.53332285927916856</v>
      </c>
      <c r="Y148" s="18">
        <v>0.22382549560204315</v>
      </c>
      <c r="Z148" s="18">
        <v>0.72480144134149405</v>
      </c>
      <c r="AA148" s="9">
        <v>55</v>
      </c>
      <c r="AB148" s="9">
        <v>0</v>
      </c>
      <c r="AC148" s="9">
        <v>115</v>
      </c>
      <c r="AD148" s="9">
        <v>915</v>
      </c>
      <c r="AE148" s="9">
        <v>619</v>
      </c>
      <c r="AF148" s="9">
        <v>216</v>
      </c>
      <c r="AG148" s="9">
        <v>250</v>
      </c>
      <c r="AH148" s="9">
        <v>0</v>
      </c>
      <c r="AI148" s="9">
        <v>884</v>
      </c>
      <c r="AJ148" s="9">
        <v>367</v>
      </c>
      <c r="AK148" s="9">
        <v>0</v>
      </c>
      <c r="AL148" s="9">
        <v>1</v>
      </c>
      <c r="AM148" s="9">
        <v>328</v>
      </c>
      <c r="AN148" s="9">
        <v>70</v>
      </c>
      <c r="AO148" s="9">
        <v>0</v>
      </c>
      <c r="AP148" s="9">
        <v>6</v>
      </c>
      <c r="AQ148" s="9">
        <v>35683</v>
      </c>
      <c r="AR148" s="9">
        <v>0</v>
      </c>
      <c r="AS148" s="9">
        <v>0</v>
      </c>
      <c r="AT148" s="9">
        <v>258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34</v>
      </c>
      <c r="BD148" s="9">
        <v>16</v>
      </c>
      <c r="BE148" s="9">
        <v>3</v>
      </c>
      <c r="BF148" s="18">
        <f>((1-BK148)+(1-BL148)+(1-BM148)+(1+BN148))/4</f>
        <v>0.92963735960689931</v>
      </c>
      <c r="BG148" s="18">
        <f t="shared" si="64"/>
        <v>0.49454993913834305</v>
      </c>
      <c r="BH148" s="28">
        <f t="shared" si="68"/>
        <v>0.17904920094968022</v>
      </c>
      <c r="BI148" s="18">
        <v>7.0705304131573554E-2</v>
      </c>
      <c r="BJ148" s="18">
        <v>0.48189021093068068</v>
      </c>
      <c r="BK148" s="18">
        <f>BE148/BD148</f>
        <v>0.1875</v>
      </c>
      <c r="BL148" s="18">
        <f>(BE148/BD148*0.5)+((AK148+AL148)/Q148*0.5)</f>
        <v>9.3950561572402724E-2</v>
      </c>
      <c r="BM148" s="18">
        <f t="shared" si="57"/>
        <v>0</v>
      </c>
      <c r="BN148" s="18">
        <f t="shared" si="58"/>
        <v>0</v>
      </c>
      <c r="BO148" s="18">
        <f t="shared" si="59"/>
        <v>0.53198156682027642</v>
      </c>
      <c r="BP148" s="9">
        <v>9</v>
      </c>
      <c r="BQ148" s="9">
        <v>5</v>
      </c>
      <c r="BR148" s="9">
        <v>0</v>
      </c>
      <c r="BS148" s="38">
        <v>0</v>
      </c>
      <c r="BT148" s="42">
        <f t="shared" si="60"/>
        <v>-0.26657267671680179</v>
      </c>
    </row>
    <row r="149" spans="1:72" ht="16.5" x14ac:dyDescent="0.3">
      <c r="A149" s="7" t="s">
        <v>209</v>
      </c>
      <c r="B149" s="8" t="s">
        <v>98</v>
      </c>
      <c r="C149" s="8">
        <v>18986</v>
      </c>
      <c r="D149" s="9">
        <v>3</v>
      </c>
      <c r="E149" s="9">
        <v>3</v>
      </c>
      <c r="F149" s="18">
        <f t="shared" si="61"/>
        <v>1</v>
      </c>
      <c r="G149" s="9">
        <f>(P149-Q149)/D149</f>
        <v>219.66666666666666</v>
      </c>
      <c r="H149" s="9">
        <f>(P149-Q149)/E149</f>
        <v>219.66666666666666</v>
      </c>
      <c r="I149" s="9">
        <f>Q149/D149</f>
        <v>253.33333333333334</v>
      </c>
      <c r="J149" s="9">
        <f>Q149/E149</f>
        <v>253.33333333333334</v>
      </c>
      <c r="K149" s="26">
        <f t="shared" si="65"/>
        <v>0.38699568102812598</v>
      </c>
      <c r="L149" s="18">
        <f t="shared" si="66"/>
        <v>0.87100143965729138</v>
      </c>
      <c r="M149" s="28">
        <f t="shared" si="62"/>
        <v>0.15521569008777306</v>
      </c>
      <c r="N149" s="34">
        <v>8.3979203685028148E-2</v>
      </c>
      <c r="O149" s="34">
        <v>0.85796654960429808</v>
      </c>
      <c r="P149" s="9">
        <v>1419</v>
      </c>
      <c r="Q149" s="9">
        <v>760</v>
      </c>
      <c r="R149" s="9">
        <v>1133</v>
      </c>
      <c r="S149" s="9">
        <v>510</v>
      </c>
      <c r="T149" s="18">
        <f>(R149-S149)/(P149-Q149)</f>
        <v>0.94537177541729889</v>
      </c>
      <c r="U149" s="18">
        <f>S149/Q149</f>
        <v>0.67105263157894735</v>
      </c>
      <c r="V149" s="18">
        <f>(T149*0.25)+(U149*0.75)</f>
        <v>0.73963241753853526</v>
      </c>
      <c r="W149" s="18">
        <f t="shared" si="63"/>
        <v>0.73963241753853526</v>
      </c>
      <c r="X149" s="28">
        <f t="shared" si="67"/>
        <v>6.6261335229702178E-2</v>
      </c>
      <c r="Y149" s="18">
        <v>0.22382549560204315</v>
      </c>
      <c r="Z149" s="18">
        <v>0.72480144134149405</v>
      </c>
      <c r="AA149" s="9">
        <v>47</v>
      </c>
      <c r="AB149" s="9">
        <v>0</v>
      </c>
      <c r="AC149" s="9">
        <v>111</v>
      </c>
      <c r="AD149" s="9">
        <v>352</v>
      </c>
      <c r="AE149" s="9">
        <v>337</v>
      </c>
      <c r="AF149" s="9">
        <v>116</v>
      </c>
      <c r="AG149" s="9">
        <v>56</v>
      </c>
      <c r="AH149" s="9">
        <v>1</v>
      </c>
      <c r="AI149" s="9">
        <v>133</v>
      </c>
      <c r="AJ149" s="9">
        <v>53</v>
      </c>
      <c r="AK149" s="9">
        <v>0</v>
      </c>
      <c r="AL149" s="9">
        <v>5</v>
      </c>
      <c r="AM149" s="9">
        <v>158</v>
      </c>
      <c r="AN149" s="9">
        <v>71</v>
      </c>
      <c r="AO149" s="9">
        <v>0</v>
      </c>
      <c r="AP149" s="9">
        <v>0</v>
      </c>
      <c r="AQ149" s="9">
        <v>51428</v>
      </c>
      <c r="AR149" s="9">
        <v>2000</v>
      </c>
      <c r="AS149" s="9">
        <v>0</v>
      </c>
      <c r="AT149" s="9">
        <v>87</v>
      </c>
      <c r="AU149" s="9">
        <v>0</v>
      </c>
      <c r="AV149" s="9">
        <v>3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26</v>
      </c>
      <c r="BD149" s="9">
        <v>22</v>
      </c>
      <c r="BE149" s="9">
        <v>0</v>
      </c>
      <c r="BF149" s="18">
        <f>((1-BK149)+(1-BL149)+(1-BM149)+(1+BN149))/4</f>
        <v>0.99389594143810234</v>
      </c>
      <c r="BG149" s="18">
        <f t="shared" si="64"/>
        <v>0.48663758998399426</v>
      </c>
      <c r="BH149" s="28">
        <f t="shared" si="68"/>
        <v>6.7143181287775883E-2</v>
      </c>
      <c r="BI149" s="18">
        <v>7.0705304131573554E-2</v>
      </c>
      <c r="BJ149" s="18">
        <v>0.48189021093068068</v>
      </c>
      <c r="BK149" s="18">
        <f>BE149/BD149</f>
        <v>0</v>
      </c>
      <c r="BL149" s="18">
        <f>(BE149/BD149*0.5)+((AK149+AL149)/Q149*0.5)</f>
        <v>3.2894736842105261E-3</v>
      </c>
      <c r="BM149" s="18">
        <f t="shared" si="57"/>
        <v>2.1126760563380281E-2</v>
      </c>
      <c r="BN149" s="18">
        <f t="shared" si="58"/>
        <v>0</v>
      </c>
      <c r="BO149" s="18">
        <f t="shared" si="59"/>
        <v>0.48962629757785459</v>
      </c>
      <c r="BP149" s="9">
        <v>27</v>
      </c>
      <c r="BQ149" s="9">
        <v>16</v>
      </c>
      <c r="BR149" s="9">
        <v>0</v>
      </c>
      <c r="BS149" s="38">
        <v>1</v>
      </c>
      <c r="BT149" s="42">
        <f t="shared" si="60"/>
        <v>9.6206735535083701E-2</v>
      </c>
    </row>
    <row r="150" spans="1:72" ht="16.5" x14ac:dyDescent="0.3">
      <c r="A150" s="7" t="s">
        <v>209</v>
      </c>
      <c r="B150" s="8" t="s">
        <v>133</v>
      </c>
      <c r="C150" s="8">
        <v>48376</v>
      </c>
      <c r="D150" s="9">
        <v>3</v>
      </c>
      <c r="E150" s="9">
        <v>2</v>
      </c>
      <c r="F150" s="18">
        <f t="shared" si="61"/>
        <v>0.66666666666666663</v>
      </c>
      <c r="G150" s="9">
        <f>(P150-Q150)/D150</f>
        <v>312.66666666666669</v>
      </c>
      <c r="H150" s="9">
        <f>(P150-Q150)/E150</f>
        <v>469</v>
      </c>
      <c r="I150" s="9">
        <f>Q150/D150</f>
        <v>573</v>
      </c>
      <c r="J150" s="9">
        <f>Q150/E150</f>
        <v>859.5</v>
      </c>
      <c r="K150" s="26">
        <f t="shared" si="65"/>
        <v>0.31498056887712916</v>
      </c>
      <c r="L150" s="18">
        <f t="shared" si="66"/>
        <v>0.84250971556143539</v>
      </c>
      <c r="M150" s="28">
        <f t="shared" si="62"/>
        <v>-0.18405549665408819</v>
      </c>
      <c r="N150" s="34">
        <v>8.3979203685028148E-2</v>
      </c>
      <c r="O150" s="34">
        <v>0.85796654960429808</v>
      </c>
      <c r="P150" s="9">
        <v>2657</v>
      </c>
      <c r="Q150" s="9">
        <v>1719</v>
      </c>
      <c r="R150" s="9">
        <v>1770</v>
      </c>
      <c r="S150" s="9">
        <v>852</v>
      </c>
      <c r="T150" s="18">
        <f>(R150-S150)/(P150-Q150)</f>
        <v>0.97867803837953093</v>
      </c>
      <c r="U150" s="18">
        <f>S150/Q150</f>
        <v>0.49563699825479929</v>
      </c>
      <c r="V150" s="18">
        <f>(T150*0.25)+(U150*0.75)</f>
        <v>0.61639725828598224</v>
      </c>
      <c r="W150" s="18">
        <f t="shared" si="63"/>
        <v>0.92459588742897336</v>
      </c>
      <c r="X150" s="28">
        <f t="shared" si="67"/>
        <v>0.89263488750499398</v>
      </c>
      <c r="Y150" s="18">
        <v>0.22382549560204315</v>
      </c>
      <c r="Z150" s="18">
        <v>0.72480144134149405</v>
      </c>
      <c r="AA150" s="9">
        <v>70</v>
      </c>
      <c r="AB150" s="9">
        <v>9</v>
      </c>
      <c r="AC150" s="9">
        <v>209</v>
      </c>
      <c r="AD150" s="9">
        <v>564</v>
      </c>
      <c r="AE150" s="9">
        <v>504</v>
      </c>
      <c r="AF150" s="9">
        <v>228</v>
      </c>
      <c r="AG150" s="9">
        <v>91</v>
      </c>
      <c r="AH150" s="9">
        <v>29</v>
      </c>
      <c r="AI150" s="9">
        <v>478</v>
      </c>
      <c r="AJ150" s="9">
        <v>287</v>
      </c>
      <c r="AK150" s="9">
        <v>0</v>
      </c>
      <c r="AL150" s="9">
        <v>4</v>
      </c>
      <c r="AM150" s="9">
        <v>290</v>
      </c>
      <c r="AN150" s="9">
        <v>85</v>
      </c>
      <c r="AO150" s="9">
        <v>10</v>
      </c>
      <c r="AP150" s="9">
        <v>9</v>
      </c>
      <c r="AQ150" s="9">
        <v>154306</v>
      </c>
      <c r="AR150" s="9">
        <v>15951</v>
      </c>
      <c r="AS150" s="9">
        <v>0</v>
      </c>
      <c r="AT150" s="9">
        <v>195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27</v>
      </c>
      <c r="BD150" s="9">
        <v>23</v>
      </c>
      <c r="BE150" s="9">
        <v>4</v>
      </c>
      <c r="BF150" s="18">
        <f>((1-BK150)+(1-BL150)+(1-BM150)+(1+BN150))/4</f>
        <v>0.94311243156781122</v>
      </c>
      <c r="BG150" s="18">
        <f t="shared" si="64"/>
        <v>0.47068911319619661</v>
      </c>
      <c r="BH150" s="28">
        <f t="shared" si="68"/>
        <v>-0.15841948312166601</v>
      </c>
      <c r="BI150" s="18">
        <v>7.0705304131573554E-2</v>
      </c>
      <c r="BJ150" s="18">
        <v>0.48189021093068068</v>
      </c>
      <c r="BK150" s="18">
        <f>BE150/BD150</f>
        <v>0.17391304347826086</v>
      </c>
      <c r="BL150" s="18">
        <f>(BE150/BD150*0.5)+((AK150+AL150)/Q150*0.5)</f>
        <v>8.8119988871183955E-2</v>
      </c>
      <c r="BM150" s="18">
        <f t="shared" si="57"/>
        <v>0</v>
      </c>
      <c r="BN150" s="18">
        <f t="shared" si="58"/>
        <v>3.4482758620689655E-2</v>
      </c>
      <c r="BO150" s="18">
        <f t="shared" si="59"/>
        <v>0.49908059467918631</v>
      </c>
      <c r="BP150" s="9">
        <v>9</v>
      </c>
      <c r="BQ150" s="9">
        <v>6</v>
      </c>
      <c r="BR150" s="9">
        <v>0</v>
      </c>
      <c r="BS150" s="38">
        <v>0</v>
      </c>
      <c r="BT150" s="42">
        <f t="shared" si="60"/>
        <v>0.1833866359097466</v>
      </c>
    </row>
    <row r="151" spans="1:72" ht="16.5" x14ac:dyDescent="0.3">
      <c r="A151" s="7" t="s">
        <v>209</v>
      </c>
      <c r="B151" s="8" t="s">
        <v>108</v>
      </c>
      <c r="C151" s="8">
        <v>48979</v>
      </c>
      <c r="D151" s="9">
        <v>4</v>
      </c>
      <c r="E151" s="9">
        <v>4</v>
      </c>
      <c r="F151" s="18">
        <f t="shared" si="61"/>
        <v>1</v>
      </c>
      <c r="G151" s="9">
        <f>(P151-Q151)/D151</f>
        <v>279.75</v>
      </c>
      <c r="H151" s="9">
        <f>(P151-Q151)/E151</f>
        <v>279.75</v>
      </c>
      <c r="I151" s="9">
        <f>Q151/D151</f>
        <v>1466.75</v>
      </c>
      <c r="J151" s="9">
        <f>Q151/E151</f>
        <v>1466.75</v>
      </c>
      <c r="K151" s="26">
        <f t="shared" si="65"/>
        <v>0.95551154576451125</v>
      </c>
      <c r="L151" s="18">
        <f t="shared" si="66"/>
        <v>0.76112211355887216</v>
      </c>
      <c r="M151" s="28">
        <f t="shared" si="62"/>
        <v>-1.153195455492172</v>
      </c>
      <c r="N151" s="34">
        <v>8.3979203685028148E-2</v>
      </c>
      <c r="O151" s="34">
        <v>0.85796654960429808</v>
      </c>
      <c r="P151" s="9">
        <v>6986</v>
      </c>
      <c r="Q151" s="9">
        <v>5867</v>
      </c>
      <c r="R151" s="9">
        <v>3022</v>
      </c>
      <c r="S151" s="9">
        <v>1956</v>
      </c>
      <c r="T151" s="18">
        <f>(R151-S151)/(P151-Q151)</f>
        <v>0.95263628239499554</v>
      </c>
      <c r="U151" s="18">
        <f>S151/Q151</f>
        <v>0.33339014828702912</v>
      </c>
      <c r="V151" s="18">
        <f>(T151*0.25)+(U151*0.75)</f>
        <v>0.48820168181402068</v>
      </c>
      <c r="W151" s="18">
        <f t="shared" si="63"/>
        <v>0.48820168181402068</v>
      </c>
      <c r="X151" s="28">
        <f t="shared" si="67"/>
        <v>-1.0570724255119828</v>
      </c>
      <c r="Y151" s="18">
        <v>0.22382549560204315</v>
      </c>
      <c r="Z151" s="18">
        <v>0.72480144134149405</v>
      </c>
      <c r="AA151" s="9">
        <v>62</v>
      </c>
      <c r="AB151" s="9">
        <v>2</v>
      </c>
      <c r="AC151" s="9">
        <v>506</v>
      </c>
      <c r="AD151" s="9">
        <v>1386</v>
      </c>
      <c r="AE151" s="9">
        <v>906</v>
      </c>
      <c r="AF151" s="9">
        <v>388</v>
      </c>
      <c r="AG151" s="9">
        <v>259</v>
      </c>
      <c r="AH151" s="9">
        <v>403</v>
      </c>
      <c r="AI151" s="9">
        <v>956</v>
      </c>
      <c r="AJ151" s="9">
        <v>2792</v>
      </c>
      <c r="AK151" s="9">
        <v>0</v>
      </c>
      <c r="AL151" s="9">
        <v>3</v>
      </c>
      <c r="AM151" s="9">
        <v>518</v>
      </c>
      <c r="AN151" s="9">
        <v>79</v>
      </c>
      <c r="AO151" s="9">
        <v>2</v>
      </c>
      <c r="AP151" s="9">
        <v>9</v>
      </c>
      <c r="AQ151" s="9">
        <v>260653</v>
      </c>
      <c r="AR151" s="9">
        <v>0</v>
      </c>
      <c r="AS151" s="9">
        <v>0</v>
      </c>
      <c r="AT151" s="9">
        <v>437</v>
      </c>
      <c r="AU151" s="9">
        <v>1</v>
      </c>
      <c r="AV151" s="9">
        <v>3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55</v>
      </c>
      <c r="BD151" s="9">
        <v>39</v>
      </c>
      <c r="BE151" s="9">
        <v>2</v>
      </c>
      <c r="BF151" s="18">
        <f t="shared" ref="BF151:BF214" si="69">((1-BK151)+(1-BL151)+(1-BM151)+(1+BN151))/4</f>
        <v>0.97692372946853601</v>
      </c>
      <c r="BG151" s="18">
        <f t="shared" si="64"/>
        <v>0.47799747304127216</v>
      </c>
      <c r="BH151" s="28">
        <f t="shared" si="68"/>
        <v>-5.505581140227666E-2</v>
      </c>
      <c r="BI151" s="18">
        <v>7.0705304131573554E-2</v>
      </c>
      <c r="BJ151" s="18">
        <v>0.48189021093068068</v>
      </c>
      <c r="BK151" s="18">
        <f t="shared" ref="BK151:BK214" si="70">BE151/BD151</f>
        <v>5.128205128205128E-2</v>
      </c>
      <c r="BL151" s="18">
        <f t="shared" ref="BL151:BL214" si="71">(BE151/BD151*0.5)+((AK151+AL151)/Q151*0.5)</f>
        <v>2.5896692932656798E-2</v>
      </c>
      <c r="BM151" s="18">
        <f t="shared" ref="BM151:BM214" si="72">(AV151/AN151*0.5)+(AW151/AN151*0.5)</f>
        <v>1.8987341772151899E-2</v>
      </c>
      <c r="BN151" s="18">
        <f t="shared" ref="BN151:BN214" si="73">AO151/AM151</f>
        <v>3.8610038610038611E-3</v>
      </c>
      <c r="BO151" s="18">
        <f t="shared" ref="BO151:BO214" si="74">(1-((3*AE151/S151)+(2*AF151/S151)+(1*AG151/S151))/5)*(1-AH151/S151)</f>
        <v>0.48928842510695419</v>
      </c>
      <c r="BP151" s="9">
        <v>1</v>
      </c>
      <c r="BQ151" s="9">
        <v>4</v>
      </c>
      <c r="BR151" s="9">
        <v>0</v>
      </c>
      <c r="BS151" s="38">
        <v>0</v>
      </c>
      <c r="BT151" s="42">
        <f t="shared" si="60"/>
        <v>-0.75510789746881046</v>
      </c>
    </row>
    <row r="152" spans="1:72" ht="16.5" x14ac:dyDescent="0.3">
      <c r="A152" s="7" t="s">
        <v>209</v>
      </c>
      <c r="B152" s="8" t="s">
        <v>158</v>
      </c>
      <c r="C152" s="8">
        <v>54034</v>
      </c>
      <c r="D152" s="9">
        <v>3</v>
      </c>
      <c r="E152" s="9">
        <v>1</v>
      </c>
      <c r="F152" s="18">
        <f t="shared" si="61"/>
        <v>0.33333333333333331</v>
      </c>
      <c r="G152" s="9">
        <f>(P152-Q152)/D152</f>
        <v>469.66666666666669</v>
      </c>
      <c r="H152" s="9">
        <f>(P152-Q152)/E152</f>
        <v>1409</v>
      </c>
      <c r="I152" s="9">
        <f>Q152/D152</f>
        <v>882</v>
      </c>
      <c r="J152" s="9">
        <f>Q152/E152</f>
        <v>2646</v>
      </c>
      <c r="K152" s="26">
        <f t="shared" si="65"/>
        <v>0.43245919236036567</v>
      </c>
      <c r="L152" s="18">
        <f t="shared" si="66"/>
        <v>0.56754080763963433</v>
      </c>
      <c r="M152" s="28">
        <f t="shared" si="62"/>
        <v>-3.4583054997036249</v>
      </c>
      <c r="N152" s="34">
        <v>8.3979203685028148E-2</v>
      </c>
      <c r="O152" s="34">
        <v>0.85796654960429808</v>
      </c>
      <c r="P152" s="9">
        <v>4055</v>
      </c>
      <c r="Q152" s="9">
        <v>2646</v>
      </c>
      <c r="R152" s="9">
        <v>1658</v>
      </c>
      <c r="S152" s="9">
        <v>290</v>
      </c>
      <c r="T152" s="18">
        <f>(R152-S152)/(P152-Q152)</f>
        <v>0.97090134847409515</v>
      </c>
      <c r="U152" s="18">
        <f>S152/Q152</f>
        <v>0.10959939531368103</v>
      </c>
      <c r="V152" s="18">
        <f>(T152*0.25)+(U152*0.75)</f>
        <v>0.32492488360378458</v>
      </c>
      <c r="W152" s="18">
        <f t="shared" si="63"/>
        <v>0.97477465081135373</v>
      </c>
      <c r="X152" s="28">
        <f t="shared" si="67"/>
        <v>1.1168218741010032</v>
      </c>
      <c r="Y152" s="18">
        <v>0.22382549560204315</v>
      </c>
      <c r="Z152" s="18">
        <v>0.72480144134149405</v>
      </c>
      <c r="AA152" s="9">
        <v>8</v>
      </c>
      <c r="AB152" s="9">
        <v>3</v>
      </c>
      <c r="AC152" s="9">
        <v>39</v>
      </c>
      <c r="AD152" s="9">
        <v>240</v>
      </c>
      <c r="AE152" s="9">
        <v>203</v>
      </c>
      <c r="AF152" s="9">
        <v>70</v>
      </c>
      <c r="AG152" s="9">
        <v>11</v>
      </c>
      <c r="AH152" s="9">
        <v>6</v>
      </c>
      <c r="AI152" s="9">
        <v>1130</v>
      </c>
      <c r="AJ152" s="9">
        <v>232</v>
      </c>
      <c r="AK152" s="9">
        <v>0</v>
      </c>
      <c r="AL152" s="9">
        <v>1</v>
      </c>
      <c r="AM152" s="9">
        <v>91</v>
      </c>
      <c r="AN152" s="9">
        <v>11</v>
      </c>
      <c r="AO152" s="9">
        <v>8</v>
      </c>
      <c r="AP152" s="9">
        <v>5</v>
      </c>
      <c r="AQ152" s="9">
        <v>14900</v>
      </c>
      <c r="AR152" s="9">
        <v>0</v>
      </c>
      <c r="AS152" s="9">
        <v>0</v>
      </c>
      <c r="AT152" s="9">
        <v>72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11</v>
      </c>
      <c r="BD152" s="9">
        <v>4</v>
      </c>
      <c r="BE152" s="9">
        <v>1</v>
      </c>
      <c r="BF152" s="18">
        <f t="shared" si="69"/>
        <v>0.92818078085935229</v>
      </c>
      <c r="BG152" s="18">
        <f t="shared" si="64"/>
        <v>0.43254769516575187</v>
      </c>
      <c r="BH152" s="28">
        <f t="shared" si="68"/>
        <v>-0.69786158720297264</v>
      </c>
      <c r="BI152" s="18">
        <v>7.0705304131573554E-2</v>
      </c>
      <c r="BJ152" s="18">
        <v>0.48189021093068068</v>
      </c>
      <c r="BK152" s="18">
        <f t="shared" si="70"/>
        <v>0.25</v>
      </c>
      <c r="BL152" s="18">
        <f t="shared" si="71"/>
        <v>0.12518896447467875</v>
      </c>
      <c r="BM152" s="18">
        <f t="shared" si="72"/>
        <v>0</v>
      </c>
      <c r="BN152" s="18">
        <f t="shared" si="73"/>
        <v>8.7912087912087919E-2</v>
      </c>
      <c r="BO152" s="18">
        <f t="shared" si="74"/>
        <v>0.46601664684898925</v>
      </c>
      <c r="BP152" s="9">
        <v>1</v>
      </c>
      <c r="BQ152" s="9">
        <v>1</v>
      </c>
      <c r="BR152" s="9">
        <v>0</v>
      </c>
      <c r="BS152" s="38">
        <v>0</v>
      </c>
      <c r="BT152" s="42">
        <f t="shared" si="60"/>
        <v>-1.0131150709351981</v>
      </c>
    </row>
    <row r="153" spans="1:72" ht="16.5" x14ac:dyDescent="0.3">
      <c r="A153" s="7" t="s">
        <v>209</v>
      </c>
      <c r="B153" s="8" t="s">
        <v>195</v>
      </c>
      <c r="C153" s="8">
        <v>40874</v>
      </c>
      <c r="D153" s="9">
        <v>3</v>
      </c>
      <c r="E153" s="9">
        <v>3</v>
      </c>
      <c r="F153" s="18">
        <f t="shared" si="61"/>
        <v>1</v>
      </c>
      <c r="G153" s="9">
        <f>(P153-Q153)/D153</f>
        <v>261</v>
      </c>
      <c r="H153" s="9">
        <f>(P153-Q153)/E153</f>
        <v>261</v>
      </c>
      <c r="I153" s="9">
        <f>Q153/D153</f>
        <v>878</v>
      </c>
      <c r="J153" s="9">
        <f>Q153/E153</f>
        <v>878</v>
      </c>
      <c r="K153" s="26">
        <f t="shared" si="65"/>
        <v>0.53120565640749617</v>
      </c>
      <c r="L153" s="18">
        <f t="shared" si="66"/>
        <v>0.82293144786416794</v>
      </c>
      <c r="M153" s="28">
        <f t="shared" si="62"/>
        <v>-0.4171878298766985</v>
      </c>
      <c r="N153" s="34">
        <v>8.3979203685028148E-2</v>
      </c>
      <c r="O153" s="34">
        <v>0.85796654960429808</v>
      </c>
      <c r="P153" s="9">
        <v>3417</v>
      </c>
      <c r="Q153" s="9">
        <v>2634</v>
      </c>
      <c r="R153" s="9">
        <v>1906</v>
      </c>
      <c r="S153" s="9">
        <v>1153</v>
      </c>
      <c r="T153" s="18">
        <f>(R153-S153)/(P153-Q153)</f>
        <v>0.96168582375478928</v>
      </c>
      <c r="U153" s="18">
        <f>S153/Q153</f>
        <v>0.43773728170083526</v>
      </c>
      <c r="V153" s="18">
        <f>(T153*0.25)+(U153*0.75)</f>
        <v>0.56872441721432376</v>
      </c>
      <c r="W153" s="18">
        <f t="shared" si="63"/>
        <v>0.56872441721432376</v>
      </c>
      <c r="X153" s="28">
        <f t="shared" si="67"/>
        <v>-0.69731566418452984</v>
      </c>
      <c r="Y153" s="18">
        <v>0.22382549560204315</v>
      </c>
      <c r="Z153" s="18">
        <v>0.72480144134149405</v>
      </c>
      <c r="AA153" s="9">
        <v>86</v>
      </c>
      <c r="AB153" s="9">
        <v>2</v>
      </c>
      <c r="AC153" s="9">
        <v>143</v>
      </c>
      <c r="AD153" s="9">
        <v>922</v>
      </c>
      <c r="AE153" s="9">
        <v>497</v>
      </c>
      <c r="AF153" s="9">
        <v>204</v>
      </c>
      <c r="AG153" s="9">
        <v>175</v>
      </c>
      <c r="AH153" s="9">
        <v>277</v>
      </c>
      <c r="AI153" s="9">
        <v>502</v>
      </c>
      <c r="AJ153" s="9">
        <v>866</v>
      </c>
      <c r="AK153" s="9">
        <v>0</v>
      </c>
      <c r="AL153" s="9">
        <v>8</v>
      </c>
      <c r="AM153" s="9">
        <v>383</v>
      </c>
      <c r="AN153" s="9">
        <v>104</v>
      </c>
      <c r="AO153" s="9">
        <v>2</v>
      </c>
      <c r="AP153" s="9">
        <v>28</v>
      </c>
      <c r="AQ153" s="9">
        <v>887718</v>
      </c>
      <c r="AR153" s="9">
        <v>10500</v>
      </c>
      <c r="AS153" s="9">
        <v>0</v>
      </c>
      <c r="AT153" s="9">
        <v>277</v>
      </c>
      <c r="AU153" s="9">
        <v>1</v>
      </c>
      <c r="AV153" s="9">
        <v>6</v>
      </c>
      <c r="AW153" s="9">
        <v>0</v>
      </c>
      <c r="AX153" s="9">
        <v>4</v>
      </c>
      <c r="AY153" s="9">
        <v>0</v>
      </c>
      <c r="AZ153" s="9">
        <v>0</v>
      </c>
      <c r="BA153" s="9">
        <v>0</v>
      </c>
      <c r="BB153" s="9">
        <v>4</v>
      </c>
      <c r="BC153" s="9">
        <v>41</v>
      </c>
      <c r="BD153" s="9">
        <v>39</v>
      </c>
      <c r="BE153" s="9">
        <v>5</v>
      </c>
      <c r="BF153" s="18">
        <f t="shared" si="69"/>
        <v>0.94563737076892274</v>
      </c>
      <c r="BG153" s="18">
        <f t="shared" si="64"/>
        <v>0.45998551854321584</v>
      </c>
      <c r="BH153" s="28">
        <f t="shared" si="68"/>
        <v>-0.30980267543582024</v>
      </c>
      <c r="BI153" s="18">
        <v>7.0705304131573554E-2</v>
      </c>
      <c r="BJ153" s="18">
        <v>0.48189021093068068</v>
      </c>
      <c r="BK153" s="18">
        <f t="shared" si="70"/>
        <v>0.12820512820512819</v>
      </c>
      <c r="BL153" s="18">
        <f t="shared" si="71"/>
        <v>6.5621166987909582E-2</v>
      </c>
      <c r="BM153" s="18">
        <f t="shared" si="72"/>
        <v>2.8846153846153848E-2</v>
      </c>
      <c r="BN153" s="18">
        <f t="shared" si="73"/>
        <v>5.2219321148825066E-3</v>
      </c>
      <c r="BO153" s="18">
        <f t="shared" si="74"/>
        <v>0.4864290823967643</v>
      </c>
      <c r="BP153" s="9">
        <v>10</v>
      </c>
      <c r="BQ153" s="9">
        <v>7</v>
      </c>
      <c r="BR153" s="9">
        <v>0</v>
      </c>
      <c r="BS153" s="38">
        <v>0</v>
      </c>
      <c r="BT153" s="42">
        <f t="shared" si="60"/>
        <v>-0.4747687231656828</v>
      </c>
    </row>
    <row r="154" spans="1:72" ht="16.5" x14ac:dyDescent="0.3">
      <c r="A154" s="7" t="s">
        <v>209</v>
      </c>
      <c r="B154" s="8" t="s">
        <v>173</v>
      </c>
      <c r="C154" s="8">
        <v>55119</v>
      </c>
      <c r="D154" s="9">
        <v>3</v>
      </c>
      <c r="E154" s="9">
        <v>3</v>
      </c>
      <c r="F154" s="18">
        <f t="shared" si="61"/>
        <v>1</v>
      </c>
      <c r="G154" s="9">
        <f>(P154-Q154)/D154</f>
        <v>273.33333333333331</v>
      </c>
      <c r="H154" s="9">
        <f>(P154-Q154)/E154</f>
        <v>273.33333333333331</v>
      </c>
      <c r="I154" s="9">
        <f>Q154/D154</f>
        <v>1128.6666666666667</v>
      </c>
      <c r="J154" s="9">
        <f>Q154/E154</f>
        <v>1128.6666666666667</v>
      </c>
      <c r="K154" s="26">
        <f t="shared" si="65"/>
        <v>0.49792267639108112</v>
      </c>
      <c r="L154" s="18">
        <f t="shared" si="66"/>
        <v>0.83402577453630633</v>
      </c>
      <c r="M154" s="28">
        <f t="shared" si="62"/>
        <v>-0.28507980568360547</v>
      </c>
      <c r="N154" s="34">
        <v>8.3979203685028148E-2</v>
      </c>
      <c r="O154" s="34">
        <v>0.85796654960429808</v>
      </c>
      <c r="P154" s="9">
        <v>4206</v>
      </c>
      <c r="Q154" s="9">
        <v>3386</v>
      </c>
      <c r="R154" s="9">
        <v>2143</v>
      </c>
      <c r="S154" s="9">
        <v>1346</v>
      </c>
      <c r="T154" s="18">
        <f>(R154-S154)/(P154-Q154)</f>
        <v>0.9719512195121951</v>
      </c>
      <c r="U154" s="18">
        <f>S154/Q154</f>
        <v>0.39751919669226227</v>
      </c>
      <c r="V154" s="18">
        <f>(T154*0.25)+(U154*0.75)</f>
        <v>0.54112720239724554</v>
      </c>
      <c r="W154" s="18">
        <f t="shared" si="63"/>
        <v>0.54112720239724554</v>
      </c>
      <c r="X154" s="28">
        <f t="shared" si="67"/>
        <v>-0.82061356973745869</v>
      </c>
      <c r="Y154" s="18">
        <v>0.22382549560204315</v>
      </c>
      <c r="Z154" s="18">
        <v>0.72480144134149405</v>
      </c>
      <c r="AA154" s="9">
        <v>67</v>
      </c>
      <c r="AB154" s="9">
        <v>2</v>
      </c>
      <c r="AC154" s="9">
        <v>164</v>
      </c>
      <c r="AD154" s="9">
        <v>1113</v>
      </c>
      <c r="AE154" s="9">
        <v>475</v>
      </c>
      <c r="AF154" s="9">
        <v>170</v>
      </c>
      <c r="AG154" s="9">
        <v>134</v>
      </c>
      <c r="AH154" s="9">
        <v>567</v>
      </c>
      <c r="AI154" s="9">
        <v>611</v>
      </c>
      <c r="AJ154" s="9">
        <v>1239</v>
      </c>
      <c r="AK154" s="9">
        <v>0</v>
      </c>
      <c r="AL154" s="9">
        <v>5</v>
      </c>
      <c r="AM154" s="9">
        <v>353</v>
      </c>
      <c r="AN154" s="9">
        <v>86</v>
      </c>
      <c r="AO154" s="9">
        <v>2</v>
      </c>
      <c r="AP154" s="9">
        <v>12</v>
      </c>
      <c r="AQ154" s="9">
        <v>535878</v>
      </c>
      <c r="AR154" s="9">
        <v>2000</v>
      </c>
      <c r="AS154" s="9">
        <v>0</v>
      </c>
      <c r="AT154" s="9">
        <v>265</v>
      </c>
      <c r="AU154" s="9">
        <v>0</v>
      </c>
      <c r="AV154" s="9">
        <v>2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30</v>
      </c>
      <c r="BD154" s="9">
        <v>26</v>
      </c>
      <c r="BE154" s="9">
        <v>1</v>
      </c>
      <c r="BF154" s="18">
        <f t="shared" si="69"/>
        <v>0.98390179334819305</v>
      </c>
      <c r="BG154" s="18">
        <f t="shared" si="64"/>
        <v>0.40875786603365305</v>
      </c>
      <c r="BH154" s="28">
        <f t="shared" si="68"/>
        <v>-1.0343261484447852</v>
      </c>
      <c r="BI154" s="18">
        <v>7.0705304131573554E-2</v>
      </c>
      <c r="BJ154" s="18">
        <v>0.48189021093068068</v>
      </c>
      <c r="BK154" s="18">
        <f t="shared" si="70"/>
        <v>3.8461538461538464E-2</v>
      </c>
      <c r="BL154" s="18">
        <f t="shared" si="71"/>
        <v>1.9969103548548323E-2</v>
      </c>
      <c r="BM154" s="18">
        <f t="shared" si="72"/>
        <v>1.1627906976744186E-2</v>
      </c>
      <c r="BN154" s="18">
        <f t="shared" si="73"/>
        <v>5.6657223796033997E-3</v>
      </c>
      <c r="BO154" s="18">
        <f t="shared" si="74"/>
        <v>0.41544579834808543</v>
      </c>
      <c r="BP154" s="9">
        <v>9</v>
      </c>
      <c r="BQ154" s="9">
        <v>2</v>
      </c>
      <c r="BR154" s="9">
        <v>0</v>
      </c>
      <c r="BS154" s="38">
        <v>0</v>
      </c>
      <c r="BT154" s="42">
        <f t="shared" si="60"/>
        <v>-0.71333984128861638</v>
      </c>
    </row>
    <row r="155" spans="1:72" ht="16.5" x14ac:dyDescent="0.3">
      <c r="A155" s="7" t="s">
        <v>209</v>
      </c>
      <c r="B155" s="8" t="s">
        <v>190</v>
      </c>
      <c r="C155" s="8">
        <v>84187</v>
      </c>
      <c r="D155" s="9">
        <v>6</v>
      </c>
      <c r="E155" s="9">
        <v>5</v>
      </c>
      <c r="F155" s="18">
        <f t="shared" si="61"/>
        <v>0.83333333333333337</v>
      </c>
      <c r="G155" s="9">
        <f>(P155-Q155)/D155</f>
        <v>450.5</v>
      </c>
      <c r="H155" s="9">
        <f>(P155-Q155)/E155</f>
        <v>540.6</v>
      </c>
      <c r="I155" s="9">
        <f>Q155/D155</f>
        <v>910.16666666666663</v>
      </c>
      <c r="J155" s="9">
        <f>Q155/E155</f>
        <v>1092.2</v>
      </c>
      <c r="K155" s="26">
        <f t="shared" si="65"/>
        <v>0.56677396747716391</v>
      </c>
      <c r="L155" s="18">
        <f t="shared" si="66"/>
        <v>0.88664520650456724</v>
      </c>
      <c r="M155" s="28">
        <f t="shared" si="62"/>
        <v>0.341497128358482</v>
      </c>
      <c r="N155" s="34">
        <v>8.3979203685028148E-2</v>
      </c>
      <c r="O155" s="34">
        <v>0.85796654960429808</v>
      </c>
      <c r="P155" s="9">
        <v>8164</v>
      </c>
      <c r="Q155" s="9">
        <v>5461</v>
      </c>
      <c r="R155" s="9">
        <v>4303</v>
      </c>
      <c r="S155" s="9">
        <v>2116</v>
      </c>
      <c r="T155" s="18">
        <f>(R155-S155)/(P155-Q155)</f>
        <v>0.8091009988901221</v>
      </c>
      <c r="U155" s="18">
        <f>S155/Q155</f>
        <v>0.38747482146127082</v>
      </c>
      <c r="V155" s="18">
        <f>(T155*0.25)+(U155*0.75)</f>
        <v>0.49288136581848363</v>
      </c>
      <c r="W155" s="18">
        <f t="shared" si="63"/>
        <v>0.59145763898218029</v>
      </c>
      <c r="X155" s="28">
        <f t="shared" si="67"/>
        <v>-0.59574894272275458</v>
      </c>
      <c r="Y155" s="18">
        <v>0.22382549560204315</v>
      </c>
      <c r="Z155" s="18">
        <v>0.72480144134149405</v>
      </c>
      <c r="AA155" s="9">
        <v>130</v>
      </c>
      <c r="AB155" s="9">
        <v>1</v>
      </c>
      <c r="AC155" s="9">
        <v>278</v>
      </c>
      <c r="AD155" s="9">
        <v>1707</v>
      </c>
      <c r="AE155" s="9">
        <v>1205</v>
      </c>
      <c r="AF155" s="9">
        <v>478</v>
      </c>
      <c r="AG155" s="9">
        <v>87</v>
      </c>
      <c r="AH155" s="9">
        <v>346</v>
      </c>
      <c r="AI155" s="9">
        <v>906</v>
      </c>
      <c r="AJ155" s="9">
        <v>2223</v>
      </c>
      <c r="AK155" s="9">
        <v>0</v>
      </c>
      <c r="AL155" s="9">
        <v>28</v>
      </c>
      <c r="AM155" s="9">
        <v>585</v>
      </c>
      <c r="AN155" s="9">
        <v>145</v>
      </c>
      <c r="AO155" s="9">
        <v>1</v>
      </c>
      <c r="AP155" s="9">
        <v>4</v>
      </c>
      <c r="AQ155" s="9">
        <v>319941</v>
      </c>
      <c r="AR155" s="9">
        <v>40600</v>
      </c>
      <c r="AS155" s="9">
        <v>0</v>
      </c>
      <c r="AT155" s="9">
        <v>439</v>
      </c>
      <c r="AU155" s="9">
        <v>0</v>
      </c>
      <c r="AV155" s="9">
        <v>3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122</v>
      </c>
      <c r="BD155" s="9">
        <v>103</v>
      </c>
      <c r="BE155" s="9">
        <v>6</v>
      </c>
      <c r="BF155" s="18">
        <f t="shared" si="69"/>
        <v>0.97535557507806325</v>
      </c>
      <c r="BG155" s="18">
        <f t="shared" si="64"/>
        <v>0.45667086920044569</v>
      </c>
      <c r="BH155" s="28">
        <f t="shared" si="68"/>
        <v>-0.35668245883371086</v>
      </c>
      <c r="BI155" s="18">
        <v>7.0705304131573554E-2</v>
      </c>
      <c r="BJ155" s="18">
        <v>0.48189021093068068</v>
      </c>
      <c r="BK155" s="18">
        <f t="shared" si="70"/>
        <v>5.8252427184466021E-2</v>
      </c>
      <c r="BL155" s="18">
        <f t="shared" si="71"/>
        <v>3.1689846626475823E-2</v>
      </c>
      <c r="BM155" s="18">
        <f t="shared" si="72"/>
        <v>1.0344827586206896E-2</v>
      </c>
      <c r="BN155" s="18">
        <f t="shared" si="73"/>
        <v>1.7094017094017094E-3</v>
      </c>
      <c r="BO155" s="18">
        <f t="shared" si="74"/>
        <v>0.4682096261805811</v>
      </c>
      <c r="BP155" s="9">
        <v>15</v>
      </c>
      <c r="BQ155" s="9">
        <v>7</v>
      </c>
      <c r="BR155" s="9">
        <v>0</v>
      </c>
      <c r="BS155" s="38">
        <v>0</v>
      </c>
      <c r="BT155" s="42">
        <f t="shared" si="60"/>
        <v>-0.20364475773266114</v>
      </c>
    </row>
    <row r="156" spans="1:72" ht="16.5" x14ac:dyDescent="0.3">
      <c r="A156" s="7" t="s">
        <v>209</v>
      </c>
      <c r="B156" s="8" t="s">
        <v>138</v>
      </c>
      <c r="C156" s="8">
        <v>44851</v>
      </c>
      <c r="D156" s="9">
        <v>3</v>
      </c>
      <c r="E156" s="9">
        <v>2</v>
      </c>
      <c r="F156" s="18">
        <f t="shared" si="61"/>
        <v>0.66666666666666663</v>
      </c>
      <c r="G156" s="9">
        <f>(P156-Q156)/D156</f>
        <v>381</v>
      </c>
      <c r="H156" s="9">
        <f>(P156-Q156)/E156</f>
        <v>571.5</v>
      </c>
      <c r="I156" s="9">
        <f>Q156/D156</f>
        <v>663.33333333333337</v>
      </c>
      <c r="J156" s="9">
        <f>Q156/E156</f>
        <v>995</v>
      </c>
      <c r="K156" s="26">
        <f t="shared" si="65"/>
        <v>0.39647945419277164</v>
      </c>
      <c r="L156" s="18">
        <f t="shared" si="66"/>
        <v>0.80176027290361418</v>
      </c>
      <c r="M156" s="28">
        <f t="shared" si="62"/>
        <v>-0.66928804078079607</v>
      </c>
      <c r="N156" s="34">
        <v>8.3979203685028148E-2</v>
      </c>
      <c r="O156" s="34">
        <v>0.85796654960429808</v>
      </c>
      <c r="P156" s="9">
        <v>3133</v>
      </c>
      <c r="Q156" s="9">
        <v>1990</v>
      </c>
      <c r="R156" s="9">
        <v>1941</v>
      </c>
      <c r="S156" s="9">
        <v>859</v>
      </c>
      <c r="T156" s="18">
        <f>(R156-S156)/(P156-Q156)</f>
        <v>0.94663167104111989</v>
      </c>
      <c r="U156" s="18">
        <f>S156/Q156</f>
        <v>0.43165829145728646</v>
      </c>
      <c r="V156" s="18">
        <f>(T156*0.25)+(U156*0.75)</f>
        <v>0.5604016363532448</v>
      </c>
      <c r="W156" s="18">
        <f t="shared" si="63"/>
        <v>0.84060245452986726</v>
      </c>
      <c r="X156" s="28">
        <f t="shared" si="67"/>
        <v>0.5173718609530743</v>
      </c>
      <c r="Y156" s="18">
        <v>0.22382549560204315</v>
      </c>
      <c r="Z156" s="18">
        <v>0.72480144134149405</v>
      </c>
      <c r="AA156" s="9">
        <v>17</v>
      </c>
      <c r="AB156" s="9">
        <v>12</v>
      </c>
      <c r="AC156" s="9">
        <v>211</v>
      </c>
      <c r="AD156" s="9">
        <v>619</v>
      </c>
      <c r="AE156" s="9">
        <v>426</v>
      </c>
      <c r="AF156" s="9">
        <v>162</v>
      </c>
      <c r="AG156" s="9">
        <v>219</v>
      </c>
      <c r="AH156" s="9">
        <v>52</v>
      </c>
      <c r="AI156" s="9">
        <v>724</v>
      </c>
      <c r="AJ156" s="9">
        <v>203</v>
      </c>
      <c r="AK156" s="9">
        <v>1</v>
      </c>
      <c r="AL156" s="9">
        <v>13</v>
      </c>
      <c r="AM156" s="9">
        <v>416</v>
      </c>
      <c r="AN156" s="9">
        <v>29</v>
      </c>
      <c r="AO156" s="9">
        <v>12</v>
      </c>
      <c r="AP156" s="9">
        <v>2</v>
      </c>
      <c r="AQ156" s="9">
        <v>102985</v>
      </c>
      <c r="AR156" s="9">
        <v>0</v>
      </c>
      <c r="AS156" s="9">
        <v>0</v>
      </c>
      <c r="AT156" s="9">
        <v>375</v>
      </c>
      <c r="AU156" s="9">
        <v>0</v>
      </c>
      <c r="AV156" s="9">
        <v>1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42</v>
      </c>
      <c r="BD156" s="9">
        <v>17</v>
      </c>
      <c r="BE156" s="9">
        <v>1</v>
      </c>
      <c r="BF156" s="18">
        <f t="shared" si="69"/>
        <v>0.97996297311961589</v>
      </c>
      <c r="BG156" s="18">
        <f t="shared" si="64"/>
        <v>0.5303060290661582</v>
      </c>
      <c r="BH156" s="28">
        <f t="shared" si="68"/>
        <v>0.68475510755716229</v>
      </c>
      <c r="BI156" s="18">
        <v>7.0705304131573554E-2</v>
      </c>
      <c r="BJ156" s="18">
        <v>0.48189021093068068</v>
      </c>
      <c r="BK156" s="18">
        <f t="shared" si="70"/>
        <v>5.8823529411764705E-2</v>
      </c>
      <c r="BL156" s="18">
        <f t="shared" si="71"/>
        <v>3.2929352645580848E-2</v>
      </c>
      <c r="BM156" s="18">
        <f t="shared" si="72"/>
        <v>1.7241379310344827E-2</v>
      </c>
      <c r="BN156" s="18">
        <f t="shared" si="73"/>
        <v>2.8846153846153848E-2</v>
      </c>
      <c r="BO156" s="18">
        <f t="shared" si="74"/>
        <v>0.54114904706856526</v>
      </c>
      <c r="BP156" s="9">
        <v>0</v>
      </c>
      <c r="BQ156" s="9">
        <v>1</v>
      </c>
      <c r="BR156" s="9">
        <v>0</v>
      </c>
      <c r="BS156" s="38">
        <v>0</v>
      </c>
      <c r="BT156" s="42">
        <f t="shared" si="60"/>
        <v>0.17761297590981354</v>
      </c>
    </row>
    <row r="157" spans="1:72" ht="16.5" x14ac:dyDescent="0.3">
      <c r="A157" s="7" t="s">
        <v>209</v>
      </c>
      <c r="B157" s="8" t="s">
        <v>136</v>
      </c>
      <c r="C157" s="8">
        <v>93038</v>
      </c>
      <c r="D157" s="9">
        <v>6</v>
      </c>
      <c r="E157" s="9">
        <v>6</v>
      </c>
      <c r="F157" s="18">
        <f t="shared" si="61"/>
        <v>1</v>
      </c>
      <c r="G157" s="9">
        <f>(P157-Q157)/D157</f>
        <v>496.5</v>
      </c>
      <c r="H157" s="9">
        <f>(P157-Q157)/E157</f>
        <v>496.5</v>
      </c>
      <c r="I157" s="9">
        <f>Q157/D157</f>
        <v>1724.8333333333333</v>
      </c>
      <c r="J157" s="9">
        <f>Q157/E157</f>
        <v>1724.8333333333333</v>
      </c>
      <c r="K157" s="26">
        <f t="shared" si="65"/>
        <v>0.91430383284249439</v>
      </c>
      <c r="L157" s="18">
        <f t="shared" si="66"/>
        <v>0.84761602785958423</v>
      </c>
      <c r="M157" s="28">
        <f t="shared" si="62"/>
        <v>-0.12325101085185859</v>
      </c>
      <c r="N157" s="34">
        <v>8.3979203685028148E-2</v>
      </c>
      <c r="O157" s="34">
        <v>0.85796654960429808</v>
      </c>
      <c r="P157" s="9">
        <v>13328</v>
      </c>
      <c r="Q157" s="9">
        <v>10349</v>
      </c>
      <c r="R157" s="9">
        <v>5956</v>
      </c>
      <c r="S157" s="9">
        <v>3192</v>
      </c>
      <c r="T157" s="18">
        <f>(R157-S157)/(P157-Q157)</f>
        <v>0.92782813024504862</v>
      </c>
      <c r="U157" s="18">
        <f>S157/Q157</f>
        <v>0.30843559764228429</v>
      </c>
      <c r="V157" s="18">
        <f>(T157*0.25)+(U157*0.75)</f>
        <v>0.46328373079297536</v>
      </c>
      <c r="W157" s="18">
        <f t="shared" si="63"/>
        <v>0.46328373079297536</v>
      </c>
      <c r="X157" s="28">
        <f t="shared" si="67"/>
        <v>-1.168400006643977</v>
      </c>
      <c r="Y157" s="18">
        <v>0.22382549560204315</v>
      </c>
      <c r="Z157" s="18">
        <v>0.72480144134149405</v>
      </c>
      <c r="AA157" s="9">
        <v>104</v>
      </c>
      <c r="AB157" s="9">
        <v>12</v>
      </c>
      <c r="AC157" s="9">
        <v>555</v>
      </c>
      <c r="AD157" s="9">
        <v>2521</v>
      </c>
      <c r="AE157" s="9">
        <v>1290</v>
      </c>
      <c r="AF157" s="9">
        <v>623</v>
      </c>
      <c r="AG157" s="9">
        <v>708</v>
      </c>
      <c r="AH157" s="9">
        <v>571</v>
      </c>
      <c r="AI157" s="9">
        <v>4433</v>
      </c>
      <c r="AJ157" s="9">
        <v>2478</v>
      </c>
      <c r="AK157" s="9">
        <v>0</v>
      </c>
      <c r="AL157" s="9">
        <v>6</v>
      </c>
      <c r="AM157" s="9">
        <v>463</v>
      </c>
      <c r="AN157" s="9">
        <v>121</v>
      </c>
      <c r="AO157" s="9">
        <v>13</v>
      </c>
      <c r="AP157" s="9">
        <v>17</v>
      </c>
      <c r="AQ157" s="9">
        <v>617546</v>
      </c>
      <c r="AR157" s="9">
        <v>39393</v>
      </c>
      <c r="AS157" s="9">
        <v>0</v>
      </c>
      <c r="AT157" s="9">
        <v>329</v>
      </c>
      <c r="AU157" s="9">
        <v>0</v>
      </c>
      <c r="AV157" s="9">
        <v>1</v>
      </c>
      <c r="AW157" s="9">
        <v>0</v>
      </c>
      <c r="AX157" s="9">
        <v>2</v>
      </c>
      <c r="AY157" s="9">
        <v>1</v>
      </c>
      <c r="AZ157" s="9">
        <v>0</v>
      </c>
      <c r="BA157" s="9">
        <v>0</v>
      </c>
      <c r="BB157" s="9">
        <v>1</v>
      </c>
      <c r="BC157" s="9">
        <v>82</v>
      </c>
      <c r="BD157" s="9">
        <v>75</v>
      </c>
      <c r="BE157" s="9">
        <v>6</v>
      </c>
      <c r="BF157" s="18">
        <f t="shared" si="69"/>
        <v>0.97591390982356208</v>
      </c>
      <c r="BG157" s="18">
        <f t="shared" si="64"/>
        <v>0.50891981569516742</v>
      </c>
      <c r="BH157" s="28">
        <f t="shared" si="68"/>
        <v>0.38228538999263889</v>
      </c>
      <c r="BI157" s="18">
        <v>7.0705304131573554E-2</v>
      </c>
      <c r="BJ157" s="18">
        <v>0.48189021093068068</v>
      </c>
      <c r="BK157" s="18">
        <f t="shared" si="70"/>
        <v>0.08</v>
      </c>
      <c r="BL157" s="18">
        <f t="shared" si="71"/>
        <v>4.0289883080490869E-2</v>
      </c>
      <c r="BM157" s="18">
        <f t="shared" si="72"/>
        <v>4.1322314049586778E-3</v>
      </c>
      <c r="BN157" s="18">
        <f t="shared" si="73"/>
        <v>2.8077753779697623E-2</v>
      </c>
      <c r="BO157" s="18">
        <f t="shared" si="74"/>
        <v>0.5214802356769116</v>
      </c>
      <c r="BP157" s="9">
        <v>28</v>
      </c>
      <c r="BQ157" s="9">
        <v>20</v>
      </c>
      <c r="BR157" s="9">
        <v>0</v>
      </c>
      <c r="BS157" s="38">
        <v>0</v>
      </c>
      <c r="BT157" s="42">
        <f t="shared" si="60"/>
        <v>-0.30312187583439892</v>
      </c>
    </row>
    <row r="158" spans="1:72" ht="16.5" x14ac:dyDescent="0.3">
      <c r="A158" s="7" t="s">
        <v>209</v>
      </c>
      <c r="B158" s="8" t="s">
        <v>80</v>
      </c>
      <c r="C158" s="8">
        <v>89559</v>
      </c>
      <c r="D158" s="9">
        <v>4</v>
      </c>
      <c r="E158" s="9">
        <v>2</v>
      </c>
      <c r="F158" s="18">
        <f t="shared" si="61"/>
        <v>0.5</v>
      </c>
      <c r="G158" s="9">
        <f>(P158-Q158)/D158</f>
        <v>357</v>
      </c>
      <c r="H158" s="9">
        <f>(P158-Q158)/E158</f>
        <v>714</v>
      </c>
      <c r="I158" s="9">
        <f>Q158/D158</f>
        <v>800.25</v>
      </c>
      <c r="J158" s="9">
        <f>Q158/E158</f>
        <v>1600.5</v>
      </c>
      <c r="K158" s="26">
        <f t="shared" si="65"/>
        <v>0.30792550162462734</v>
      </c>
      <c r="L158" s="18">
        <f t="shared" si="66"/>
        <v>0.8460372491876863</v>
      </c>
      <c r="M158" s="28">
        <f t="shared" si="62"/>
        <v>-0.14205064936497533</v>
      </c>
      <c r="N158" s="34">
        <v>8.3979203685028148E-2</v>
      </c>
      <c r="O158" s="34">
        <v>0.85796654960429808</v>
      </c>
      <c r="P158" s="9">
        <v>4629</v>
      </c>
      <c r="Q158" s="9">
        <v>3201</v>
      </c>
      <c r="R158" s="9">
        <v>3223</v>
      </c>
      <c r="S158" s="9">
        <v>1843</v>
      </c>
      <c r="T158" s="18">
        <f>(R158-S158)/(P158-Q158)</f>
        <v>0.96638655462184875</v>
      </c>
      <c r="U158" s="18">
        <f>S158/Q158</f>
        <v>0.5757575757575758</v>
      </c>
      <c r="V158" s="18">
        <f>(T158*0.25)+(U158*0.75)</f>
        <v>0.67341482047364409</v>
      </c>
      <c r="W158" s="18">
        <f t="shared" si="63"/>
        <v>1.3468296409472882</v>
      </c>
      <c r="X158" s="28">
        <f t="shared" si="67"/>
        <v>2.7790766102524205</v>
      </c>
      <c r="Y158" s="18">
        <v>0.22382549560204315</v>
      </c>
      <c r="Z158" s="18">
        <v>0.72480144134149405</v>
      </c>
      <c r="AA158" s="9">
        <v>62</v>
      </c>
      <c r="AB158" s="9">
        <v>0</v>
      </c>
      <c r="AC158" s="9">
        <v>471</v>
      </c>
      <c r="AD158" s="9">
        <v>1310</v>
      </c>
      <c r="AE158" s="9">
        <v>1068</v>
      </c>
      <c r="AF158" s="9">
        <v>303</v>
      </c>
      <c r="AG158" s="9">
        <v>409</v>
      </c>
      <c r="AH158" s="9">
        <v>63</v>
      </c>
      <c r="AI158" s="9">
        <v>484</v>
      </c>
      <c r="AJ158" s="9">
        <v>733</v>
      </c>
      <c r="AK158" s="9">
        <v>2</v>
      </c>
      <c r="AL158" s="9">
        <v>9</v>
      </c>
      <c r="AM158" s="9">
        <v>306</v>
      </c>
      <c r="AN158" s="9">
        <v>78</v>
      </c>
      <c r="AO158" s="9">
        <v>0</v>
      </c>
      <c r="AP158" s="9">
        <v>5</v>
      </c>
      <c r="AQ158" s="9">
        <v>23126</v>
      </c>
      <c r="AR158" s="9">
        <v>11080</v>
      </c>
      <c r="AS158" s="9">
        <v>0</v>
      </c>
      <c r="AT158" s="9">
        <v>228</v>
      </c>
      <c r="AU158" s="9">
        <v>0</v>
      </c>
      <c r="AV158" s="9">
        <v>1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59</v>
      </c>
      <c r="BD158" s="9">
        <v>36</v>
      </c>
      <c r="BE158" s="9">
        <v>2</v>
      </c>
      <c r="BF158" s="18">
        <f t="shared" si="69"/>
        <v>0.97713454929949772</v>
      </c>
      <c r="BG158" s="18">
        <f t="shared" si="64"/>
        <v>0.51165370874497285</v>
      </c>
      <c r="BH158" s="28">
        <f t="shared" si="68"/>
        <v>0.42095141488828175</v>
      </c>
      <c r="BI158" s="18">
        <v>7.0705304131573554E-2</v>
      </c>
      <c r="BJ158" s="18">
        <v>0.48189021093068068</v>
      </c>
      <c r="BK158" s="18">
        <f t="shared" si="70"/>
        <v>5.5555555555555552E-2</v>
      </c>
      <c r="BL158" s="18">
        <f t="shared" si="71"/>
        <v>2.9495990836197021E-2</v>
      </c>
      <c r="BM158" s="18">
        <f t="shared" si="72"/>
        <v>6.41025641025641E-3</v>
      </c>
      <c r="BN158" s="18">
        <f t="shared" si="73"/>
        <v>0</v>
      </c>
      <c r="BO158" s="18">
        <f t="shared" si="74"/>
        <v>0.52362666851947315</v>
      </c>
      <c r="BP158" s="9">
        <v>9</v>
      </c>
      <c r="BQ158" s="9">
        <v>6</v>
      </c>
      <c r="BR158" s="9">
        <v>0</v>
      </c>
      <c r="BS158" s="38">
        <v>0</v>
      </c>
      <c r="BT158" s="42">
        <f t="shared" si="60"/>
        <v>1.0193257919252423</v>
      </c>
    </row>
    <row r="159" spans="1:72" ht="16.5" x14ac:dyDescent="0.3">
      <c r="A159" s="7" t="s">
        <v>209</v>
      </c>
      <c r="B159" s="8" t="s">
        <v>134</v>
      </c>
      <c r="C159" s="8">
        <v>130412</v>
      </c>
      <c r="D159" s="9">
        <v>9</v>
      </c>
      <c r="E159" s="9">
        <v>8</v>
      </c>
      <c r="F159" s="18">
        <f t="shared" si="61"/>
        <v>0.88888888888888884</v>
      </c>
      <c r="G159" s="9">
        <f>(P159-Q159)/D159</f>
        <v>1399.3333333333333</v>
      </c>
      <c r="H159" s="9">
        <f>(P159-Q159)/E159</f>
        <v>1574.25</v>
      </c>
      <c r="I159" s="9">
        <f>Q159/D159</f>
        <v>1331.1111111111111</v>
      </c>
      <c r="J159" s="9">
        <f>Q159/E159</f>
        <v>1497.5</v>
      </c>
      <c r="K159" s="26">
        <f t="shared" si="65"/>
        <v>0.93039750943164745</v>
      </c>
      <c r="L159" s="18">
        <f t="shared" si="66"/>
        <v>0.8837003113210441</v>
      </c>
      <c r="M159" s="28">
        <f t="shared" si="62"/>
        <v>0.30643017065585543</v>
      </c>
      <c r="N159" s="34">
        <v>8.3979203685028148E-2</v>
      </c>
      <c r="O159" s="34">
        <v>0.85796654960429808</v>
      </c>
      <c r="P159" s="9">
        <v>24574</v>
      </c>
      <c r="Q159" s="9">
        <v>11980</v>
      </c>
      <c r="R159" s="9">
        <v>16740</v>
      </c>
      <c r="S159" s="9">
        <v>4315</v>
      </c>
      <c r="T159" s="18">
        <f>(R159-S159)/(P159-Q159)</f>
        <v>0.98658091154518024</v>
      </c>
      <c r="U159" s="18">
        <f>S159/Q159</f>
        <v>0.36018363939899833</v>
      </c>
      <c r="V159" s="18">
        <f>(T159*0.25)+(U159*0.75)</f>
        <v>0.51678295743554381</v>
      </c>
      <c r="W159" s="18">
        <f t="shared" si="63"/>
        <v>0.58138082711498684</v>
      </c>
      <c r="X159" s="28">
        <f t="shared" si="67"/>
        <v>-0.64076978290938724</v>
      </c>
      <c r="Y159" s="18">
        <v>0.22382549560204315</v>
      </c>
      <c r="Z159" s="18">
        <v>0.72480144134149405</v>
      </c>
      <c r="AA159" s="9">
        <v>322</v>
      </c>
      <c r="AB159" s="9">
        <v>4</v>
      </c>
      <c r="AC159" s="9">
        <v>650</v>
      </c>
      <c r="AD159" s="9">
        <v>3339</v>
      </c>
      <c r="AE159" s="9">
        <v>2189</v>
      </c>
      <c r="AF159" s="9">
        <v>877</v>
      </c>
      <c r="AG159" s="9">
        <v>801</v>
      </c>
      <c r="AH159" s="9">
        <v>448</v>
      </c>
      <c r="AI159" s="9">
        <v>3735</v>
      </c>
      <c r="AJ159" s="9">
        <v>3290</v>
      </c>
      <c r="AK159" s="9">
        <v>1</v>
      </c>
      <c r="AL159" s="9">
        <v>20</v>
      </c>
      <c r="AM159" s="9">
        <v>1522</v>
      </c>
      <c r="AN159" s="9">
        <v>423</v>
      </c>
      <c r="AO159" s="9">
        <v>7</v>
      </c>
      <c r="AP159" s="9">
        <v>60</v>
      </c>
      <c r="AQ159" s="9">
        <v>16481581</v>
      </c>
      <c r="AR159" s="9">
        <v>58750</v>
      </c>
      <c r="AS159" s="9">
        <v>0</v>
      </c>
      <c r="AT159" s="9">
        <v>1092</v>
      </c>
      <c r="AU159" s="9">
        <v>1</v>
      </c>
      <c r="AV159" s="9">
        <v>24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209</v>
      </c>
      <c r="BD159" s="9">
        <v>191</v>
      </c>
      <c r="BE159" s="9">
        <v>15</v>
      </c>
      <c r="BF159" s="18">
        <f t="shared" si="69"/>
        <v>0.96438822733728125</v>
      </c>
      <c r="BG159" s="18">
        <f t="shared" si="64"/>
        <v>0.49884825327569221</v>
      </c>
      <c r="BH159" s="28">
        <f t="shared" si="68"/>
        <v>0.23984116260153229</v>
      </c>
      <c r="BI159" s="18">
        <v>7.0705304131573554E-2</v>
      </c>
      <c r="BJ159" s="18">
        <v>0.48189021093068068</v>
      </c>
      <c r="BK159" s="18">
        <f t="shared" si="70"/>
        <v>7.8534031413612565E-2</v>
      </c>
      <c r="BL159" s="18">
        <f t="shared" si="71"/>
        <v>4.0143476474752859E-2</v>
      </c>
      <c r="BM159" s="18">
        <f t="shared" si="72"/>
        <v>2.8368794326241134E-2</v>
      </c>
      <c r="BN159" s="18">
        <f t="shared" si="73"/>
        <v>4.5992115637319315E-3</v>
      </c>
      <c r="BO159" s="18">
        <f t="shared" si="74"/>
        <v>0.51726912371486988</v>
      </c>
      <c r="BP159" s="9">
        <v>185</v>
      </c>
      <c r="BQ159" s="9">
        <v>159</v>
      </c>
      <c r="BR159" s="9">
        <v>0</v>
      </c>
      <c r="BS159" s="38">
        <v>0</v>
      </c>
      <c r="BT159" s="42">
        <f t="shared" si="60"/>
        <v>-3.1499483217333167E-2</v>
      </c>
    </row>
    <row r="160" spans="1:72" ht="16.5" x14ac:dyDescent="0.3">
      <c r="A160" s="7" t="s">
        <v>209</v>
      </c>
      <c r="B160" s="8" t="s">
        <v>58</v>
      </c>
      <c r="C160" s="8">
        <v>103584</v>
      </c>
      <c r="D160" s="9">
        <v>6</v>
      </c>
      <c r="E160" s="9">
        <v>5</v>
      </c>
      <c r="F160" s="18">
        <f t="shared" si="61"/>
        <v>0.83333333333333337</v>
      </c>
      <c r="G160" s="9">
        <f>(P160-Q160)/D160</f>
        <v>354.83333333333331</v>
      </c>
      <c r="H160" s="9">
        <f>(P160-Q160)/E160</f>
        <v>425.8</v>
      </c>
      <c r="I160" s="9">
        <f>Q160/D160</f>
        <v>744</v>
      </c>
      <c r="J160" s="9">
        <f>Q160/E160</f>
        <v>892.8</v>
      </c>
      <c r="K160" s="26">
        <f t="shared" si="65"/>
        <v>0.37459935897435898</v>
      </c>
      <c r="L160" s="18">
        <f t="shared" si="66"/>
        <v>0.92508012820512819</v>
      </c>
      <c r="M160" s="28">
        <f t="shared" si="62"/>
        <v>0.79916902823401215</v>
      </c>
      <c r="N160" s="34">
        <v>8.3979203685028148E-2</v>
      </c>
      <c r="O160" s="34">
        <v>0.85796654960429808</v>
      </c>
      <c r="P160" s="9">
        <v>6593</v>
      </c>
      <c r="Q160" s="9">
        <v>4464</v>
      </c>
      <c r="R160" s="9">
        <v>4549</v>
      </c>
      <c r="S160" s="9">
        <v>2765</v>
      </c>
      <c r="T160" s="18">
        <f>(R160-S160)/(P160-Q160)</f>
        <v>0.83795209018318462</v>
      </c>
      <c r="U160" s="18">
        <f>S160/Q160</f>
        <v>0.61939964157706096</v>
      </c>
      <c r="V160" s="18">
        <f>(T160*0.25)+(U160*0.75)</f>
        <v>0.67403775372859187</v>
      </c>
      <c r="W160" s="18">
        <f t="shared" si="63"/>
        <v>0.80884530447431024</v>
      </c>
      <c r="X160" s="28">
        <f t="shared" si="67"/>
        <v>0.37548833704916418</v>
      </c>
      <c r="Y160" s="18">
        <v>0.22382549560204315</v>
      </c>
      <c r="Z160" s="18">
        <v>0.72480144134149405</v>
      </c>
      <c r="AA160" s="9">
        <v>132</v>
      </c>
      <c r="AB160" s="9">
        <v>3</v>
      </c>
      <c r="AC160" s="9">
        <v>559</v>
      </c>
      <c r="AD160" s="9">
        <v>2071</v>
      </c>
      <c r="AE160" s="9">
        <v>1953</v>
      </c>
      <c r="AF160" s="9">
        <v>338</v>
      </c>
      <c r="AG160" s="9">
        <v>474</v>
      </c>
      <c r="AH160" s="9">
        <v>0</v>
      </c>
      <c r="AI160" s="9">
        <v>796</v>
      </c>
      <c r="AJ160" s="9">
        <v>570</v>
      </c>
      <c r="AK160" s="9">
        <v>1</v>
      </c>
      <c r="AL160" s="9">
        <v>22</v>
      </c>
      <c r="AM160" s="9">
        <v>791</v>
      </c>
      <c r="AN160" s="9">
        <v>174</v>
      </c>
      <c r="AO160" s="9">
        <v>4</v>
      </c>
      <c r="AP160" s="9">
        <v>21</v>
      </c>
      <c r="AQ160" s="9">
        <v>431334</v>
      </c>
      <c r="AR160" s="9">
        <v>20359</v>
      </c>
      <c r="AS160" s="9">
        <v>117004</v>
      </c>
      <c r="AT160" s="9">
        <v>613</v>
      </c>
      <c r="AU160" s="9">
        <v>0</v>
      </c>
      <c r="AV160" s="9">
        <v>1</v>
      </c>
      <c r="AW160" s="9">
        <v>0</v>
      </c>
      <c r="AX160" s="9">
        <v>6</v>
      </c>
      <c r="AY160" s="9">
        <v>0</v>
      </c>
      <c r="AZ160" s="9">
        <v>0</v>
      </c>
      <c r="BA160" s="9">
        <v>0</v>
      </c>
      <c r="BB160" s="9">
        <v>6</v>
      </c>
      <c r="BC160" s="9">
        <v>132</v>
      </c>
      <c r="BD160" s="9">
        <v>123</v>
      </c>
      <c r="BE160" s="9">
        <v>15</v>
      </c>
      <c r="BF160" s="18">
        <f t="shared" si="69"/>
        <v>0.95417008316285168</v>
      </c>
      <c r="BG160" s="18">
        <f t="shared" si="64"/>
        <v>0.47042483087435788</v>
      </c>
      <c r="BH160" s="28">
        <f t="shared" si="68"/>
        <v>-0.16215728363160981</v>
      </c>
      <c r="BI160" s="18">
        <v>7.0705304131573554E-2</v>
      </c>
      <c r="BJ160" s="18">
        <v>0.48189021093068068</v>
      </c>
      <c r="BK160" s="18">
        <f t="shared" si="70"/>
        <v>0.12195121951219512</v>
      </c>
      <c r="BL160" s="18">
        <f t="shared" si="71"/>
        <v>6.3551774630649538E-2</v>
      </c>
      <c r="BM160" s="18">
        <f t="shared" si="72"/>
        <v>2.8735632183908046E-3</v>
      </c>
      <c r="BN160" s="18">
        <f t="shared" si="73"/>
        <v>5.0568900126422255E-3</v>
      </c>
      <c r="BO160" s="18">
        <f t="shared" si="74"/>
        <v>0.49301989150090419</v>
      </c>
      <c r="BP160" s="9">
        <v>13</v>
      </c>
      <c r="BQ160" s="9">
        <v>15</v>
      </c>
      <c r="BR160" s="9">
        <v>0</v>
      </c>
      <c r="BS160" s="38">
        <v>0</v>
      </c>
      <c r="BT160" s="42">
        <f t="shared" si="60"/>
        <v>0.33750002721718886</v>
      </c>
    </row>
    <row r="161" spans="1:72" ht="16.5" x14ac:dyDescent="0.3">
      <c r="A161" s="7" t="s">
        <v>209</v>
      </c>
      <c r="B161" s="8" t="s">
        <v>174</v>
      </c>
      <c r="C161" s="8">
        <v>110871</v>
      </c>
      <c r="D161" s="9">
        <v>5</v>
      </c>
      <c r="E161" s="9">
        <v>5</v>
      </c>
      <c r="F161" s="18">
        <f t="shared" si="61"/>
        <v>1</v>
      </c>
      <c r="G161" s="9">
        <f>(P161-Q161)/D161</f>
        <v>1538.8</v>
      </c>
      <c r="H161" s="9">
        <f>(P161-Q161)/E161</f>
        <v>1538.8</v>
      </c>
      <c r="I161" s="9">
        <f>Q161/D161</f>
        <v>1037</v>
      </c>
      <c r="J161" s="9">
        <f>Q161/E161</f>
        <v>1037</v>
      </c>
      <c r="K161" s="26">
        <f t="shared" si="65"/>
        <v>0.52423537264027564</v>
      </c>
      <c r="L161" s="18">
        <f t="shared" si="66"/>
        <v>0.89515292547194492</v>
      </c>
      <c r="M161" s="28">
        <f t="shared" si="62"/>
        <v>0.44280457822769809</v>
      </c>
      <c r="N161" s="34">
        <v>8.3979203685028148E-2</v>
      </c>
      <c r="O161" s="34">
        <v>0.85796654960429808</v>
      </c>
      <c r="P161" s="9">
        <v>12879</v>
      </c>
      <c r="Q161" s="9">
        <v>5185</v>
      </c>
      <c r="R161" s="9">
        <v>9522</v>
      </c>
      <c r="S161" s="9">
        <v>1963</v>
      </c>
      <c r="T161" s="18">
        <f>(R161-S161)/(P161-Q161)</f>
        <v>0.98245386015076686</v>
      </c>
      <c r="U161" s="18">
        <f>S161/Q161</f>
        <v>0.37859209257473481</v>
      </c>
      <c r="V161" s="18">
        <f>(T161*0.25)+(U161*0.75)</f>
        <v>0.52955753446874287</v>
      </c>
      <c r="W161" s="18">
        <f t="shared" si="63"/>
        <v>0.52955753446874287</v>
      </c>
      <c r="X161" s="28">
        <f t="shared" si="67"/>
        <v>-0.87230414188332939</v>
      </c>
      <c r="Y161" s="18">
        <v>0.22382549560204315</v>
      </c>
      <c r="Z161" s="18">
        <v>0.72480144134149405</v>
      </c>
      <c r="AA161" s="9">
        <v>128</v>
      </c>
      <c r="AB161" s="9">
        <v>1</v>
      </c>
      <c r="AC161" s="9">
        <v>193</v>
      </c>
      <c r="AD161" s="9">
        <v>1641</v>
      </c>
      <c r="AE161" s="9">
        <v>832</v>
      </c>
      <c r="AF161" s="9">
        <v>284</v>
      </c>
      <c r="AG161" s="9">
        <v>724</v>
      </c>
      <c r="AH161" s="9">
        <v>123</v>
      </c>
      <c r="AI161" s="9">
        <v>1496</v>
      </c>
      <c r="AJ161" s="9">
        <v>1398</v>
      </c>
      <c r="AK161" s="9">
        <v>0</v>
      </c>
      <c r="AL161" s="9">
        <v>1</v>
      </c>
      <c r="AM161" s="9">
        <v>474</v>
      </c>
      <c r="AN161" s="9">
        <v>166</v>
      </c>
      <c r="AO161" s="9">
        <v>1</v>
      </c>
      <c r="AP161" s="9">
        <v>9</v>
      </c>
      <c r="AQ161" s="9">
        <v>0</v>
      </c>
      <c r="AR161" s="9">
        <v>0</v>
      </c>
      <c r="AS161" s="9">
        <v>11959</v>
      </c>
      <c r="AT161" s="9">
        <v>307</v>
      </c>
      <c r="AU161" s="9">
        <v>1</v>
      </c>
      <c r="AV161" s="9">
        <v>12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105</v>
      </c>
      <c r="BD161" s="9">
        <v>98</v>
      </c>
      <c r="BE161" s="9">
        <v>30</v>
      </c>
      <c r="BF161" s="18">
        <f t="shared" si="69"/>
        <v>0.87667125521082001</v>
      </c>
      <c r="BG161" s="18">
        <f t="shared" si="64"/>
        <v>0.50459759682949257</v>
      </c>
      <c r="BH161" s="28">
        <f t="shared" si="68"/>
        <v>0.32115533873606333</v>
      </c>
      <c r="BI161" s="18">
        <v>7.0705304131573554E-2</v>
      </c>
      <c r="BJ161" s="18">
        <v>0.48189021093068068</v>
      </c>
      <c r="BK161" s="18">
        <f t="shared" si="70"/>
        <v>0.30612244897959184</v>
      </c>
      <c r="BL161" s="18">
        <f t="shared" si="71"/>
        <v>0.15315765650522503</v>
      </c>
      <c r="BM161" s="18">
        <f t="shared" si="72"/>
        <v>3.614457831325301E-2</v>
      </c>
      <c r="BN161" s="18">
        <f t="shared" si="73"/>
        <v>2.1097046413502108E-3</v>
      </c>
      <c r="BO161" s="18">
        <f t="shared" si="74"/>
        <v>0.57558359970197503</v>
      </c>
      <c r="BP161" s="9">
        <v>27</v>
      </c>
      <c r="BQ161" s="9">
        <v>12</v>
      </c>
      <c r="BR161" s="9">
        <v>0</v>
      </c>
      <c r="BS161" s="38">
        <v>0</v>
      </c>
      <c r="BT161" s="42">
        <f t="shared" si="60"/>
        <v>-3.6114741639855973E-2</v>
      </c>
    </row>
    <row r="162" spans="1:72" ht="16.5" x14ac:dyDescent="0.3">
      <c r="A162" s="7" t="s">
        <v>209</v>
      </c>
      <c r="B162" s="8" t="s">
        <v>180</v>
      </c>
      <c r="C162" s="8">
        <v>54259</v>
      </c>
      <c r="D162" s="9">
        <v>3</v>
      </c>
      <c r="E162" s="9">
        <v>2</v>
      </c>
      <c r="F162" s="18">
        <f t="shared" si="61"/>
        <v>0.66666666666666663</v>
      </c>
      <c r="G162" s="9">
        <f>(P162-Q162)/D162</f>
        <v>714.66666666666663</v>
      </c>
      <c r="H162" s="9">
        <f>(P162-Q162)/E162</f>
        <v>1072</v>
      </c>
      <c r="I162" s="9">
        <f>Q162/D162</f>
        <v>796.66666666666663</v>
      </c>
      <c r="J162" s="9">
        <f>Q162/E162</f>
        <v>1195</v>
      </c>
      <c r="K162" s="26">
        <f t="shared" si="65"/>
        <v>0.42914539523397038</v>
      </c>
      <c r="L162" s="18">
        <f t="shared" si="66"/>
        <v>0.78542730238301484</v>
      </c>
      <c r="M162" s="28">
        <f t="shared" si="62"/>
        <v>-0.86377631649555131</v>
      </c>
      <c r="N162" s="34">
        <v>8.3979203685028148E-2</v>
      </c>
      <c r="O162" s="34">
        <v>0.85796654960429808</v>
      </c>
      <c r="P162" s="9">
        <v>4534</v>
      </c>
      <c r="Q162" s="9">
        <v>2390</v>
      </c>
      <c r="R162" s="9">
        <v>2970</v>
      </c>
      <c r="S162" s="9">
        <v>1109</v>
      </c>
      <c r="T162" s="18">
        <f>(R162-S162)/(P162-Q162)</f>
        <v>0.86800373134328357</v>
      </c>
      <c r="U162" s="18">
        <f>S162/Q162</f>
        <v>0.46401673640167362</v>
      </c>
      <c r="V162" s="18">
        <f>(T162*0.25)+(U162*0.75)</f>
        <v>0.56501348513707605</v>
      </c>
      <c r="W162" s="18">
        <f t="shared" si="63"/>
        <v>0.84752022770561408</v>
      </c>
      <c r="X162" s="28">
        <f t="shared" si="67"/>
        <v>0.54827885462302905</v>
      </c>
      <c r="Y162" s="18">
        <v>0.22382549560204315</v>
      </c>
      <c r="Z162" s="18">
        <v>0.72480144134149405</v>
      </c>
      <c r="AA162" s="9">
        <v>48</v>
      </c>
      <c r="AB162" s="9">
        <v>0</v>
      </c>
      <c r="AC162" s="9">
        <v>149</v>
      </c>
      <c r="AD162" s="9">
        <v>912</v>
      </c>
      <c r="AE162" s="9">
        <v>703</v>
      </c>
      <c r="AF162" s="9">
        <v>194</v>
      </c>
      <c r="AG162" s="9">
        <v>134</v>
      </c>
      <c r="AH162" s="9">
        <v>78</v>
      </c>
      <c r="AI162" s="9">
        <v>779</v>
      </c>
      <c r="AJ162" s="9">
        <v>438</v>
      </c>
      <c r="AK162" s="9">
        <v>0</v>
      </c>
      <c r="AL162" s="9">
        <v>5</v>
      </c>
      <c r="AM162" s="9">
        <v>123</v>
      </c>
      <c r="AN162" s="9">
        <v>51</v>
      </c>
      <c r="AO162" s="9">
        <v>0</v>
      </c>
      <c r="AP162" s="9">
        <v>5</v>
      </c>
      <c r="AQ162" s="9">
        <v>6880</v>
      </c>
      <c r="AR162" s="9">
        <v>0</v>
      </c>
      <c r="AS162" s="9">
        <v>0</v>
      </c>
      <c r="AT162" s="9">
        <v>72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24</v>
      </c>
      <c r="BD162" s="9">
        <v>11</v>
      </c>
      <c r="BE162" s="9">
        <v>1</v>
      </c>
      <c r="BF162" s="18">
        <f t="shared" si="69"/>
        <v>0.96564758463294031</v>
      </c>
      <c r="BG162" s="18">
        <f t="shared" si="64"/>
        <v>0.47177375218100287</v>
      </c>
      <c r="BH162" s="28">
        <f t="shared" si="68"/>
        <v>-0.1430792056399669</v>
      </c>
      <c r="BI162" s="18">
        <v>7.0705304131573554E-2</v>
      </c>
      <c r="BJ162" s="18">
        <v>0.48189021093068068</v>
      </c>
      <c r="BK162" s="18">
        <f t="shared" si="70"/>
        <v>9.0909090909090912E-2</v>
      </c>
      <c r="BL162" s="18">
        <f t="shared" si="71"/>
        <v>4.6500570559147969E-2</v>
      </c>
      <c r="BM162" s="18">
        <f t="shared" si="72"/>
        <v>0</v>
      </c>
      <c r="BN162" s="18">
        <f t="shared" si="73"/>
        <v>0</v>
      </c>
      <c r="BO162" s="18">
        <f t="shared" si="74"/>
        <v>0.4885568603791749</v>
      </c>
      <c r="BP162" s="9">
        <v>8</v>
      </c>
      <c r="BQ162" s="9">
        <v>6</v>
      </c>
      <c r="BR162" s="9">
        <v>1</v>
      </c>
      <c r="BS162" s="38">
        <v>0</v>
      </c>
      <c r="BT162" s="42">
        <f t="shared" si="60"/>
        <v>-0.15285888917082971</v>
      </c>
    </row>
    <row r="163" spans="1:72" ht="16.5" x14ac:dyDescent="0.3">
      <c r="A163" s="7" t="s">
        <v>209</v>
      </c>
      <c r="B163" s="8" t="s">
        <v>72</v>
      </c>
      <c r="C163" s="8">
        <v>121762</v>
      </c>
      <c r="D163" s="9">
        <v>7</v>
      </c>
      <c r="E163" s="9">
        <v>5</v>
      </c>
      <c r="F163" s="18">
        <f t="shared" si="61"/>
        <v>0.7142857142857143</v>
      </c>
      <c r="G163" s="9">
        <f>(P163-Q163)/D163</f>
        <v>476.42857142857144</v>
      </c>
      <c r="H163" s="9">
        <f>(P163-Q163)/E163</f>
        <v>667</v>
      </c>
      <c r="I163" s="9">
        <f>Q163/D163</f>
        <v>704.57142857142856</v>
      </c>
      <c r="J163" s="9">
        <f>Q163/E163</f>
        <v>986.4</v>
      </c>
      <c r="K163" s="26">
        <f t="shared" si="65"/>
        <v>0.37226310343128399</v>
      </c>
      <c r="L163" s="18">
        <f t="shared" si="66"/>
        <v>0.9255473793137432</v>
      </c>
      <c r="M163" s="28">
        <f t="shared" si="62"/>
        <v>0.80473291891303633</v>
      </c>
      <c r="N163" s="34">
        <v>8.3979203685028148E-2</v>
      </c>
      <c r="O163" s="34">
        <v>0.85796654960429808</v>
      </c>
      <c r="P163" s="9">
        <v>8267</v>
      </c>
      <c r="Q163" s="9">
        <v>4932</v>
      </c>
      <c r="R163" s="9">
        <v>6316</v>
      </c>
      <c r="S163" s="9">
        <v>3192</v>
      </c>
      <c r="T163" s="18">
        <f>(R163-S163)/(P163-Q163)</f>
        <v>0.9367316341829085</v>
      </c>
      <c r="U163" s="18">
        <f>S163/Q163</f>
        <v>0.64720194647201945</v>
      </c>
      <c r="V163" s="18">
        <f>(T163*0.25)+(U163*0.75)</f>
        <v>0.71958436839974171</v>
      </c>
      <c r="W163" s="18">
        <f t="shared" si="63"/>
        <v>1.0074181157596385</v>
      </c>
      <c r="X163" s="28">
        <f t="shared" si="67"/>
        <v>1.2626652457887582</v>
      </c>
      <c r="Y163" s="18">
        <v>0.22382549560204315</v>
      </c>
      <c r="Z163" s="18">
        <v>0.72480144134149405</v>
      </c>
      <c r="AA163" s="9">
        <v>336</v>
      </c>
      <c r="AB163" s="9">
        <v>2</v>
      </c>
      <c r="AC163" s="9">
        <v>732</v>
      </c>
      <c r="AD163" s="9">
        <v>2122</v>
      </c>
      <c r="AE163" s="9">
        <v>2682</v>
      </c>
      <c r="AF163" s="9">
        <v>296</v>
      </c>
      <c r="AG163" s="9">
        <v>140</v>
      </c>
      <c r="AH163" s="9">
        <v>74</v>
      </c>
      <c r="AI163" s="9">
        <v>904</v>
      </c>
      <c r="AJ163" s="9">
        <v>407</v>
      </c>
      <c r="AK163" s="9">
        <v>0</v>
      </c>
      <c r="AL163" s="9">
        <v>33</v>
      </c>
      <c r="AM163" s="9">
        <v>1365</v>
      </c>
      <c r="AN163" s="9">
        <v>426</v>
      </c>
      <c r="AO163" s="9">
        <v>2</v>
      </c>
      <c r="AP163" s="9">
        <v>22</v>
      </c>
      <c r="AQ163" s="9">
        <v>2828601</v>
      </c>
      <c r="AR163" s="9">
        <v>0</v>
      </c>
      <c r="AS163" s="9">
        <v>90000</v>
      </c>
      <c r="AT163" s="9">
        <v>937</v>
      </c>
      <c r="AU163" s="9">
        <v>0</v>
      </c>
      <c r="AV163" s="9">
        <v>6</v>
      </c>
      <c r="AW163" s="9">
        <v>0</v>
      </c>
      <c r="AX163" s="9">
        <v>10</v>
      </c>
      <c r="AY163" s="9">
        <v>1</v>
      </c>
      <c r="AZ163" s="9">
        <v>0</v>
      </c>
      <c r="BA163" s="9">
        <v>1</v>
      </c>
      <c r="BB163" s="9">
        <v>9</v>
      </c>
      <c r="BC163" s="9">
        <v>205</v>
      </c>
      <c r="BD163" s="9">
        <v>181</v>
      </c>
      <c r="BE163" s="9">
        <v>17</v>
      </c>
      <c r="BF163" s="18">
        <f t="shared" si="69"/>
        <v>0.96254836781501685</v>
      </c>
      <c r="BG163" s="18">
        <f t="shared" si="64"/>
        <v>0.42310514250665726</v>
      </c>
      <c r="BH163" s="28">
        <f t="shared" si="68"/>
        <v>-0.83140959714467688</v>
      </c>
      <c r="BI163" s="18">
        <v>7.0705304131573554E-2</v>
      </c>
      <c r="BJ163" s="18">
        <v>0.48189021093068068</v>
      </c>
      <c r="BK163" s="18">
        <f t="shared" si="70"/>
        <v>9.3922651933701654E-2</v>
      </c>
      <c r="BL163" s="18">
        <f t="shared" si="71"/>
        <v>5.0306824750305817E-2</v>
      </c>
      <c r="BM163" s="18">
        <f t="shared" si="72"/>
        <v>7.0422535211267607E-3</v>
      </c>
      <c r="BN163" s="18">
        <f t="shared" si="73"/>
        <v>1.4652014652014652E-3</v>
      </c>
      <c r="BO163" s="18">
        <f t="shared" si="74"/>
        <v>0.43956766917293227</v>
      </c>
      <c r="BP163" s="9">
        <v>52</v>
      </c>
      <c r="BQ163" s="9">
        <v>28</v>
      </c>
      <c r="BR163" s="9">
        <v>0</v>
      </c>
      <c r="BS163" s="38">
        <v>0</v>
      </c>
      <c r="BT163" s="42">
        <f t="shared" si="60"/>
        <v>0.41199618918570585</v>
      </c>
    </row>
    <row r="164" spans="1:72" ht="16.5" x14ac:dyDescent="0.3">
      <c r="A164" s="7" t="s">
        <v>209</v>
      </c>
      <c r="B164" s="8" t="s">
        <v>201</v>
      </c>
      <c r="C164" s="8">
        <v>24521</v>
      </c>
      <c r="D164" s="9">
        <v>3</v>
      </c>
      <c r="E164" s="9">
        <v>2</v>
      </c>
      <c r="F164" s="18">
        <f t="shared" si="61"/>
        <v>0.66666666666666663</v>
      </c>
      <c r="G164" s="9">
        <f>(P164-Q164)/D164</f>
        <v>188.66666666666666</v>
      </c>
      <c r="H164" s="9">
        <f>(P164-Q164)/E164</f>
        <v>283</v>
      </c>
      <c r="I164" s="9">
        <f>Q164/D164</f>
        <v>357.33333333333331</v>
      </c>
      <c r="J164" s="9">
        <f>Q164/E164</f>
        <v>536</v>
      </c>
      <c r="K164" s="26">
        <f t="shared" si="65"/>
        <v>0.38558786346396967</v>
      </c>
      <c r="L164" s="18">
        <f t="shared" si="66"/>
        <v>0.80720606826801511</v>
      </c>
      <c r="M164" s="28">
        <f t="shared" si="62"/>
        <v>-0.604441089089924</v>
      </c>
      <c r="N164" s="34">
        <v>8.3979203685028148E-2</v>
      </c>
      <c r="O164" s="34">
        <v>0.85796654960429808</v>
      </c>
      <c r="P164" s="9">
        <v>1638</v>
      </c>
      <c r="Q164" s="9">
        <v>1072</v>
      </c>
      <c r="R164" s="9">
        <v>1170</v>
      </c>
      <c r="S164" s="9">
        <v>641</v>
      </c>
      <c r="T164" s="18">
        <f>(R164-S164)/(P164-Q164)</f>
        <v>0.93462897526501765</v>
      </c>
      <c r="U164" s="18">
        <f>S164/Q164</f>
        <v>0.59794776119402981</v>
      </c>
      <c r="V164" s="18">
        <f>(T164*0.25)+(U164*0.75)</f>
        <v>0.68211806471177683</v>
      </c>
      <c r="W164" s="18">
        <f t="shared" si="63"/>
        <v>1.0231770970676652</v>
      </c>
      <c r="X164" s="28">
        <f t="shared" si="67"/>
        <v>1.3330726909532979</v>
      </c>
      <c r="Y164" s="18">
        <v>0.22382549560204315</v>
      </c>
      <c r="Z164" s="18">
        <v>0.72480144134149405</v>
      </c>
      <c r="AA164" s="9">
        <v>48</v>
      </c>
      <c r="AB164" s="9">
        <v>4</v>
      </c>
      <c r="AC164" s="9">
        <v>82</v>
      </c>
      <c r="AD164" s="9">
        <v>507</v>
      </c>
      <c r="AE164" s="9">
        <v>481</v>
      </c>
      <c r="AF164" s="9">
        <v>112</v>
      </c>
      <c r="AG164" s="9">
        <v>48</v>
      </c>
      <c r="AH164" s="9">
        <v>0</v>
      </c>
      <c r="AI164" s="9">
        <v>300</v>
      </c>
      <c r="AJ164" s="9">
        <v>82</v>
      </c>
      <c r="AK164" s="9">
        <v>0</v>
      </c>
      <c r="AL164" s="9">
        <v>6</v>
      </c>
      <c r="AM164" s="9">
        <v>182</v>
      </c>
      <c r="AN164" s="9">
        <v>51</v>
      </c>
      <c r="AO164" s="9">
        <v>4</v>
      </c>
      <c r="AP164" s="9">
        <v>2</v>
      </c>
      <c r="AQ164" s="9">
        <v>15372482</v>
      </c>
      <c r="AR164" s="9">
        <v>0</v>
      </c>
      <c r="AS164" s="9">
        <v>0</v>
      </c>
      <c r="AT164" s="9">
        <v>127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44</v>
      </c>
      <c r="BD164" s="9">
        <v>37</v>
      </c>
      <c r="BE164" s="9">
        <v>4</v>
      </c>
      <c r="BF164" s="18">
        <f t="shared" si="69"/>
        <v>0.96425433808829331</v>
      </c>
      <c r="BG164" s="18">
        <f t="shared" si="64"/>
        <v>0.44828048791000219</v>
      </c>
      <c r="BH164" s="28">
        <f t="shared" si="68"/>
        <v>-0.4753493876235238</v>
      </c>
      <c r="BI164" s="18">
        <v>7.0705304131573554E-2</v>
      </c>
      <c r="BJ164" s="18">
        <v>0.48189021093068068</v>
      </c>
      <c r="BK164" s="18">
        <f t="shared" si="70"/>
        <v>0.10810810810810811</v>
      </c>
      <c r="BL164" s="18">
        <f t="shared" si="71"/>
        <v>5.6852561516740625E-2</v>
      </c>
      <c r="BM164" s="18">
        <f t="shared" si="72"/>
        <v>0</v>
      </c>
      <c r="BN164" s="18">
        <f t="shared" si="73"/>
        <v>2.197802197802198E-2</v>
      </c>
      <c r="BO164" s="18">
        <f t="shared" si="74"/>
        <v>0.46489859594383776</v>
      </c>
      <c r="BP164" s="9">
        <v>0</v>
      </c>
      <c r="BQ164" s="9">
        <v>0</v>
      </c>
      <c r="BR164" s="9">
        <v>0</v>
      </c>
      <c r="BS164" s="38">
        <v>0</v>
      </c>
      <c r="BT164" s="42">
        <f t="shared" si="60"/>
        <v>8.4427404746616738E-2</v>
      </c>
    </row>
    <row r="165" spans="1:72" ht="16.5" x14ac:dyDescent="0.3">
      <c r="A165" s="7" t="s">
        <v>209</v>
      </c>
      <c r="B165" s="8" t="s">
        <v>189</v>
      </c>
      <c r="C165" s="8">
        <v>56441</v>
      </c>
      <c r="D165" s="9">
        <v>3</v>
      </c>
      <c r="E165" s="9">
        <v>3</v>
      </c>
      <c r="F165" s="18">
        <f t="shared" si="61"/>
        <v>1</v>
      </c>
      <c r="G165" s="9">
        <f>(P165-Q165)/D165</f>
        <v>1960.3333333333333</v>
      </c>
      <c r="H165" s="9">
        <f>(P165-Q165)/E165</f>
        <v>1960.3333333333333</v>
      </c>
      <c r="I165" s="9">
        <f>Q165/D165</f>
        <v>1064.6666666666667</v>
      </c>
      <c r="J165" s="9">
        <f>Q165/E165</f>
        <v>1064.6666666666667</v>
      </c>
      <c r="K165" s="26">
        <f t="shared" si="65"/>
        <v>0.6849187647277688</v>
      </c>
      <c r="L165" s="18">
        <f t="shared" si="66"/>
        <v>0.77169374509074373</v>
      </c>
      <c r="M165" s="28">
        <f t="shared" si="62"/>
        <v>-1.0273115334259248</v>
      </c>
      <c r="N165" s="34">
        <v>8.3979203685028148E-2</v>
      </c>
      <c r="O165" s="34">
        <v>0.85796654960429808</v>
      </c>
      <c r="P165" s="9">
        <v>9075</v>
      </c>
      <c r="Q165" s="9">
        <v>3194</v>
      </c>
      <c r="R165" s="9">
        <v>6979</v>
      </c>
      <c r="S165" s="9">
        <v>1181</v>
      </c>
      <c r="T165" s="18">
        <f>(R165-S165)/(P165-Q165)</f>
        <v>0.9858867539534093</v>
      </c>
      <c r="U165" s="18">
        <f>S165/Q165</f>
        <v>0.36975579211020665</v>
      </c>
      <c r="V165" s="18">
        <f>(T165*0.25)+(U165*0.75)</f>
        <v>0.52378853257100733</v>
      </c>
      <c r="W165" s="18">
        <f t="shared" si="63"/>
        <v>0.52378853257100733</v>
      </c>
      <c r="X165" s="28">
        <f t="shared" si="67"/>
        <v>-0.89807869398347406</v>
      </c>
      <c r="Y165" s="18">
        <v>0.22382549560204315</v>
      </c>
      <c r="Z165" s="18">
        <v>0.72480144134149405</v>
      </c>
      <c r="AA165" s="9">
        <v>50</v>
      </c>
      <c r="AB165" s="9">
        <v>3</v>
      </c>
      <c r="AC165" s="9">
        <v>108</v>
      </c>
      <c r="AD165" s="9">
        <v>1020</v>
      </c>
      <c r="AE165" s="9">
        <v>590</v>
      </c>
      <c r="AF165" s="9">
        <v>268</v>
      </c>
      <c r="AG165" s="9">
        <v>135</v>
      </c>
      <c r="AH165" s="9">
        <v>188</v>
      </c>
      <c r="AI165" s="9">
        <v>736</v>
      </c>
      <c r="AJ165" s="9">
        <v>984</v>
      </c>
      <c r="AK165" s="9">
        <v>0</v>
      </c>
      <c r="AL165" s="9">
        <v>1</v>
      </c>
      <c r="AM165" s="9">
        <v>387</v>
      </c>
      <c r="AN165" s="9">
        <v>50</v>
      </c>
      <c r="AO165" s="9">
        <v>3</v>
      </c>
      <c r="AP165" s="9">
        <v>2</v>
      </c>
      <c r="AQ165" s="9">
        <v>1666</v>
      </c>
      <c r="AR165" s="9">
        <v>0</v>
      </c>
      <c r="AS165" s="9">
        <v>0</v>
      </c>
      <c r="AT165" s="9">
        <v>334</v>
      </c>
      <c r="AU165" s="9">
        <v>0</v>
      </c>
      <c r="AV165" s="9">
        <v>5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33</v>
      </c>
      <c r="BD165" s="9">
        <v>14</v>
      </c>
      <c r="BE165" s="9">
        <v>0</v>
      </c>
      <c r="BF165" s="18">
        <f t="shared" si="69"/>
        <v>0.98939884861634941</v>
      </c>
      <c r="BG165" s="18">
        <f t="shared" si="64"/>
        <v>0.48801001294498275</v>
      </c>
      <c r="BH165" s="28">
        <f t="shared" si="68"/>
        <v>8.6553648123963878E-2</v>
      </c>
      <c r="BI165" s="18">
        <v>7.0705304131573554E-2</v>
      </c>
      <c r="BJ165" s="18">
        <v>0.48189021093068068</v>
      </c>
      <c r="BK165" s="18">
        <f t="shared" si="70"/>
        <v>0</v>
      </c>
      <c r="BL165" s="18">
        <f t="shared" si="71"/>
        <v>1.5654351909830932E-4</v>
      </c>
      <c r="BM165" s="18">
        <f t="shared" si="72"/>
        <v>0.05</v>
      </c>
      <c r="BN165" s="18">
        <f t="shared" si="73"/>
        <v>7.7519379844961239E-3</v>
      </c>
      <c r="BO165" s="18">
        <f t="shared" si="74"/>
        <v>0.49323891333353892</v>
      </c>
      <c r="BP165" s="9">
        <v>14</v>
      </c>
      <c r="BQ165" s="9">
        <v>8</v>
      </c>
      <c r="BR165" s="9">
        <v>1</v>
      </c>
      <c r="BS165" s="38">
        <v>1</v>
      </c>
      <c r="BT165" s="42">
        <f t="shared" si="60"/>
        <v>-0.61294552642847833</v>
      </c>
    </row>
    <row r="166" spans="1:72" ht="16.5" x14ac:dyDescent="0.3">
      <c r="A166" s="7" t="s">
        <v>209</v>
      </c>
      <c r="B166" s="8" t="s">
        <v>146</v>
      </c>
      <c r="C166" s="8">
        <v>49700</v>
      </c>
      <c r="D166" s="9">
        <v>4</v>
      </c>
      <c r="E166" s="9">
        <v>3</v>
      </c>
      <c r="F166" s="18">
        <f t="shared" si="61"/>
        <v>0.75</v>
      </c>
      <c r="G166" s="9">
        <f>(P166-Q166)/D166</f>
        <v>719.5</v>
      </c>
      <c r="H166" s="9">
        <f>(P166-Q166)/E166</f>
        <v>959.33333333333337</v>
      </c>
      <c r="I166" s="9">
        <f>Q166/D166</f>
        <v>879.5</v>
      </c>
      <c r="J166" s="9">
        <f>Q166/E166</f>
        <v>1172.6666666666667</v>
      </c>
      <c r="K166" s="26">
        <f t="shared" si="65"/>
        <v>0.67565392354124743</v>
      </c>
      <c r="L166" s="18">
        <f t="shared" si="66"/>
        <v>0.77478202548625086</v>
      </c>
      <c r="M166" s="28">
        <f t="shared" si="62"/>
        <v>-0.99053718620670128</v>
      </c>
      <c r="N166" s="34">
        <v>8.3979203685028148E-2</v>
      </c>
      <c r="O166" s="34">
        <v>0.85796654960429808</v>
      </c>
      <c r="P166" s="9">
        <v>6396</v>
      </c>
      <c r="Q166" s="9">
        <v>3518</v>
      </c>
      <c r="R166" s="9">
        <v>3954</v>
      </c>
      <c r="S166" s="9">
        <v>1208</v>
      </c>
      <c r="T166" s="18">
        <f>(R166-S166)/(P166-Q166)</f>
        <v>0.95413481584433635</v>
      </c>
      <c r="U166" s="18">
        <f>S166/Q166</f>
        <v>0.34337691870380899</v>
      </c>
      <c r="V166" s="18">
        <f>(T166*0.25)+(U166*0.75)</f>
        <v>0.49606639298894084</v>
      </c>
      <c r="W166" s="18">
        <f t="shared" si="63"/>
        <v>0.66142185731858782</v>
      </c>
      <c r="X166" s="28">
        <f t="shared" si="67"/>
        <v>-0.28316516781266837</v>
      </c>
      <c r="Y166" s="18">
        <v>0.22382549560204315</v>
      </c>
      <c r="Z166" s="18">
        <v>0.72480144134149405</v>
      </c>
      <c r="AA166" s="9">
        <v>83</v>
      </c>
      <c r="AB166" s="9">
        <v>0</v>
      </c>
      <c r="AC166" s="9">
        <v>95</v>
      </c>
      <c r="AD166" s="9">
        <v>1030</v>
      </c>
      <c r="AE166" s="9">
        <v>680</v>
      </c>
      <c r="AF166" s="9">
        <v>324</v>
      </c>
      <c r="AG166" s="9">
        <v>204</v>
      </c>
      <c r="AH166" s="9">
        <v>0</v>
      </c>
      <c r="AI166" s="9">
        <v>1068</v>
      </c>
      <c r="AJ166" s="9">
        <v>1066</v>
      </c>
      <c r="AK166" s="9">
        <v>0</v>
      </c>
      <c r="AL166" s="9">
        <v>40</v>
      </c>
      <c r="AM166" s="9">
        <v>1161</v>
      </c>
      <c r="AN166" s="9">
        <v>95</v>
      </c>
      <c r="AO166" s="9">
        <v>0</v>
      </c>
      <c r="AP166" s="9">
        <v>2</v>
      </c>
      <c r="AQ166" s="9">
        <v>26497</v>
      </c>
      <c r="AR166" s="9">
        <v>8774</v>
      </c>
      <c r="AS166" s="9">
        <v>0</v>
      </c>
      <c r="AT166" s="9">
        <v>1066</v>
      </c>
      <c r="AU166" s="9">
        <v>0</v>
      </c>
      <c r="AV166" s="9">
        <v>1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216</v>
      </c>
      <c r="BD166" s="9">
        <v>196</v>
      </c>
      <c r="BE166" s="9">
        <v>36</v>
      </c>
      <c r="BF166" s="18">
        <f t="shared" si="69"/>
        <v>0.92838539742517989</v>
      </c>
      <c r="BG166" s="18">
        <f t="shared" si="64"/>
        <v>0.48386709124080574</v>
      </c>
      <c r="BH166" s="28">
        <f t="shared" si="68"/>
        <v>2.7959434365013532E-2</v>
      </c>
      <c r="BI166" s="18">
        <v>7.0705304131573554E-2</v>
      </c>
      <c r="BJ166" s="18">
        <v>0.48189021093068068</v>
      </c>
      <c r="BK166" s="18">
        <f t="shared" si="70"/>
        <v>0.18367346938775511</v>
      </c>
      <c r="BL166" s="18">
        <f t="shared" si="71"/>
        <v>9.7521783016788294E-2</v>
      </c>
      <c r="BM166" s="18">
        <f t="shared" si="72"/>
        <v>5.263157894736842E-3</v>
      </c>
      <c r="BN166" s="18">
        <f t="shared" si="73"/>
        <v>0</v>
      </c>
      <c r="BO166" s="18">
        <f t="shared" si="74"/>
        <v>0.52119205298013249</v>
      </c>
      <c r="BP166" s="9">
        <v>12</v>
      </c>
      <c r="BQ166" s="9">
        <v>15</v>
      </c>
      <c r="BR166" s="9">
        <v>0</v>
      </c>
      <c r="BS166" s="38">
        <v>0</v>
      </c>
      <c r="BT166" s="42">
        <f t="shared" si="60"/>
        <v>-0.41524763988478536</v>
      </c>
    </row>
    <row r="167" spans="1:72" ht="16.5" x14ac:dyDescent="0.3">
      <c r="A167" s="7" t="s">
        <v>209</v>
      </c>
      <c r="B167" s="8" t="s">
        <v>124</v>
      </c>
      <c r="C167" s="8">
        <v>93038</v>
      </c>
      <c r="D167" s="9">
        <v>4</v>
      </c>
      <c r="E167" s="9">
        <v>3</v>
      </c>
      <c r="F167" s="18">
        <f t="shared" si="61"/>
        <v>0.75</v>
      </c>
      <c r="G167" s="9">
        <f>(P167-Q167)/D167</f>
        <v>400.5</v>
      </c>
      <c r="H167" s="9">
        <f>(P167-Q167)/E167</f>
        <v>534</v>
      </c>
      <c r="I167" s="9">
        <f>Q167/D167</f>
        <v>648.25</v>
      </c>
      <c r="J167" s="9">
        <f>Q167/E167</f>
        <v>864.33333333333337</v>
      </c>
      <c r="K167" s="26">
        <f t="shared" si="65"/>
        <v>0.25207442120423912</v>
      </c>
      <c r="L167" s="18">
        <f t="shared" si="66"/>
        <v>0.91597519293192031</v>
      </c>
      <c r="M167" s="28">
        <f t="shared" si="62"/>
        <v>0.69075009981267588</v>
      </c>
      <c r="N167" s="34">
        <v>8.3979203685028148E-2</v>
      </c>
      <c r="O167" s="34">
        <v>0.85796654960429808</v>
      </c>
      <c r="P167" s="9">
        <v>4195</v>
      </c>
      <c r="Q167" s="9">
        <v>2593</v>
      </c>
      <c r="R167" s="9">
        <v>2868</v>
      </c>
      <c r="S167" s="9">
        <v>1282</v>
      </c>
      <c r="T167" s="18">
        <f>(R167-S167)/(P167-Q167)</f>
        <v>0.99001248439450684</v>
      </c>
      <c r="U167" s="18">
        <f>S167/Q167</f>
        <v>0.49440802159660624</v>
      </c>
      <c r="V167" s="18">
        <f>(T167*0.25)+(U167*0.75)</f>
        <v>0.61830913729608139</v>
      </c>
      <c r="W167" s="18">
        <f t="shared" si="63"/>
        <v>0.82441218306144182</v>
      </c>
      <c r="X167" s="28">
        <f t="shared" si="67"/>
        <v>0.44503751215658421</v>
      </c>
      <c r="Y167" s="18">
        <v>0.22382549560204315</v>
      </c>
      <c r="Z167" s="18">
        <v>0.72480144134149405</v>
      </c>
      <c r="AA167" s="9">
        <v>197</v>
      </c>
      <c r="AB167" s="9">
        <v>1</v>
      </c>
      <c r="AC167" s="9">
        <v>82</v>
      </c>
      <c r="AD167" s="9">
        <v>1002</v>
      </c>
      <c r="AE167" s="9">
        <v>761</v>
      </c>
      <c r="AF167" s="9">
        <v>300</v>
      </c>
      <c r="AG167" s="9">
        <v>156</v>
      </c>
      <c r="AH167" s="9">
        <v>65</v>
      </c>
      <c r="AI167" s="9">
        <v>736</v>
      </c>
      <c r="AJ167" s="9">
        <v>346</v>
      </c>
      <c r="AK167" s="9">
        <v>0</v>
      </c>
      <c r="AL167" s="9">
        <v>4</v>
      </c>
      <c r="AM167" s="9">
        <v>517</v>
      </c>
      <c r="AN167" s="9">
        <v>240</v>
      </c>
      <c r="AO167" s="9">
        <v>2</v>
      </c>
      <c r="AP167" s="9">
        <v>17</v>
      </c>
      <c r="AQ167" s="9">
        <v>958882</v>
      </c>
      <c r="AR167" s="9">
        <v>6530</v>
      </c>
      <c r="AS167" s="9">
        <v>106770</v>
      </c>
      <c r="AT167" s="9">
        <v>275</v>
      </c>
      <c r="AU167" s="9">
        <v>0</v>
      </c>
      <c r="AV167" s="9">
        <v>2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38</v>
      </c>
      <c r="BD167" s="9">
        <v>29</v>
      </c>
      <c r="BE167" s="9">
        <v>1</v>
      </c>
      <c r="BF167" s="18">
        <f t="shared" si="69"/>
        <v>0.98680158999747292</v>
      </c>
      <c r="BG167" s="18">
        <f t="shared" si="64"/>
        <v>0.49264390791686197</v>
      </c>
      <c r="BH167" s="28">
        <f t="shared" si="68"/>
        <v>0.1520918001592925</v>
      </c>
      <c r="BI167" s="18">
        <v>7.0705304131573554E-2</v>
      </c>
      <c r="BJ167" s="18">
        <v>0.48189021093068068</v>
      </c>
      <c r="BK167" s="18">
        <f t="shared" si="70"/>
        <v>3.4482758620689655E-2</v>
      </c>
      <c r="BL167" s="18">
        <f t="shared" si="71"/>
        <v>1.8012686676330172E-2</v>
      </c>
      <c r="BM167" s="18">
        <f t="shared" si="72"/>
        <v>4.1666666666666666E-3</v>
      </c>
      <c r="BN167" s="18">
        <f t="shared" si="73"/>
        <v>3.8684719535783366E-3</v>
      </c>
      <c r="BO167" s="18">
        <f t="shared" si="74"/>
        <v>0.4992329896003953</v>
      </c>
      <c r="BP167" s="9">
        <v>1</v>
      </c>
      <c r="BQ167" s="9">
        <v>1</v>
      </c>
      <c r="BR167" s="9">
        <v>0</v>
      </c>
      <c r="BS167" s="38">
        <v>0</v>
      </c>
      <c r="BT167" s="42">
        <f t="shared" si="60"/>
        <v>0.42929313737618419</v>
      </c>
    </row>
    <row r="168" spans="1:72" ht="16.5" x14ac:dyDescent="0.3">
      <c r="A168" s="7" t="s">
        <v>209</v>
      </c>
      <c r="B168" s="8" t="s">
        <v>84</v>
      </c>
      <c r="C168" s="8">
        <v>61062</v>
      </c>
      <c r="D168" s="9">
        <v>3</v>
      </c>
      <c r="E168" s="9">
        <v>2</v>
      </c>
      <c r="F168" s="18">
        <f t="shared" si="61"/>
        <v>0.66666666666666663</v>
      </c>
      <c r="G168" s="9">
        <f>(P168-Q168)/D168</f>
        <v>365.66666666666669</v>
      </c>
      <c r="H168" s="9">
        <f>(P168-Q168)/E168</f>
        <v>548.5</v>
      </c>
      <c r="I168" s="9">
        <f>Q168/D168</f>
        <v>678</v>
      </c>
      <c r="J168" s="9">
        <f>Q168/E168</f>
        <v>1017</v>
      </c>
      <c r="K168" s="26">
        <f t="shared" si="65"/>
        <v>0.29474141036978807</v>
      </c>
      <c r="L168" s="18">
        <f t="shared" si="66"/>
        <v>0.85262929481510596</v>
      </c>
      <c r="M168" s="28">
        <f t="shared" si="62"/>
        <v>-6.3554482002591825E-2</v>
      </c>
      <c r="N168" s="34">
        <v>8.3979203685028148E-2</v>
      </c>
      <c r="O168" s="34">
        <v>0.85796654960429808</v>
      </c>
      <c r="P168" s="9">
        <v>3131</v>
      </c>
      <c r="Q168" s="9">
        <v>2034</v>
      </c>
      <c r="R168" s="9">
        <v>2119</v>
      </c>
      <c r="S168" s="9">
        <v>1066</v>
      </c>
      <c r="T168" s="18">
        <f>(R168-S168)/(P168-Q168)</f>
        <v>0.95989061075660898</v>
      </c>
      <c r="U168" s="18">
        <f>S168/Q168</f>
        <v>0.52409046214355948</v>
      </c>
      <c r="V168" s="18">
        <f>(T168*0.25)+(U168*0.75)</f>
        <v>0.63304049929682182</v>
      </c>
      <c r="W168" s="18">
        <f t="shared" si="63"/>
        <v>0.94956074894523279</v>
      </c>
      <c r="X168" s="28">
        <f t="shared" si="67"/>
        <v>1.0041720537652954</v>
      </c>
      <c r="Y168" s="18">
        <v>0.22382549560204315</v>
      </c>
      <c r="Z168" s="18">
        <v>0.72480144134149405</v>
      </c>
      <c r="AA168" s="9">
        <v>92</v>
      </c>
      <c r="AB168" s="9">
        <v>0</v>
      </c>
      <c r="AC168" s="9">
        <v>293</v>
      </c>
      <c r="AD168" s="9">
        <v>681</v>
      </c>
      <c r="AE168" s="9">
        <v>486</v>
      </c>
      <c r="AF168" s="9">
        <v>217</v>
      </c>
      <c r="AG168" s="9">
        <v>304</v>
      </c>
      <c r="AH168" s="9">
        <v>59</v>
      </c>
      <c r="AI168" s="9">
        <v>458</v>
      </c>
      <c r="AJ168" s="9">
        <v>375</v>
      </c>
      <c r="AK168" s="9">
        <v>0</v>
      </c>
      <c r="AL168" s="9">
        <v>12</v>
      </c>
      <c r="AM168" s="9">
        <v>384</v>
      </c>
      <c r="AN168" s="9">
        <v>127</v>
      </c>
      <c r="AO168" s="9">
        <v>0</v>
      </c>
      <c r="AP168" s="9">
        <v>11</v>
      </c>
      <c r="AQ168" s="9">
        <v>2113744</v>
      </c>
      <c r="AR168" s="9">
        <v>5000</v>
      </c>
      <c r="AS168" s="9">
        <v>0</v>
      </c>
      <c r="AT168" s="9">
        <v>257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77</v>
      </c>
      <c r="BD168" s="9">
        <v>63</v>
      </c>
      <c r="BE168" s="9">
        <v>6</v>
      </c>
      <c r="BF168" s="18">
        <f t="shared" si="69"/>
        <v>0.96354825115887066</v>
      </c>
      <c r="BG168" s="18">
        <f t="shared" si="64"/>
        <v>0.53520173971287599</v>
      </c>
      <c r="BH168" s="28">
        <f t="shared" si="68"/>
        <v>0.75399617379467532</v>
      </c>
      <c r="BI168" s="18">
        <v>7.0705304131573554E-2</v>
      </c>
      <c r="BJ168" s="18">
        <v>0.48189021093068068</v>
      </c>
      <c r="BK168" s="18">
        <f t="shared" si="70"/>
        <v>9.5238095238095233E-2</v>
      </c>
      <c r="BL168" s="18">
        <f t="shared" si="71"/>
        <v>5.0568900126422248E-2</v>
      </c>
      <c r="BM168" s="18">
        <f t="shared" si="72"/>
        <v>0</v>
      </c>
      <c r="BN168" s="18">
        <f t="shared" si="73"/>
        <v>0</v>
      </c>
      <c r="BO168" s="18">
        <f t="shared" si="74"/>
        <v>0.55544882061607459</v>
      </c>
      <c r="BP168" s="9">
        <v>7</v>
      </c>
      <c r="BQ168" s="9">
        <v>6</v>
      </c>
      <c r="BR168" s="9">
        <v>0</v>
      </c>
      <c r="BS168" s="38">
        <v>0</v>
      </c>
      <c r="BT168" s="42">
        <f t="shared" si="60"/>
        <v>0.5648712485191264</v>
      </c>
    </row>
    <row r="169" spans="1:72" ht="16.5" x14ac:dyDescent="0.3">
      <c r="A169" s="7" t="s">
        <v>209</v>
      </c>
      <c r="B169" s="8" t="s">
        <v>145</v>
      </c>
      <c r="C169" s="8">
        <v>27675</v>
      </c>
      <c r="D169" s="9">
        <v>3</v>
      </c>
      <c r="E169" s="9">
        <v>3</v>
      </c>
      <c r="F169" s="18">
        <f t="shared" si="61"/>
        <v>1</v>
      </c>
      <c r="G169" s="9">
        <f>(P169-Q169)/D169</f>
        <v>497</v>
      </c>
      <c r="H169" s="9">
        <f>(P169-Q169)/E169</f>
        <v>497</v>
      </c>
      <c r="I169" s="9">
        <f>Q169/D169</f>
        <v>721</v>
      </c>
      <c r="J169" s="9">
        <f>Q169/E169</f>
        <v>721</v>
      </c>
      <c r="K169" s="26">
        <f t="shared" si="65"/>
        <v>0.72086720867208676</v>
      </c>
      <c r="L169" s="18">
        <f t="shared" si="66"/>
        <v>0.75971093044263771</v>
      </c>
      <c r="M169" s="28">
        <f t="shared" si="62"/>
        <v>-1.1699994147381685</v>
      </c>
      <c r="N169" s="34">
        <v>8.3979203685028148E-2</v>
      </c>
      <c r="O169" s="34">
        <v>0.85796654960429808</v>
      </c>
      <c r="P169" s="9">
        <v>3654</v>
      </c>
      <c r="Q169" s="9">
        <v>2163</v>
      </c>
      <c r="R169" s="9">
        <v>2587</v>
      </c>
      <c r="S169" s="9">
        <v>1161</v>
      </c>
      <c r="T169" s="18">
        <f>(R169-S169)/(P169-Q169)</f>
        <v>0.95640509725016765</v>
      </c>
      <c r="U169" s="18">
        <f>S169/Q169</f>
        <v>0.53675450762829402</v>
      </c>
      <c r="V169" s="18">
        <f>(T169*0.25)+(U169*0.75)</f>
        <v>0.64166715503376248</v>
      </c>
      <c r="W169" s="18">
        <f t="shared" si="63"/>
        <v>0.64166715503376248</v>
      </c>
      <c r="X169" s="28">
        <f t="shared" si="67"/>
        <v>-0.37142456038852029</v>
      </c>
      <c r="Y169" s="18">
        <v>0.22382549560204315</v>
      </c>
      <c r="Z169" s="18">
        <v>0.72480144134149405</v>
      </c>
      <c r="AA169" s="9">
        <v>31</v>
      </c>
      <c r="AB169" s="9">
        <v>6</v>
      </c>
      <c r="AC169" s="9">
        <v>68</v>
      </c>
      <c r="AD169" s="9">
        <v>1056</v>
      </c>
      <c r="AE169" s="9">
        <v>592</v>
      </c>
      <c r="AF169" s="9">
        <v>414</v>
      </c>
      <c r="AG169" s="9">
        <v>106</v>
      </c>
      <c r="AH169" s="9">
        <v>49</v>
      </c>
      <c r="AI169" s="9">
        <v>563</v>
      </c>
      <c r="AJ169" s="9">
        <v>291</v>
      </c>
      <c r="AK169" s="9">
        <v>0</v>
      </c>
      <c r="AL169" s="9">
        <v>18</v>
      </c>
      <c r="AM169" s="9">
        <v>207</v>
      </c>
      <c r="AN169" s="9">
        <v>42</v>
      </c>
      <c r="AO169" s="9">
        <v>7</v>
      </c>
      <c r="AP169" s="9">
        <v>4</v>
      </c>
      <c r="AQ169" s="9">
        <v>279707</v>
      </c>
      <c r="AR169" s="9">
        <v>0</v>
      </c>
      <c r="AS169" s="9">
        <v>0</v>
      </c>
      <c r="AT169" s="9">
        <v>158</v>
      </c>
      <c r="AU169" s="9">
        <v>0</v>
      </c>
      <c r="AV169" s="9">
        <v>1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101</v>
      </c>
      <c r="BD169" s="9">
        <v>65</v>
      </c>
      <c r="BE169" s="9">
        <v>8</v>
      </c>
      <c r="BF169" s="18">
        <f t="shared" si="69"/>
        <v>0.95828384773614839</v>
      </c>
      <c r="BG169" s="18">
        <f t="shared" si="64"/>
        <v>0.48935627855380814</v>
      </c>
      <c r="BH169" s="28">
        <f t="shared" si="68"/>
        <v>0.10559416602231227</v>
      </c>
      <c r="BI169" s="18">
        <v>7.0705304131573554E-2</v>
      </c>
      <c r="BJ169" s="18">
        <v>0.48189021093068068</v>
      </c>
      <c r="BK169" s="18">
        <f t="shared" si="70"/>
        <v>0.12307692307692308</v>
      </c>
      <c r="BL169" s="18">
        <f t="shared" si="71"/>
        <v>6.5699349194494827E-2</v>
      </c>
      <c r="BM169" s="18">
        <f t="shared" si="72"/>
        <v>1.1904761904761904E-2</v>
      </c>
      <c r="BN169" s="18">
        <f t="shared" si="73"/>
        <v>3.3816425120772944E-2</v>
      </c>
      <c r="BO169" s="18">
        <f t="shared" si="74"/>
        <v>0.51065900746408732</v>
      </c>
      <c r="BP169" s="9">
        <v>8</v>
      </c>
      <c r="BQ169" s="9">
        <v>5</v>
      </c>
      <c r="BR169" s="9">
        <v>0</v>
      </c>
      <c r="BS169" s="38">
        <v>0</v>
      </c>
      <c r="BT169" s="42">
        <f t="shared" si="60"/>
        <v>-0.47860993636812549</v>
      </c>
    </row>
    <row r="170" spans="1:72" ht="16.5" x14ac:dyDescent="0.3">
      <c r="A170" s="7" t="s">
        <v>209</v>
      </c>
      <c r="B170" s="8" t="s">
        <v>175</v>
      </c>
      <c r="C170" s="8">
        <v>117555</v>
      </c>
      <c r="D170" s="9">
        <v>4</v>
      </c>
      <c r="E170" s="9">
        <v>4</v>
      </c>
      <c r="F170" s="18">
        <f t="shared" si="61"/>
        <v>1</v>
      </c>
      <c r="G170" s="9">
        <f>(P170-Q170)/D170</f>
        <v>562.5</v>
      </c>
      <c r="H170" s="9">
        <f>(P170-Q170)/E170</f>
        <v>562.5</v>
      </c>
      <c r="I170" s="9">
        <f>Q170/D170</f>
        <v>865.5</v>
      </c>
      <c r="J170" s="9">
        <f>Q170/E170</f>
        <v>865.5</v>
      </c>
      <c r="K170" s="26">
        <f t="shared" si="65"/>
        <v>0.26872527752966696</v>
      </c>
      <c r="L170" s="18">
        <f t="shared" si="66"/>
        <v>0.93281868061758322</v>
      </c>
      <c r="M170" s="28">
        <f t="shared" si="62"/>
        <v>0.8913174658576789</v>
      </c>
      <c r="N170" s="34">
        <v>8.3979203685028148E-2</v>
      </c>
      <c r="O170" s="34">
        <v>0.85796654960429808</v>
      </c>
      <c r="P170" s="9">
        <v>5712</v>
      </c>
      <c r="Q170" s="9">
        <v>3462</v>
      </c>
      <c r="R170" s="9">
        <v>3995</v>
      </c>
      <c r="S170" s="9">
        <v>1844</v>
      </c>
      <c r="T170" s="18">
        <f>(R170-S170)/(P170-Q170)</f>
        <v>0.95599999999999996</v>
      </c>
      <c r="U170" s="18">
        <f>S170/Q170</f>
        <v>0.53264009243212018</v>
      </c>
      <c r="V170" s="18">
        <f>(T170*0.25)+(U170*0.75)</f>
        <v>0.63848006932409018</v>
      </c>
      <c r="W170" s="18">
        <f t="shared" si="63"/>
        <v>0.63848006932409018</v>
      </c>
      <c r="X170" s="28">
        <f t="shared" si="67"/>
        <v>-0.38566371442724906</v>
      </c>
      <c r="Y170" s="18">
        <v>0.22382549560204315</v>
      </c>
      <c r="Z170" s="18">
        <v>0.72480144134149405</v>
      </c>
      <c r="AA170" s="9">
        <v>89</v>
      </c>
      <c r="AB170" s="9">
        <v>33</v>
      </c>
      <c r="AC170" s="9">
        <v>293</v>
      </c>
      <c r="AD170" s="9">
        <v>1429</v>
      </c>
      <c r="AE170" s="9">
        <v>1176</v>
      </c>
      <c r="AF170" s="9">
        <v>238</v>
      </c>
      <c r="AG170" s="9">
        <v>147</v>
      </c>
      <c r="AH170" s="9">
        <v>283</v>
      </c>
      <c r="AI170" s="9">
        <v>405</v>
      </c>
      <c r="AJ170" s="9">
        <v>1098</v>
      </c>
      <c r="AK170" s="9">
        <v>2</v>
      </c>
      <c r="AL170" s="9">
        <v>6</v>
      </c>
      <c r="AM170" s="9">
        <v>604</v>
      </c>
      <c r="AN170" s="9">
        <v>111</v>
      </c>
      <c r="AO170" s="9">
        <v>33</v>
      </c>
      <c r="AP170" s="9">
        <v>8</v>
      </c>
      <c r="AQ170" s="9">
        <v>2264943</v>
      </c>
      <c r="AR170" s="9">
        <v>1000</v>
      </c>
      <c r="AS170" s="9">
        <v>1529600</v>
      </c>
      <c r="AT170" s="9">
        <v>460</v>
      </c>
      <c r="AU170" s="9">
        <v>0</v>
      </c>
      <c r="AV170" s="9">
        <v>2</v>
      </c>
      <c r="AW170" s="9">
        <v>0</v>
      </c>
      <c r="AX170" s="9">
        <v>1</v>
      </c>
      <c r="AY170" s="9">
        <v>0</v>
      </c>
      <c r="AZ170" s="9">
        <v>1</v>
      </c>
      <c r="BA170" s="9">
        <v>0</v>
      </c>
      <c r="BB170" s="9">
        <v>0</v>
      </c>
      <c r="BC170" s="9">
        <v>40</v>
      </c>
      <c r="BD170" s="9">
        <v>38</v>
      </c>
      <c r="BE170" s="9">
        <v>2</v>
      </c>
      <c r="BF170" s="18">
        <f t="shared" si="69"/>
        <v>0.99138099566433002</v>
      </c>
      <c r="BG170" s="18">
        <f t="shared" si="64"/>
        <v>0.46139612831332577</v>
      </c>
      <c r="BH170" s="28">
        <f t="shared" si="68"/>
        <v>-0.28985212451979614</v>
      </c>
      <c r="BI170" s="18">
        <v>7.0705304131573554E-2</v>
      </c>
      <c r="BJ170" s="18">
        <v>0.48189021093068068</v>
      </c>
      <c r="BK170" s="18">
        <f t="shared" si="70"/>
        <v>5.2631578947368418E-2</v>
      </c>
      <c r="BL170" s="18">
        <f t="shared" si="71"/>
        <v>2.7471190975706161E-2</v>
      </c>
      <c r="BM170" s="18">
        <f t="shared" si="72"/>
        <v>9.0090090090090089E-3</v>
      </c>
      <c r="BN170" s="18">
        <f t="shared" si="73"/>
        <v>5.4635761589403975E-2</v>
      </c>
      <c r="BO170" s="18">
        <f t="shared" si="74"/>
        <v>0.46540747737870608</v>
      </c>
      <c r="BP170" s="9">
        <v>2</v>
      </c>
      <c r="BQ170" s="9">
        <v>0</v>
      </c>
      <c r="BR170" s="9">
        <v>0</v>
      </c>
      <c r="BS170" s="38">
        <v>0</v>
      </c>
      <c r="BT170" s="42">
        <f t="shared" si="60"/>
        <v>7.1933875636877878E-2</v>
      </c>
    </row>
    <row r="171" spans="1:72" ht="16.5" x14ac:dyDescent="0.3">
      <c r="A171" s="7" t="s">
        <v>209</v>
      </c>
      <c r="B171" s="8" t="s">
        <v>107</v>
      </c>
      <c r="C171" s="8">
        <v>112618</v>
      </c>
      <c r="D171" s="9">
        <v>7</v>
      </c>
      <c r="E171" s="9">
        <v>6</v>
      </c>
      <c r="F171" s="18">
        <f t="shared" si="61"/>
        <v>0.8571428571428571</v>
      </c>
      <c r="G171" s="9">
        <f>(P171-Q171)/D171</f>
        <v>186.85714285714286</v>
      </c>
      <c r="H171" s="9">
        <f>(P171-Q171)/E171</f>
        <v>218</v>
      </c>
      <c r="I171" s="9">
        <f>Q171/D171</f>
        <v>1323.5714285714287</v>
      </c>
      <c r="J171" s="9">
        <f>Q171/E171</f>
        <v>1544.1666666666667</v>
      </c>
      <c r="K171" s="26">
        <f t="shared" si="65"/>
        <v>0.64605569269566143</v>
      </c>
      <c r="L171" s="18">
        <f t="shared" si="66"/>
        <v>0.89232405121738978</v>
      </c>
      <c r="M171" s="28">
        <f t="shared" si="62"/>
        <v>0.40911916409630084</v>
      </c>
      <c r="N171" s="34">
        <v>8.3979203685028148E-2</v>
      </c>
      <c r="O171" s="34">
        <v>0.85796654960429808</v>
      </c>
      <c r="P171" s="9">
        <v>10573</v>
      </c>
      <c r="Q171" s="9">
        <v>9265</v>
      </c>
      <c r="R171" s="9">
        <v>3603</v>
      </c>
      <c r="S171" s="9">
        <v>2444</v>
      </c>
      <c r="T171" s="18">
        <f>(R171-S171)/(P171-Q171)</f>
        <v>0.88608562691131498</v>
      </c>
      <c r="U171" s="18">
        <f>S171/Q171</f>
        <v>0.2637884511602806</v>
      </c>
      <c r="V171" s="18">
        <f>(T171*0.25)+(U171*0.75)</f>
        <v>0.41936274509803917</v>
      </c>
      <c r="W171" s="18">
        <f t="shared" si="63"/>
        <v>0.4892565359477124</v>
      </c>
      <c r="X171" s="28">
        <f t="shared" si="67"/>
        <v>-1.0523595837918989</v>
      </c>
      <c r="Y171" s="18">
        <v>0.22382549560204315</v>
      </c>
      <c r="Z171" s="18">
        <v>0.72480144134149405</v>
      </c>
      <c r="AA171" s="9">
        <v>134</v>
      </c>
      <c r="AB171" s="9">
        <v>0</v>
      </c>
      <c r="AC171" s="9">
        <v>315</v>
      </c>
      <c r="AD171" s="9">
        <v>1995</v>
      </c>
      <c r="AE171" s="9">
        <v>361</v>
      </c>
      <c r="AF171" s="9">
        <v>992</v>
      </c>
      <c r="AG171" s="9">
        <v>1090</v>
      </c>
      <c r="AH171" s="9">
        <v>1</v>
      </c>
      <c r="AI171" s="9">
        <v>2647</v>
      </c>
      <c r="AJ171" s="9">
        <v>3969</v>
      </c>
      <c r="AK171" s="9">
        <v>3</v>
      </c>
      <c r="AL171" s="9">
        <v>7</v>
      </c>
      <c r="AM171" s="9">
        <v>395</v>
      </c>
      <c r="AN171" s="9">
        <v>201</v>
      </c>
      <c r="AO171" s="9">
        <v>0</v>
      </c>
      <c r="AP171" s="9">
        <v>39</v>
      </c>
      <c r="AQ171" s="9">
        <v>5777170</v>
      </c>
      <c r="AR171" s="9">
        <v>90929</v>
      </c>
      <c r="AS171" s="9">
        <v>0</v>
      </c>
      <c r="AT171" s="9">
        <v>194</v>
      </c>
      <c r="AU171" s="9">
        <v>0</v>
      </c>
      <c r="AV171" s="9">
        <v>5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82</v>
      </c>
      <c r="BD171" s="9">
        <v>68</v>
      </c>
      <c r="BE171" s="9">
        <v>9</v>
      </c>
      <c r="BF171" s="18">
        <f t="shared" si="69"/>
        <v>0.94712327797064333</v>
      </c>
      <c r="BG171" s="18">
        <f t="shared" si="64"/>
        <v>0.62467515024762321</v>
      </c>
      <c r="BH171" s="28">
        <f t="shared" si="68"/>
        <v>2.0194374533944153</v>
      </c>
      <c r="BI171" s="18">
        <v>7.0705304131573554E-2</v>
      </c>
      <c r="BJ171" s="18">
        <v>0.48189021093068068</v>
      </c>
      <c r="BK171" s="18">
        <f t="shared" si="70"/>
        <v>0.13235294117647059</v>
      </c>
      <c r="BL171" s="18">
        <f t="shared" si="71"/>
        <v>6.6716135995682671E-2</v>
      </c>
      <c r="BM171" s="18">
        <f t="shared" si="72"/>
        <v>1.2437810945273632E-2</v>
      </c>
      <c r="BN171" s="18">
        <f t="shared" si="73"/>
        <v>0</v>
      </c>
      <c r="BO171" s="18">
        <f t="shared" si="74"/>
        <v>0.65954999183008722</v>
      </c>
      <c r="BP171" s="9">
        <v>29</v>
      </c>
      <c r="BQ171" s="9">
        <v>25</v>
      </c>
      <c r="BR171" s="9">
        <v>0</v>
      </c>
      <c r="BS171" s="38">
        <v>0</v>
      </c>
      <c r="BT171" s="42">
        <f t="shared" si="60"/>
        <v>0.45873234456627238</v>
      </c>
    </row>
    <row r="172" spans="1:72" ht="16.5" x14ac:dyDescent="0.3">
      <c r="A172" s="7" t="s">
        <v>209</v>
      </c>
      <c r="B172" s="8" t="s">
        <v>71</v>
      </c>
      <c r="C172" s="8">
        <v>141101</v>
      </c>
      <c r="D172" s="9">
        <v>7</v>
      </c>
      <c r="E172" s="9">
        <v>5</v>
      </c>
      <c r="F172" s="18">
        <f t="shared" si="61"/>
        <v>0.7142857142857143</v>
      </c>
      <c r="G172" s="9">
        <f>(P172-Q172)/D172</f>
        <v>643.71428571428567</v>
      </c>
      <c r="H172" s="9">
        <f>(P172-Q172)/E172</f>
        <v>901.2</v>
      </c>
      <c r="I172" s="9">
        <f>Q172/D172</f>
        <v>894</v>
      </c>
      <c r="J172" s="9">
        <f>Q172/E172</f>
        <v>1251.5999999999999</v>
      </c>
      <c r="K172" s="26">
        <f t="shared" si="65"/>
        <v>0.41247049985471396</v>
      </c>
      <c r="L172" s="18">
        <f t="shared" si="66"/>
        <v>0.91750590002905719</v>
      </c>
      <c r="M172" s="28">
        <f t="shared" si="62"/>
        <v>0.7089773159563052</v>
      </c>
      <c r="N172" s="34">
        <v>8.3979203685028148E-2</v>
      </c>
      <c r="O172" s="34">
        <v>0.85796654960429808</v>
      </c>
      <c r="P172" s="9">
        <v>10764</v>
      </c>
      <c r="Q172" s="9">
        <v>6258</v>
      </c>
      <c r="R172" s="9">
        <v>6932</v>
      </c>
      <c r="S172" s="9">
        <v>3182</v>
      </c>
      <c r="T172" s="18">
        <f>(R172-S172)/(P172-Q172)</f>
        <v>0.83222370173102533</v>
      </c>
      <c r="U172" s="18">
        <f>S172/Q172</f>
        <v>0.5084691594758709</v>
      </c>
      <c r="V172" s="18">
        <f>(T172*0.25)+(U172*0.75)</f>
        <v>0.58940779503965945</v>
      </c>
      <c r="W172" s="18">
        <f t="shared" si="63"/>
        <v>0.82517091305552326</v>
      </c>
      <c r="X172" s="28">
        <f t="shared" si="67"/>
        <v>0.44842734043347743</v>
      </c>
      <c r="Y172" s="18">
        <v>0.22382549560204315</v>
      </c>
      <c r="Z172" s="18">
        <v>0.72480144134149405</v>
      </c>
      <c r="AA172" s="9">
        <v>252</v>
      </c>
      <c r="AB172" s="9">
        <v>0</v>
      </c>
      <c r="AC172" s="9">
        <v>321</v>
      </c>
      <c r="AD172" s="9">
        <v>2609</v>
      </c>
      <c r="AE172" s="9">
        <v>2288</v>
      </c>
      <c r="AF172" s="9">
        <v>392</v>
      </c>
      <c r="AG172" s="9">
        <v>280</v>
      </c>
      <c r="AH172" s="9">
        <v>222</v>
      </c>
      <c r="AI172" s="9">
        <v>1245</v>
      </c>
      <c r="AJ172" s="9">
        <v>1499</v>
      </c>
      <c r="AK172" s="9">
        <v>0</v>
      </c>
      <c r="AL172" s="9">
        <v>43</v>
      </c>
      <c r="AM172" s="9">
        <v>806</v>
      </c>
      <c r="AN172" s="9">
        <v>327</v>
      </c>
      <c r="AO172" s="9">
        <v>1</v>
      </c>
      <c r="AP172" s="9">
        <v>20</v>
      </c>
      <c r="AQ172" s="9">
        <v>1074518</v>
      </c>
      <c r="AR172" s="9">
        <v>13070</v>
      </c>
      <c r="AS172" s="9">
        <v>0</v>
      </c>
      <c r="AT172" s="9">
        <v>478</v>
      </c>
      <c r="AU172" s="9">
        <v>0</v>
      </c>
      <c r="AV172" s="9">
        <v>3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247</v>
      </c>
      <c r="BD172" s="9">
        <v>211</v>
      </c>
      <c r="BE172" s="9">
        <v>17</v>
      </c>
      <c r="BF172" s="18">
        <f t="shared" si="69"/>
        <v>0.96809121395704201</v>
      </c>
      <c r="BG172" s="18">
        <f t="shared" si="64"/>
        <v>0.45180325784895309</v>
      </c>
      <c r="BH172" s="28">
        <f t="shared" si="68"/>
        <v>-0.42552611082387276</v>
      </c>
      <c r="BI172" s="18">
        <v>7.0705304131573554E-2</v>
      </c>
      <c r="BJ172" s="18">
        <v>0.48189021093068068</v>
      </c>
      <c r="BK172" s="18">
        <f t="shared" si="70"/>
        <v>8.0568720379146919E-2</v>
      </c>
      <c r="BL172" s="18">
        <f t="shared" si="71"/>
        <v>4.3719962618464475E-2</v>
      </c>
      <c r="BM172" s="18">
        <f t="shared" si="72"/>
        <v>4.5871559633027525E-3</v>
      </c>
      <c r="BN172" s="18">
        <f t="shared" si="73"/>
        <v>1.2406947890818859E-3</v>
      </c>
      <c r="BO172" s="18">
        <f t="shared" si="74"/>
        <v>0.46669492640287652</v>
      </c>
      <c r="BP172" s="9">
        <v>36</v>
      </c>
      <c r="BQ172" s="9">
        <v>32</v>
      </c>
      <c r="BR172" s="9">
        <v>1</v>
      </c>
      <c r="BS172" s="38">
        <v>0</v>
      </c>
      <c r="BT172" s="42">
        <f t="shared" si="60"/>
        <v>0.24395951518863659</v>
      </c>
    </row>
    <row r="173" spans="1:72" ht="16.5" x14ac:dyDescent="0.3">
      <c r="A173" s="7" t="s">
        <v>209</v>
      </c>
      <c r="B173" s="8" t="s">
        <v>3</v>
      </c>
      <c r="C173" s="8">
        <v>284697</v>
      </c>
      <c r="D173" s="9">
        <v>19</v>
      </c>
      <c r="E173" s="9">
        <v>18</v>
      </c>
      <c r="F173" s="18">
        <f t="shared" si="61"/>
        <v>0.94736842105263153</v>
      </c>
      <c r="G173" s="9">
        <f>(P173-Q173)/D173</f>
        <v>552.47368421052636</v>
      </c>
      <c r="H173" s="9">
        <f>(P173-Q173)/E173</f>
        <v>583.16666666666663</v>
      </c>
      <c r="I173" s="9">
        <f>Q173/D173</f>
        <v>1212.1052631578948</v>
      </c>
      <c r="J173" s="9">
        <f>Q173/E173</f>
        <v>1279.4444444444443</v>
      </c>
      <c r="K173" s="26">
        <f t="shared" si="65"/>
        <v>0.69887459298833499</v>
      </c>
      <c r="L173" s="18">
        <f t="shared" si="66"/>
        <v>0.96117363372287024</v>
      </c>
      <c r="M173" s="28">
        <f t="shared" si="62"/>
        <v>1.2289600233131523</v>
      </c>
      <c r="N173" s="34">
        <v>8.3979203685028148E-2</v>
      </c>
      <c r="O173" s="34">
        <v>0.85796654960429808</v>
      </c>
      <c r="P173" s="9">
        <v>33527</v>
      </c>
      <c r="Q173" s="9">
        <v>23030</v>
      </c>
      <c r="R173" s="9">
        <v>20231</v>
      </c>
      <c r="S173" s="9">
        <v>10290</v>
      </c>
      <c r="T173" s="18">
        <f>(R173-S173)/(P173-Q173)</f>
        <v>0.94703248547203966</v>
      </c>
      <c r="U173" s="18">
        <f>S173/Q173</f>
        <v>0.44680851063829785</v>
      </c>
      <c r="V173" s="18">
        <f>(T173*0.25)+(U173*0.75)</f>
        <v>0.5718645043467333</v>
      </c>
      <c r="W173" s="18">
        <f t="shared" si="63"/>
        <v>0.60363475458821847</v>
      </c>
      <c r="X173" s="28">
        <f t="shared" si="67"/>
        <v>-0.54134443633136098</v>
      </c>
      <c r="Y173" s="18">
        <v>0.22382549560204315</v>
      </c>
      <c r="Z173" s="18">
        <v>0.72480144134149405</v>
      </c>
      <c r="AA173" s="9">
        <v>503</v>
      </c>
      <c r="AB173" s="9">
        <v>24</v>
      </c>
      <c r="AC173" s="9">
        <v>1248</v>
      </c>
      <c r="AD173" s="9">
        <v>8515</v>
      </c>
      <c r="AE173" s="9">
        <v>3391</v>
      </c>
      <c r="AF173" s="9">
        <v>1576</v>
      </c>
      <c r="AG173" s="9">
        <v>2288</v>
      </c>
      <c r="AH173" s="9">
        <v>3035</v>
      </c>
      <c r="AI173" s="9">
        <v>4314</v>
      </c>
      <c r="AJ173" s="9">
        <v>7674</v>
      </c>
      <c r="AK173" s="9">
        <v>2</v>
      </c>
      <c r="AL173" s="9">
        <v>32</v>
      </c>
      <c r="AM173" s="9">
        <v>1789</v>
      </c>
      <c r="AN173" s="9">
        <v>618</v>
      </c>
      <c r="AO173" s="9">
        <v>24</v>
      </c>
      <c r="AP173" s="9">
        <v>53</v>
      </c>
      <c r="AQ173" s="9">
        <v>5889180</v>
      </c>
      <c r="AR173" s="9">
        <v>502445</v>
      </c>
      <c r="AS173" s="9">
        <v>0</v>
      </c>
      <c r="AT173" s="9">
        <v>1147</v>
      </c>
      <c r="AU173" s="9">
        <v>0</v>
      </c>
      <c r="AV173" s="9">
        <v>11</v>
      </c>
      <c r="AW173" s="9">
        <v>0</v>
      </c>
      <c r="AX173" s="9">
        <v>11</v>
      </c>
      <c r="AY173" s="9">
        <v>1</v>
      </c>
      <c r="AZ173" s="9">
        <v>0</v>
      </c>
      <c r="BA173" s="9">
        <v>0</v>
      </c>
      <c r="BB173" s="9">
        <v>10</v>
      </c>
      <c r="BC173" s="9">
        <v>425</v>
      </c>
      <c r="BD173" s="9">
        <v>405</v>
      </c>
      <c r="BE173" s="9">
        <v>2</v>
      </c>
      <c r="BF173" s="18">
        <f t="shared" si="69"/>
        <v>0.99909251610715311</v>
      </c>
      <c r="BG173" s="18">
        <f t="shared" si="64"/>
        <v>0.49065249931870036</v>
      </c>
      <c r="BH173" s="28">
        <f t="shared" si="68"/>
        <v>0.12392688915833214</v>
      </c>
      <c r="BI173" s="18">
        <v>7.0705304131573554E-2</v>
      </c>
      <c r="BJ173" s="18">
        <v>0.48189021093068068</v>
      </c>
      <c r="BK173" s="18">
        <f t="shared" si="70"/>
        <v>4.9382716049382715E-3</v>
      </c>
      <c r="BL173" s="18">
        <f t="shared" si="71"/>
        <v>3.2073034099376549E-3</v>
      </c>
      <c r="BM173" s="18">
        <f t="shared" si="72"/>
        <v>8.8996763754045308E-3</v>
      </c>
      <c r="BN173" s="18">
        <f t="shared" si="73"/>
        <v>1.3415315818893237E-2</v>
      </c>
      <c r="BO173" s="18">
        <f t="shared" si="74"/>
        <v>0.49109816299142178</v>
      </c>
      <c r="BP173" s="9">
        <v>86</v>
      </c>
      <c r="BQ173" s="9">
        <v>49</v>
      </c>
      <c r="BR173" s="9">
        <v>0</v>
      </c>
      <c r="BS173" s="38">
        <v>0</v>
      </c>
      <c r="BT173" s="42">
        <f t="shared" si="60"/>
        <v>0.27051415871337453</v>
      </c>
    </row>
    <row r="174" spans="1:72" ht="16.5" x14ac:dyDescent="0.3">
      <c r="A174" s="7" t="s">
        <v>209</v>
      </c>
      <c r="B174" s="8" t="s">
        <v>57</v>
      </c>
      <c r="C174" s="8">
        <v>34970</v>
      </c>
      <c r="D174" s="9">
        <v>3</v>
      </c>
      <c r="E174" s="9">
        <v>3</v>
      </c>
      <c r="F174" s="18">
        <f t="shared" si="61"/>
        <v>1</v>
      </c>
      <c r="G174" s="9">
        <f>(P174-Q174)/D174</f>
        <v>316</v>
      </c>
      <c r="H174" s="9">
        <f>(P174-Q174)/E174</f>
        <v>316</v>
      </c>
      <c r="I174" s="9">
        <f>Q174/D174</f>
        <v>794</v>
      </c>
      <c r="J174" s="9">
        <f>Q174/E174</f>
        <v>794</v>
      </c>
      <c r="K174" s="26">
        <f t="shared" si="65"/>
        <v>0.57863883328567334</v>
      </c>
      <c r="L174" s="18">
        <f t="shared" si="66"/>
        <v>0.80712038890477555</v>
      </c>
      <c r="M174" s="28">
        <f t="shared" si="62"/>
        <v>-0.60546133409678193</v>
      </c>
      <c r="N174" s="34">
        <v>8.3979203685028148E-2</v>
      </c>
      <c r="O174" s="34">
        <v>0.85796654960429808</v>
      </c>
      <c r="P174" s="9">
        <v>3330</v>
      </c>
      <c r="Q174" s="9">
        <v>2382</v>
      </c>
      <c r="R174" s="9">
        <v>2230</v>
      </c>
      <c r="S174" s="9">
        <v>1336</v>
      </c>
      <c r="T174" s="18">
        <f>(R174-S174)/(P174-Q174)</f>
        <v>0.94303797468354433</v>
      </c>
      <c r="U174" s="18">
        <f>S174/Q174</f>
        <v>0.56087321578505456</v>
      </c>
      <c r="V174" s="18">
        <f>(T174*0.25)+(U174*0.75)</f>
        <v>0.656414405509677</v>
      </c>
      <c r="W174" s="18">
        <f t="shared" si="63"/>
        <v>0.656414405509677</v>
      </c>
      <c r="X174" s="28">
        <f t="shared" si="67"/>
        <v>-0.30553729211174274</v>
      </c>
      <c r="Y174" s="18">
        <v>0.22382549560204315</v>
      </c>
      <c r="Z174" s="18">
        <v>0.72480144134149405</v>
      </c>
      <c r="AA174" s="9">
        <v>58</v>
      </c>
      <c r="AB174" s="9">
        <v>13</v>
      </c>
      <c r="AC174" s="9">
        <v>323</v>
      </c>
      <c r="AD174" s="9">
        <v>942</v>
      </c>
      <c r="AE174" s="9">
        <v>699</v>
      </c>
      <c r="AF174" s="9">
        <v>139</v>
      </c>
      <c r="AG174" s="9">
        <v>383</v>
      </c>
      <c r="AH174" s="9">
        <v>115</v>
      </c>
      <c r="AI174" s="9">
        <v>458</v>
      </c>
      <c r="AJ174" s="9">
        <v>474</v>
      </c>
      <c r="AK174" s="9">
        <v>0</v>
      </c>
      <c r="AL174" s="9">
        <v>5</v>
      </c>
      <c r="AM174" s="9">
        <v>155</v>
      </c>
      <c r="AN174" s="9">
        <v>75</v>
      </c>
      <c r="AO174" s="9">
        <v>15</v>
      </c>
      <c r="AP174" s="9">
        <v>5</v>
      </c>
      <c r="AQ174" s="9">
        <v>10699</v>
      </c>
      <c r="AR174" s="9">
        <v>1000</v>
      </c>
      <c r="AS174" s="9">
        <v>0</v>
      </c>
      <c r="AT174" s="9">
        <v>65</v>
      </c>
      <c r="AU174" s="9">
        <v>0</v>
      </c>
      <c r="AV174" s="9">
        <v>0</v>
      </c>
      <c r="AW174" s="9">
        <v>0</v>
      </c>
      <c r="AX174" s="9">
        <v>1</v>
      </c>
      <c r="AY174" s="9">
        <v>0</v>
      </c>
      <c r="AZ174" s="9">
        <v>1</v>
      </c>
      <c r="BA174" s="9">
        <v>0</v>
      </c>
      <c r="BB174" s="9">
        <v>0</v>
      </c>
      <c r="BC174" s="9">
        <v>57</v>
      </c>
      <c r="BD174" s="9">
        <v>41</v>
      </c>
      <c r="BE174" s="9">
        <v>2</v>
      </c>
      <c r="BF174" s="18">
        <f t="shared" si="69"/>
        <v>1.0056384809094698</v>
      </c>
      <c r="BG174" s="18">
        <f t="shared" si="64"/>
        <v>0.53961276658326252</v>
      </c>
      <c r="BH174" s="28">
        <f t="shared" si="68"/>
        <v>0.816382255356225</v>
      </c>
      <c r="BI174" s="18">
        <v>7.0705304131573554E-2</v>
      </c>
      <c r="BJ174" s="18">
        <v>0.48189021093068068</v>
      </c>
      <c r="BK174" s="18">
        <f t="shared" si="70"/>
        <v>4.878048780487805E-2</v>
      </c>
      <c r="BL174" s="18">
        <f t="shared" si="71"/>
        <v>2.5439782105629621E-2</v>
      </c>
      <c r="BM174" s="18">
        <f t="shared" si="72"/>
        <v>0</v>
      </c>
      <c r="BN174" s="18">
        <f t="shared" si="73"/>
        <v>9.6774193548387094E-2</v>
      </c>
      <c r="BO174" s="18">
        <f t="shared" si="74"/>
        <v>0.53658722973215245</v>
      </c>
      <c r="BP174" s="9">
        <v>5</v>
      </c>
      <c r="BQ174" s="9">
        <v>4</v>
      </c>
      <c r="BR174" s="9">
        <v>1</v>
      </c>
      <c r="BS174" s="38">
        <v>1</v>
      </c>
      <c r="BT174" s="42">
        <f t="shared" si="60"/>
        <v>-3.1538790284099893E-2</v>
      </c>
    </row>
    <row r="175" spans="1:72" ht="16.5" x14ac:dyDescent="0.3">
      <c r="A175" s="7" t="s">
        <v>209</v>
      </c>
      <c r="B175" s="8" t="s">
        <v>200</v>
      </c>
      <c r="C175" s="8">
        <v>51579</v>
      </c>
      <c r="D175" s="9">
        <v>3</v>
      </c>
      <c r="E175" s="9">
        <v>2</v>
      </c>
      <c r="F175" s="18">
        <f t="shared" si="61"/>
        <v>0.66666666666666663</v>
      </c>
      <c r="G175" s="9">
        <f>(P175-Q175)/D175</f>
        <v>690.33333333333337</v>
      </c>
      <c r="H175" s="9">
        <f>(P175-Q175)/E175</f>
        <v>1035.5</v>
      </c>
      <c r="I175" s="9">
        <f>Q175/D175</f>
        <v>924</v>
      </c>
      <c r="J175" s="9">
        <f>Q175/E175</f>
        <v>1386</v>
      </c>
      <c r="K175" s="26">
        <f t="shared" si="65"/>
        <v>0.50345101688671745</v>
      </c>
      <c r="L175" s="18">
        <f t="shared" si="66"/>
        <v>0.74827449155664127</v>
      </c>
      <c r="M175" s="28">
        <f t="shared" si="62"/>
        <v>-1.3061812119470331</v>
      </c>
      <c r="N175" s="34">
        <v>8.3979203685028148E-2</v>
      </c>
      <c r="O175" s="34">
        <v>0.85796654960429808</v>
      </c>
      <c r="P175" s="9">
        <v>4843</v>
      </c>
      <c r="Q175" s="9">
        <v>2772</v>
      </c>
      <c r="R175" s="9">
        <v>3566</v>
      </c>
      <c r="S175" s="9">
        <v>1581</v>
      </c>
      <c r="T175" s="18">
        <f>(R175-S175)/(P175-Q175)</f>
        <v>0.95847416706904875</v>
      </c>
      <c r="U175" s="18">
        <f>S175/Q175</f>
        <v>0.57034632034632038</v>
      </c>
      <c r="V175" s="18">
        <f>(T175*0.25)+(U175*0.75)</f>
        <v>0.66737828202700245</v>
      </c>
      <c r="W175" s="18">
        <f t="shared" si="63"/>
        <v>1.0010674230405037</v>
      </c>
      <c r="X175" s="28">
        <f t="shared" si="67"/>
        <v>1.2342918350562015</v>
      </c>
      <c r="Y175" s="18">
        <v>0.22382549560204315</v>
      </c>
      <c r="Z175" s="18">
        <v>0.72480144134149405</v>
      </c>
      <c r="AA175" s="9">
        <v>79</v>
      </c>
      <c r="AB175" s="9">
        <v>43</v>
      </c>
      <c r="AC175" s="9">
        <v>369</v>
      </c>
      <c r="AD175" s="9">
        <v>1090</v>
      </c>
      <c r="AE175" s="9">
        <v>1193</v>
      </c>
      <c r="AF175" s="9">
        <v>266</v>
      </c>
      <c r="AG175" s="9">
        <v>122</v>
      </c>
      <c r="AH175" s="9">
        <v>0</v>
      </c>
      <c r="AI175" s="9">
        <v>636</v>
      </c>
      <c r="AJ175" s="9">
        <v>310</v>
      </c>
      <c r="AK175" s="9">
        <v>0</v>
      </c>
      <c r="AL175" s="9">
        <v>11</v>
      </c>
      <c r="AM175" s="9">
        <v>1220</v>
      </c>
      <c r="AN175" s="9">
        <v>83</v>
      </c>
      <c r="AO175" s="9">
        <v>43</v>
      </c>
      <c r="AP175" s="9">
        <v>2</v>
      </c>
      <c r="AQ175" s="9">
        <v>34936</v>
      </c>
      <c r="AR175" s="9">
        <v>0</v>
      </c>
      <c r="AS175" s="9">
        <v>22296</v>
      </c>
      <c r="AT175" s="9">
        <v>1094</v>
      </c>
      <c r="AU175" s="9">
        <v>0</v>
      </c>
      <c r="AV175" s="9">
        <v>5</v>
      </c>
      <c r="AW175" s="9">
        <v>0</v>
      </c>
      <c r="AX175" s="9">
        <v>1</v>
      </c>
      <c r="AY175" s="9">
        <v>1</v>
      </c>
      <c r="AZ175" s="9">
        <v>0</v>
      </c>
      <c r="BA175" s="9">
        <v>1</v>
      </c>
      <c r="BB175" s="9">
        <v>0</v>
      </c>
      <c r="BC175" s="9">
        <v>34</v>
      </c>
      <c r="BD175" s="9">
        <v>30</v>
      </c>
      <c r="BE175" s="9">
        <v>11</v>
      </c>
      <c r="BF175" s="18">
        <f t="shared" si="69"/>
        <v>0.86328532318187656</v>
      </c>
      <c r="BG175" s="18">
        <f t="shared" si="64"/>
        <v>0.40100995657480726</v>
      </c>
      <c r="BH175" s="28">
        <f t="shared" si="68"/>
        <v>-1.1439064628781681</v>
      </c>
      <c r="BI175" s="18">
        <v>7.0705304131573554E-2</v>
      </c>
      <c r="BJ175" s="18">
        <v>0.48189021093068068</v>
      </c>
      <c r="BK175" s="18">
        <f t="shared" si="70"/>
        <v>0.36666666666666664</v>
      </c>
      <c r="BL175" s="18">
        <f t="shared" si="71"/>
        <v>0.1853174603174603</v>
      </c>
      <c r="BM175" s="18">
        <f t="shared" si="72"/>
        <v>3.0120481927710843E-2</v>
      </c>
      <c r="BN175" s="18">
        <f t="shared" si="73"/>
        <v>3.5245901639344261E-2</v>
      </c>
      <c r="BO175" s="18">
        <f t="shared" si="74"/>
        <v>0.46451612903225814</v>
      </c>
      <c r="BP175" s="9">
        <v>24</v>
      </c>
      <c r="BQ175" s="9">
        <v>13</v>
      </c>
      <c r="BR175" s="9">
        <v>0</v>
      </c>
      <c r="BS175" s="38">
        <v>0</v>
      </c>
      <c r="BT175" s="42">
        <f t="shared" si="60"/>
        <v>-0.40526527992299988</v>
      </c>
    </row>
    <row r="176" spans="1:72" ht="16.5" x14ac:dyDescent="0.3">
      <c r="A176" s="7" t="s">
        <v>209</v>
      </c>
      <c r="B176" s="8" t="s">
        <v>149</v>
      </c>
      <c r="C176" s="8">
        <v>17458</v>
      </c>
      <c r="D176" s="9">
        <v>3</v>
      </c>
      <c r="E176" s="9">
        <v>3</v>
      </c>
      <c r="F176" s="18">
        <f t="shared" si="61"/>
        <v>1</v>
      </c>
      <c r="G176" s="9">
        <f>(P176-Q176)/D176</f>
        <v>481.66666666666669</v>
      </c>
      <c r="H176" s="9">
        <f>(P176-Q176)/E176</f>
        <v>481.66666666666669</v>
      </c>
      <c r="I176" s="9">
        <f>Q176/D176</f>
        <v>348.33333333333331</v>
      </c>
      <c r="J176" s="9">
        <f>Q176/E176</f>
        <v>348.33333333333331</v>
      </c>
      <c r="K176" s="26">
        <f t="shared" si="65"/>
        <v>0.65585977775231985</v>
      </c>
      <c r="L176" s="18">
        <f t="shared" si="66"/>
        <v>0.78138007408256005</v>
      </c>
      <c r="M176" s="28">
        <f t="shared" si="62"/>
        <v>-0.91196953723189333</v>
      </c>
      <c r="N176" s="34">
        <v>8.3979203685028148E-2</v>
      </c>
      <c r="O176" s="34">
        <v>0.85796654960429808</v>
      </c>
      <c r="P176" s="9">
        <v>2490</v>
      </c>
      <c r="Q176" s="9">
        <v>1045</v>
      </c>
      <c r="R176" s="9">
        <v>1784</v>
      </c>
      <c r="S176" s="9">
        <v>593</v>
      </c>
      <c r="T176" s="18">
        <f>(R176-S176)/(P176-Q176)</f>
        <v>0.8242214532871972</v>
      </c>
      <c r="U176" s="18">
        <f>S176/Q176</f>
        <v>0.56746411483253589</v>
      </c>
      <c r="V176" s="18">
        <f>(T176*0.25)+(U176*0.75)</f>
        <v>0.63165344944620117</v>
      </c>
      <c r="W176" s="18">
        <f t="shared" si="63"/>
        <v>0.63165344944620117</v>
      </c>
      <c r="X176" s="28">
        <f t="shared" si="67"/>
        <v>-0.41616345646747938</v>
      </c>
      <c r="Y176" s="18">
        <v>0.22382549560204315</v>
      </c>
      <c r="Z176" s="18">
        <v>0.72480144134149405</v>
      </c>
      <c r="AA176" s="9">
        <v>35</v>
      </c>
      <c r="AB176" s="9">
        <v>4</v>
      </c>
      <c r="AC176" s="9">
        <v>128</v>
      </c>
      <c r="AD176" s="9">
        <v>426</v>
      </c>
      <c r="AE176" s="9">
        <v>495</v>
      </c>
      <c r="AF176" s="9">
        <v>59</v>
      </c>
      <c r="AG176" s="9">
        <v>22</v>
      </c>
      <c r="AH176" s="9">
        <v>17</v>
      </c>
      <c r="AI176" s="9">
        <v>196</v>
      </c>
      <c r="AJ176" s="9">
        <v>133</v>
      </c>
      <c r="AK176" s="9">
        <v>0</v>
      </c>
      <c r="AL176" s="9">
        <v>12</v>
      </c>
      <c r="AM176" s="9">
        <v>315</v>
      </c>
      <c r="AN176" s="9">
        <v>43</v>
      </c>
      <c r="AO176" s="9">
        <v>4</v>
      </c>
      <c r="AP176" s="9">
        <v>1</v>
      </c>
      <c r="AQ176" s="9">
        <v>114987</v>
      </c>
      <c r="AR176" s="9">
        <v>0</v>
      </c>
      <c r="AS176" s="9">
        <v>0</v>
      </c>
      <c r="AT176" s="9">
        <v>268</v>
      </c>
      <c r="AU176" s="9">
        <v>0</v>
      </c>
      <c r="AV176" s="9">
        <v>4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72</v>
      </c>
      <c r="BD176" s="9">
        <v>45</v>
      </c>
      <c r="BE176" s="9">
        <v>2</v>
      </c>
      <c r="BF176" s="18">
        <f t="shared" si="69"/>
        <v>0.97344462283262767</v>
      </c>
      <c r="BG176" s="18">
        <f t="shared" si="64"/>
        <v>0.42732582642756578</v>
      </c>
      <c r="BH176" s="28">
        <f t="shared" si="68"/>
        <v>-0.77171557598532559</v>
      </c>
      <c r="BI176" s="18">
        <v>7.0705304131573554E-2</v>
      </c>
      <c r="BJ176" s="18">
        <v>0.48189021093068068</v>
      </c>
      <c r="BK176" s="18">
        <f t="shared" si="70"/>
        <v>4.4444444444444446E-2</v>
      </c>
      <c r="BL176" s="18">
        <f t="shared" si="71"/>
        <v>2.7963849016480597E-2</v>
      </c>
      <c r="BM176" s="18">
        <f t="shared" si="72"/>
        <v>4.6511627906976744E-2</v>
      </c>
      <c r="BN176" s="18">
        <f t="shared" si="73"/>
        <v>1.2698412698412698E-2</v>
      </c>
      <c r="BO176" s="18">
        <f t="shared" si="74"/>
        <v>0.43898319062474234</v>
      </c>
      <c r="BP176" s="9">
        <v>17</v>
      </c>
      <c r="BQ176" s="9">
        <v>12</v>
      </c>
      <c r="BR176" s="9">
        <v>0</v>
      </c>
      <c r="BS176" s="38">
        <v>0</v>
      </c>
      <c r="BT176" s="42">
        <f t="shared" si="60"/>
        <v>-0.69994952322823278</v>
      </c>
    </row>
    <row r="177" spans="1:72" ht="16.5" x14ac:dyDescent="0.3">
      <c r="A177" s="7" t="s">
        <v>209</v>
      </c>
      <c r="B177" s="8" t="s">
        <v>162</v>
      </c>
      <c r="C177" s="8">
        <v>44825</v>
      </c>
      <c r="D177" s="9">
        <v>4</v>
      </c>
      <c r="E177" s="9">
        <v>4</v>
      </c>
      <c r="F177" s="18">
        <f t="shared" si="61"/>
        <v>1</v>
      </c>
      <c r="G177" s="9">
        <f>(P177-Q177)/D177</f>
        <v>633.5</v>
      </c>
      <c r="H177" s="9">
        <f>(P177-Q177)/E177</f>
        <v>633.5</v>
      </c>
      <c r="I177" s="9">
        <f>Q177/D177</f>
        <v>371</v>
      </c>
      <c r="J177" s="9">
        <f>Q177/E177</f>
        <v>371</v>
      </c>
      <c r="K177" s="26">
        <f t="shared" si="65"/>
        <v>0.38962632459564972</v>
      </c>
      <c r="L177" s="18">
        <f t="shared" si="66"/>
        <v>0.90259341885108757</v>
      </c>
      <c r="M177" s="28">
        <f t="shared" si="62"/>
        <v>0.53140381533226644</v>
      </c>
      <c r="N177" s="34">
        <v>8.3979203685028148E-2</v>
      </c>
      <c r="O177" s="34">
        <v>0.85796654960429808</v>
      </c>
      <c r="P177" s="9">
        <v>4018</v>
      </c>
      <c r="Q177" s="9">
        <v>1484</v>
      </c>
      <c r="R177" s="9">
        <v>3448</v>
      </c>
      <c r="S177" s="9">
        <v>1017</v>
      </c>
      <c r="T177" s="18">
        <f>(R177-S177)/(P177-Q177)</f>
        <v>0.95935280189423833</v>
      </c>
      <c r="U177" s="18">
        <f>S177/Q177</f>
        <v>0.68530997304582209</v>
      </c>
      <c r="V177" s="18">
        <f>(T177*0.25)+(U177*0.75)</f>
        <v>0.75382068025792615</v>
      </c>
      <c r="W177" s="18">
        <f t="shared" si="63"/>
        <v>0.75382068025792615</v>
      </c>
      <c r="X177" s="28">
        <f t="shared" si="67"/>
        <v>0.12965117686158362</v>
      </c>
      <c r="Y177" s="18">
        <v>0.22382549560204315</v>
      </c>
      <c r="Z177" s="18">
        <v>0.72480144134149405</v>
      </c>
      <c r="AA177" s="9">
        <v>138</v>
      </c>
      <c r="AB177" s="9">
        <v>2</v>
      </c>
      <c r="AC177" s="9">
        <v>210</v>
      </c>
      <c r="AD177" s="9">
        <v>667</v>
      </c>
      <c r="AE177" s="9">
        <v>890</v>
      </c>
      <c r="AF177" s="9">
        <v>56</v>
      </c>
      <c r="AG177" s="9">
        <v>63</v>
      </c>
      <c r="AH177" s="9">
        <v>8</v>
      </c>
      <c r="AI177" s="9">
        <v>254</v>
      </c>
      <c r="AJ177" s="9">
        <v>25</v>
      </c>
      <c r="AK177" s="9">
        <v>0</v>
      </c>
      <c r="AL177" s="9">
        <v>4</v>
      </c>
      <c r="AM177" s="9">
        <v>440</v>
      </c>
      <c r="AN177" s="9">
        <v>175</v>
      </c>
      <c r="AO177" s="9">
        <v>2</v>
      </c>
      <c r="AP177" s="9">
        <v>7</v>
      </c>
      <c r="AQ177" s="9">
        <v>193756</v>
      </c>
      <c r="AR177" s="9">
        <v>5250</v>
      </c>
      <c r="AS177" s="9">
        <v>28800</v>
      </c>
      <c r="AT177" s="9">
        <v>263</v>
      </c>
      <c r="AU177" s="9">
        <v>0</v>
      </c>
      <c r="AV177" s="9">
        <v>5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94</v>
      </c>
      <c r="BD177" s="9">
        <v>68</v>
      </c>
      <c r="BE177" s="9">
        <v>7</v>
      </c>
      <c r="BF177" s="18">
        <f t="shared" si="69"/>
        <v>0.9586250666647449</v>
      </c>
      <c r="BG177" s="18">
        <f t="shared" si="64"/>
        <v>0.41896337110285231</v>
      </c>
      <c r="BH177" s="28">
        <f t="shared" si="68"/>
        <v>-0.88998754196332353</v>
      </c>
      <c r="BI177" s="18">
        <v>7.0705304131573554E-2</v>
      </c>
      <c r="BJ177" s="18">
        <v>0.48189021093068068</v>
      </c>
      <c r="BK177" s="18">
        <f t="shared" si="70"/>
        <v>0.10294117647058823</v>
      </c>
      <c r="BL177" s="18">
        <f t="shared" si="71"/>
        <v>5.2818297130172824E-2</v>
      </c>
      <c r="BM177" s="18">
        <f t="shared" si="72"/>
        <v>1.4285714285714285E-2</v>
      </c>
      <c r="BN177" s="18">
        <f t="shared" si="73"/>
        <v>4.5454545454545452E-3</v>
      </c>
      <c r="BO177" s="18">
        <f t="shared" si="74"/>
        <v>0.43704612540595528</v>
      </c>
      <c r="BP177" s="9">
        <v>29</v>
      </c>
      <c r="BQ177" s="9">
        <v>16</v>
      </c>
      <c r="BR177" s="9">
        <v>0</v>
      </c>
      <c r="BS177" s="38">
        <v>0</v>
      </c>
      <c r="BT177" s="42">
        <f t="shared" si="60"/>
        <v>-7.63108499231578E-2</v>
      </c>
    </row>
    <row r="178" spans="1:72" ht="16.5" x14ac:dyDescent="0.3">
      <c r="A178" s="7" t="s">
        <v>209</v>
      </c>
      <c r="B178" s="8" t="s">
        <v>164</v>
      </c>
      <c r="C178" s="8">
        <v>158767</v>
      </c>
      <c r="D178" s="9">
        <v>10</v>
      </c>
      <c r="E178" s="9">
        <v>8</v>
      </c>
      <c r="F178" s="18">
        <f t="shared" si="61"/>
        <v>0.8</v>
      </c>
      <c r="G178" s="9">
        <f>(P178-Q178)/D178</f>
        <v>546.9</v>
      </c>
      <c r="H178" s="9">
        <f>(P178-Q178)/E178</f>
        <v>683.625</v>
      </c>
      <c r="I178" s="9">
        <f>Q178/D178</f>
        <v>1067.9000000000001</v>
      </c>
      <c r="J178" s="9">
        <f>Q178/E178</f>
        <v>1334.875</v>
      </c>
      <c r="K178" s="26">
        <f t="shared" si="65"/>
        <v>0.59058242581896736</v>
      </c>
      <c r="L178" s="18">
        <f t="shared" si="66"/>
        <v>0.92617719677262911</v>
      </c>
      <c r="M178" s="28">
        <f t="shared" si="62"/>
        <v>0.81223260254004592</v>
      </c>
      <c r="N178" s="34">
        <v>8.3979203685028148E-2</v>
      </c>
      <c r="O178" s="34">
        <v>0.85796654960429808</v>
      </c>
      <c r="P178" s="9">
        <v>16148</v>
      </c>
      <c r="Q178" s="9">
        <v>10679</v>
      </c>
      <c r="R178" s="9">
        <v>9726</v>
      </c>
      <c r="S178" s="9">
        <v>4535</v>
      </c>
      <c r="T178" s="18">
        <f>(R178-S178)/(P178-Q178)</f>
        <v>0.94916803803254712</v>
      </c>
      <c r="U178" s="18">
        <f>S178/Q178</f>
        <v>0.42466523082685642</v>
      </c>
      <c r="V178" s="18">
        <f>(T178*0.25)+(U178*0.75)</f>
        <v>0.55579093262827906</v>
      </c>
      <c r="W178" s="18">
        <f t="shared" si="63"/>
        <v>0.69473866578534882</v>
      </c>
      <c r="X178" s="28">
        <f t="shared" si="67"/>
        <v>-0.13431345466378944</v>
      </c>
      <c r="Y178" s="18">
        <v>0.22382549560204315</v>
      </c>
      <c r="Z178" s="18">
        <v>0.72480144134149405</v>
      </c>
      <c r="AA178" s="9">
        <v>148</v>
      </c>
      <c r="AB178" s="9">
        <v>2</v>
      </c>
      <c r="AC178" s="9">
        <v>554</v>
      </c>
      <c r="AD178" s="9">
        <v>3831</v>
      </c>
      <c r="AE178" s="9">
        <v>2212</v>
      </c>
      <c r="AF178" s="9">
        <v>854</v>
      </c>
      <c r="AG178" s="9">
        <v>999</v>
      </c>
      <c r="AH178" s="9">
        <v>470</v>
      </c>
      <c r="AI178" s="9">
        <v>2530</v>
      </c>
      <c r="AJ178" s="9">
        <v>3276</v>
      </c>
      <c r="AK178" s="9">
        <v>2</v>
      </c>
      <c r="AL178" s="9">
        <v>21</v>
      </c>
      <c r="AM178" s="9">
        <v>962</v>
      </c>
      <c r="AN178" s="9">
        <v>184</v>
      </c>
      <c r="AO178" s="9">
        <v>2</v>
      </c>
      <c r="AP178" s="9">
        <v>20</v>
      </c>
      <c r="AQ178" s="9">
        <v>1004872</v>
      </c>
      <c r="AR178" s="9">
        <v>35238</v>
      </c>
      <c r="AS178" s="9">
        <v>556000</v>
      </c>
      <c r="AT178" s="9">
        <v>776</v>
      </c>
      <c r="AU178" s="9">
        <v>0</v>
      </c>
      <c r="AV178" s="9">
        <v>5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289</v>
      </c>
      <c r="BD178" s="9">
        <v>281</v>
      </c>
      <c r="BE178" s="9">
        <v>18</v>
      </c>
      <c r="BF178" s="18">
        <f t="shared" si="69"/>
        <v>0.97283243911173234</v>
      </c>
      <c r="BG178" s="18">
        <f t="shared" si="64"/>
        <v>0.5127070762673841</v>
      </c>
      <c r="BH178" s="28">
        <f t="shared" si="68"/>
        <v>0.43584941349459666</v>
      </c>
      <c r="BI178" s="18">
        <v>7.0705304131573554E-2</v>
      </c>
      <c r="BJ178" s="18">
        <v>0.48189021093068068</v>
      </c>
      <c r="BK178" s="18">
        <f t="shared" si="70"/>
        <v>6.4056939501779361E-2</v>
      </c>
      <c r="BL178" s="18">
        <f t="shared" si="71"/>
        <v>3.3105349608554255E-2</v>
      </c>
      <c r="BM178" s="18">
        <f t="shared" si="72"/>
        <v>1.358695652173913E-2</v>
      </c>
      <c r="BN178" s="18">
        <f t="shared" si="73"/>
        <v>2.0790020790020791E-3</v>
      </c>
      <c r="BO178" s="18">
        <f t="shared" si="74"/>
        <v>0.52702506172134167</v>
      </c>
      <c r="BP178" s="9">
        <v>12</v>
      </c>
      <c r="BQ178" s="9">
        <v>11</v>
      </c>
      <c r="BR178" s="9">
        <v>1</v>
      </c>
      <c r="BS178" s="38">
        <v>2</v>
      </c>
      <c r="BT178" s="42">
        <f t="shared" si="60"/>
        <v>0.37125618712361774</v>
      </c>
    </row>
    <row r="179" spans="1:72" ht="16.5" x14ac:dyDescent="0.3">
      <c r="A179" s="7" t="s">
        <v>209</v>
      </c>
      <c r="B179" s="8" t="s">
        <v>183</v>
      </c>
      <c r="C179" s="8">
        <v>58698</v>
      </c>
      <c r="D179" s="9">
        <v>4</v>
      </c>
      <c r="E179" s="9">
        <v>3</v>
      </c>
      <c r="F179" s="18">
        <f t="shared" si="61"/>
        <v>0.75</v>
      </c>
      <c r="G179" s="9">
        <f>(P179-Q179)/D179</f>
        <v>323</v>
      </c>
      <c r="H179" s="9">
        <f>(P179-Q179)/E179</f>
        <v>430.66666666666669</v>
      </c>
      <c r="I179" s="9">
        <f>Q179/D179</f>
        <v>578</v>
      </c>
      <c r="J179" s="9">
        <f>Q179/E179</f>
        <v>770.66666666666663</v>
      </c>
      <c r="K179" s="26">
        <f t="shared" si="65"/>
        <v>0.3504378343384783</v>
      </c>
      <c r="L179" s="18">
        <f t="shared" si="66"/>
        <v>0.8831873885538406</v>
      </c>
      <c r="M179" s="28">
        <f t="shared" si="62"/>
        <v>0.30032243511305057</v>
      </c>
      <c r="N179" s="34">
        <v>8.3979203685028148E-2</v>
      </c>
      <c r="O179" s="34">
        <v>0.85796654960429808</v>
      </c>
      <c r="P179" s="9">
        <v>3604</v>
      </c>
      <c r="Q179" s="9">
        <v>2312</v>
      </c>
      <c r="R179" s="9">
        <v>2402</v>
      </c>
      <c r="S179" s="9">
        <v>1387</v>
      </c>
      <c r="T179" s="18">
        <f>(R179-S179)/(P179-Q179)</f>
        <v>0.7856037151702786</v>
      </c>
      <c r="U179" s="18">
        <f>S179/Q179</f>
        <v>0.59991349480968859</v>
      </c>
      <c r="V179" s="18">
        <f>(T179*0.25)+(U179*0.75)</f>
        <v>0.64633604989983606</v>
      </c>
      <c r="W179" s="18">
        <f t="shared" si="63"/>
        <v>0.86178139986644808</v>
      </c>
      <c r="X179" s="28">
        <f t="shared" si="67"/>
        <v>0.61199443859827929</v>
      </c>
      <c r="Y179" s="18">
        <v>0.22382549560204315</v>
      </c>
      <c r="Z179" s="18">
        <v>0.72480144134149405</v>
      </c>
      <c r="AA179" s="9">
        <v>45</v>
      </c>
      <c r="AB179" s="9">
        <v>0</v>
      </c>
      <c r="AC179" s="9">
        <v>241</v>
      </c>
      <c r="AD179" s="9">
        <v>1101</v>
      </c>
      <c r="AE179" s="9">
        <v>862</v>
      </c>
      <c r="AF179" s="9">
        <v>339</v>
      </c>
      <c r="AG179" s="9">
        <v>173</v>
      </c>
      <c r="AH179" s="9">
        <v>13</v>
      </c>
      <c r="AI179" s="9">
        <v>568</v>
      </c>
      <c r="AJ179" s="9">
        <v>219</v>
      </c>
      <c r="AK179" s="9">
        <v>0</v>
      </c>
      <c r="AL179" s="9">
        <v>13</v>
      </c>
      <c r="AM179" s="9">
        <v>448</v>
      </c>
      <c r="AN179" s="9">
        <v>53</v>
      </c>
      <c r="AO179" s="9">
        <v>0</v>
      </c>
      <c r="AP179" s="9">
        <v>12</v>
      </c>
      <c r="AQ179" s="9">
        <v>48303</v>
      </c>
      <c r="AR179" s="9">
        <v>6000</v>
      </c>
      <c r="AS179" s="9">
        <v>0</v>
      </c>
      <c r="AT179" s="9">
        <v>395</v>
      </c>
      <c r="AU179" s="9">
        <v>0</v>
      </c>
      <c r="AV179" s="9">
        <v>0</v>
      </c>
      <c r="AW179" s="9">
        <v>0</v>
      </c>
      <c r="AX179" s="9">
        <v>1</v>
      </c>
      <c r="AY179" s="9">
        <v>1</v>
      </c>
      <c r="AZ179" s="9">
        <v>0</v>
      </c>
      <c r="BA179" s="9">
        <v>0</v>
      </c>
      <c r="BB179" s="9">
        <v>0</v>
      </c>
      <c r="BC179" s="9">
        <v>76</v>
      </c>
      <c r="BD179" s="9">
        <v>70</v>
      </c>
      <c r="BE179" s="9">
        <v>1</v>
      </c>
      <c r="BF179" s="18">
        <f t="shared" si="69"/>
        <v>0.99394000247157688</v>
      </c>
      <c r="BG179" s="18">
        <f t="shared" si="64"/>
        <v>0.49664238531331178</v>
      </c>
      <c r="BH179" s="28">
        <f t="shared" si="68"/>
        <v>0.20864310766812041</v>
      </c>
      <c r="BI179" s="18">
        <v>7.0705304131573554E-2</v>
      </c>
      <c r="BJ179" s="18">
        <v>0.48189021093068068</v>
      </c>
      <c r="BK179" s="18">
        <f t="shared" si="70"/>
        <v>1.4285714285714285E-2</v>
      </c>
      <c r="BL179" s="18">
        <f t="shared" si="71"/>
        <v>9.9542758279782505E-3</v>
      </c>
      <c r="BM179" s="18">
        <f t="shared" si="72"/>
        <v>0</v>
      </c>
      <c r="BN179" s="18">
        <f t="shared" si="73"/>
        <v>0</v>
      </c>
      <c r="BO179" s="18">
        <f t="shared" si="74"/>
        <v>0.49967038662126284</v>
      </c>
      <c r="BP179" s="9">
        <v>0</v>
      </c>
      <c r="BQ179" s="9">
        <v>0</v>
      </c>
      <c r="BR179" s="9">
        <v>0</v>
      </c>
      <c r="BS179" s="38">
        <v>0</v>
      </c>
      <c r="BT179" s="42">
        <f t="shared" si="60"/>
        <v>0.37365332712648341</v>
      </c>
    </row>
    <row r="180" spans="1:72" ht="16.5" x14ac:dyDescent="0.3">
      <c r="A180" s="7" t="s">
        <v>209</v>
      </c>
      <c r="B180" s="8" t="s">
        <v>54</v>
      </c>
      <c r="C180" s="8">
        <v>121945</v>
      </c>
      <c r="D180" s="9">
        <v>11</v>
      </c>
      <c r="E180" s="9">
        <v>10</v>
      </c>
      <c r="F180" s="18">
        <f t="shared" si="61"/>
        <v>0.90909090909090906</v>
      </c>
      <c r="G180" s="9">
        <f>(P180-Q180)/D180</f>
        <v>314.90909090909093</v>
      </c>
      <c r="H180" s="9">
        <f>(P180-Q180)/E180</f>
        <v>346.4</v>
      </c>
      <c r="I180" s="9">
        <f>Q180/D180</f>
        <v>1157.4545454545455</v>
      </c>
      <c r="J180" s="9">
        <f>Q180/E180</f>
        <v>1273.2</v>
      </c>
      <c r="K180" s="26">
        <f t="shared" si="65"/>
        <v>0.85407355775144533</v>
      </c>
      <c r="L180" s="18">
        <f t="shared" si="66"/>
        <v>0.91459264422485542</v>
      </c>
      <c r="M180" s="28">
        <f t="shared" si="62"/>
        <v>0.67428711080589432</v>
      </c>
      <c r="N180" s="34">
        <v>8.3979203685028148E-2</v>
      </c>
      <c r="O180" s="34">
        <v>0.85796654960429808</v>
      </c>
      <c r="P180" s="9">
        <v>16196</v>
      </c>
      <c r="Q180" s="9">
        <v>12732</v>
      </c>
      <c r="R180" s="9">
        <v>8025</v>
      </c>
      <c r="S180" s="9">
        <v>4758</v>
      </c>
      <c r="T180" s="18">
        <f>(R180-S180)/(P180-Q180)</f>
        <v>0.94312933025404155</v>
      </c>
      <c r="U180" s="18">
        <f>S180/Q180</f>
        <v>0.37370405278039587</v>
      </c>
      <c r="V180" s="18">
        <f>(T180*0.25)+(U180*0.75)</f>
        <v>0.51606037214880729</v>
      </c>
      <c r="W180" s="18">
        <f t="shared" si="63"/>
        <v>0.56766640936368806</v>
      </c>
      <c r="X180" s="28">
        <f t="shared" si="67"/>
        <v>-0.70204259597480634</v>
      </c>
      <c r="Y180" s="18">
        <v>0.22382549560204315</v>
      </c>
      <c r="Z180" s="18">
        <v>0.72480144134149405</v>
      </c>
      <c r="AA180" s="9">
        <v>225</v>
      </c>
      <c r="AB180" s="9">
        <v>1</v>
      </c>
      <c r="AC180" s="9">
        <v>629</v>
      </c>
      <c r="AD180" s="9">
        <v>3903</v>
      </c>
      <c r="AE180" s="9">
        <v>1946</v>
      </c>
      <c r="AF180" s="9">
        <v>1107</v>
      </c>
      <c r="AG180" s="9">
        <v>791</v>
      </c>
      <c r="AH180" s="9">
        <v>914</v>
      </c>
      <c r="AI180" s="9">
        <v>4280</v>
      </c>
      <c r="AJ180" s="9">
        <v>2811</v>
      </c>
      <c r="AK180" s="9">
        <v>0</v>
      </c>
      <c r="AL180" s="9">
        <v>25</v>
      </c>
      <c r="AM180" s="9">
        <v>1585</v>
      </c>
      <c r="AN180" s="9">
        <v>340</v>
      </c>
      <c r="AO180" s="9">
        <v>1</v>
      </c>
      <c r="AP180" s="9">
        <v>21</v>
      </c>
      <c r="AQ180" s="9">
        <v>155122</v>
      </c>
      <c r="AR180" s="9">
        <v>10000</v>
      </c>
      <c r="AS180" s="9">
        <v>0</v>
      </c>
      <c r="AT180" s="9">
        <v>1244</v>
      </c>
      <c r="AU180" s="9">
        <v>0</v>
      </c>
      <c r="AV180" s="9">
        <v>8</v>
      </c>
      <c r="AW180" s="9">
        <v>0</v>
      </c>
      <c r="AX180" s="9">
        <v>2</v>
      </c>
      <c r="AY180" s="9">
        <v>0</v>
      </c>
      <c r="AZ180" s="9">
        <v>0</v>
      </c>
      <c r="BA180" s="9">
        <v>0</v>
      </c>
      <c r="BB180" s="9">
        <v>2</v>
      </c>
      <c r="BC180" s="9">
        <v>257</v>
      </c>
      <c r="BD180" s="9">
        <v>238</v>
      </c>
      <c r="BE180" s="9">
        <v>39</v>
      </c>
      <c r="BF180" s="18">
        <f t="shared" si="69"/>
        <v>0.93552152785493625</v>
      </c>
      <c r="BG180" s="18">
        <f t="shared" si="64"/>
        <v>0.47486736017534231</v>
      </c>
      <c r="BH180" s="28">
        <f t="shared" si="68"/>
        <v>-9.9325656562762848E-2</v>
      </c>
      <c r="BI180" s="18">
        <v>7.0705304131573554E-2</v>
      </c>
      <c r="BJ180" s="18">
        <v>0.48189021093068068</v>
      </c>
      <c r="BK180" s="18">
        <f t="shared" si="70"/>
        <v>0.1638655462184874</v>
      </c>
      <c r="BL180" s="18">
        <f t="shared" si="71"/>
        <v>8.2914551305913506E-2</v>
      </c>
      <c r="BM180" s="18">
        <f t="shared" si="72"/>
        <v>1.1764705882352941E-2</v>
      </c>
      <c r="BN180" s="18">
        <f t="shared" si="73"/>
        <v>6.3091482649842276E-4</v>
      </c>
      <c r="BO180" s="18">
        <f t="shared" si="74"/>
        <v>0.50759640054908084</v>
      </c>
      <c r="BP180" s="9">
        <v>27</v>
      </c>
      <c r="BQ180" s="9">
        <v>20</v>
      </c>
      <c r="BR180" s="9">
        <v>0</v>
      </c>
      <c r="BS180" s="38">
        <v>0</v>
      </c>
      <c r="BT180" s="42">
        <f t="shared" si="60"/>
        <v>-4.2360380577224944E-2</v>
      </c>
    </row>
    <row r="181" spans="1:72" ht="16.5" x14ac:dyDescent="0.3">
      <c r="A181" s="7" t="s">
        <v>209</v>
      </c>
      <c r="B181" s="8" t="s">
        <v>75</v>
      </c>
      <c r="C181" s="8">
        <v>183595</v>
      </c>
      <c r="D181" s="9">
        <v>12</v>
      </c>
      <c r="E181" s="9">
        <v>8</v>
      </c>
      <c r="F181" s="18">
        <f t="shared" si="61"/>
        <v>0.66666666666666663</v>
      </c>
      <c r="G181" s="9">
        <f>(P181-Q181)/D181</f>
        <v>423.33333333333331</v>
      </c>
      <c r="H181" s="9">
        <f>(P181-Q181)/E181</f>
        <v>635</v>
      </c>
      <c r="I181" s="9">
        <f>Q181/D181</f>
        <v>1195.0833333333333</v>
      </c>
      <c r="J181" s="9">
        <f>Q181/E181</f>
        <v>1792.625</v>
      </c>
      <c r="K181" s="26">
        <f t="shared" si="65"/>
        <v>0.65501511479070784</v>
      </c>
      <c r="L181" s="18">
        <f t="shared" si="66"/>
        <v>0.91812311065116148</v>
      </c>
      <c r="M181" s="28">
        <f t="shared" si="62"/>
        <v>0.71632688102742914</v>
      </c>
      <c r="N181" s="34">
        <v>8.3979203685028148E-2</v>
      </c>
      <c r="O181" s="34">
        <v>0.85796654960429808</v>
      </c>
      <c r="P181" s="9">
        <v>19421</v>
      </c>
      <c r="Q181" s="9">
        <v>14341</v>
      </c>
      <c r="R181" s="9">
        <v>9653</v>
      </c>
      <c r="S181" s="9">
        <v>4920</v>
      </c>
      <c r="T181" s="18">
        <f>(R181-S181)/(P181-Q181)</f>
        <v>0.93169291338582683</v>
      </c>
      <c r="U181" s="18">
        <f>S181/Q181</f>
        <v>0.34307231015968204</v>
      </c>
      <c r="V181" s="18">
        <f>(T181*0.25)+(U181*0.75)</f>
        <v>0.49022746096621828</v>
      </c>
      <c r="W181" s="18">
        <f t="shared" si="63"/>
        <v>0.73534119144932741</v>
      </c>
      <c r="X181" s="28">
        <f t="shared" si="67"/>
        <v>4.7089140044049377E-2</v>
      </c>
      <c r="Y181" s="18">
        <v>0.22382549560204315</v>
      </c>
      <c r="Z181" s="18">
        <v>0.72480144134149405</v>
      </c>
      <c r="AA181" s="9">
        <v>196</v>
      </c>
      <c r="AB181" s="9">
        <v>3</v>
      </c>
      <c r="AC181" s="9">
        <v>851</v>
      </c>
      <c r="AD181" s="9">
        <v>3870</v>
      </c>
      <c r="AE181" s="9">
        <v>1568</v>
      </c>
      <c r="AF181" s="9">
        <v>1603</v>
      </c>
      <c r="AG181" s="9">
        <v>1372</v>
      </c>
      <c r="AH181" s="9">
        <v>377</v>
      </c>
      <c r="AI181" s="9">
        <v>4584</v>
      </c>
      <c r="AJ181" s="9">
        <v>2911</v>
      </c>
      <c r="AK181" s="9">
        <v>0</v>
      </c>
      <c r="AL181" s="9">
        <v>30</v>
      </c>
      <c r="AM181" s="9">
        <v>987</v>
      </c>
      <c r="AN181" s="9">
        <v>251</v>
      </c>
      <c r="AO181" s="9">
        <v>3</v>
      </c>
      <c r="AP181" s="9">
        <v>46</v>
      </c>
      <c r="AQ181" s="9">
        <v>1498828</v>
      </c>
      <c r="AR181" s="9">
        <v>10100</v>
      </c>
      <c r="AS181" s="9">
        <v>0</v>
      </c>
      <c r="AT181" s="9">
        <v>733</v>
      </c>
      <c r="AU181" s="9">
        <v>0</v>
      </c>
      <c r="AV181" s="9">
        <v>12</v>
      </c>
      <c r="AW181" s="9">
        <v>0</v>
      </c>
      <c r="AX181" s="9">
        <v>3</v>
      </c>
      <c r="AY181" s="9">
        <v>0</v>
      </c>
      <c r="AZ181" s="9">
        <v>0</v>
      </c>
      <c r="BA181" s="9">
        <v>0</v>
      </c>
      <c r="BB181" s="9">
        <v>3</v>
      </c>
      <c r="BC181" s="9">
        <v>324</v>
      </c>
      <c r="BD181" s="9">
        <v>267</v>
      </c>
      <c r="BE181" s="9">
        <v>10</v>
      </c>
      <c r="BF181" s="18">
        <f t="shared" si="69"/>
        <v>0.9804773509404181</v>
      </c>
      <c r="BG181" s="18">
        <f t="shared" si="64"/>
        <v>0.5637442925534345</v>
      </c>
      <c r="BH181" s="28">
        <f t="shared" si="68"/>
        <v>1.1576795069070605</v>
      </c>
      <c r="BI181" s="18">
        <v>7.0705304131573554E-2</v>
      </c>
      <c r="BJ181" s="18">
        <v>0.48189021093068068</v>
      </c>
      <c r="BK181" s="18">
        <f t="shared" si="70"/>
        <v>3.7453183520599252E-2</v>
      </c>
      <c r="BL181" s="18">
        <f t="shared" si="71"/>
        <v>1.9772543925420608E-2</v>
      </c>
      <c r="BM181" s="18">
        <f t="shared" si="72"/>
        <v>2.3904382470119521E-2</v>
      </c>
      <c r="BN181" s="18">
        <f t="shared" si="73"/>
        <v>3.0395136778115501E-3</v>
      </c>
      <c r="BO181" s="18">
        <f t="shared" si="74"/>
        <v>0.57496921475312313</v>
      </c>
      <c r="BP181" s="9">
        <v>22</v>
      </c>
      <c r="BQ181" s="9">
        <v>13</v>
      </c>
      <c r="BR181" s="9">
        <v>1</v>
      </c>
      <c r="BS181" s="38">
        <v>1</v>
      </c>
      <c r="BT181" s="42">
        <f t="shared" si="60"/>
        <v>0.64036517599284626</v>
      </c>
    </row>
    <row r="182" spans="1:72" ht="16.5" x14ac:dyDescent="0.3">
      <c r="A182" s="7" t="s">
        <v>209</v>
      </c>
      <c r="B182" s="8" t="s">
        <v>1</v>
      </c>
      <c r="C182" s="8">
        <v>277563</v>
      </c>
      <c r="D182" s="9">
        <v>19</v>
      </c>
      <c r="E182" s="9">
        <v>17</v>
      </c>
      <c r="F182" s="18">
        <f t="shared" si="61"/>
        <v>0.89473684210526316</v>
      </c>
      <c r="G182" s="9">
        <f>(P182-Q182)/D182</f>
        <v>928.31578947368416</v>
      </c>
      <c r="H182" s="9">
        <f>(P182-Q182)/E182</f>
        <v>1037.5294117647059</v>
      </c>
      <c r="I182" s="9">
        <f>Q182/D182</f>
        <v>1533</v>
      </c>
      <c r="J182" s="9">
        <f>Q182/E182</f>
        <v>1713.3529411764705</v>
      </c>
      <c r="K182" s="26">
        <f t="shared" si="65"/>
        <v>0.94590237171380909</v>
      </c>
      <c r="L182" s="18">
        <f t="shared" si="66"/>
        <v>0.94435868401683476</v>
      </c>
      <c r="M182" s="28">
        <f t="shared" si="62"/>
        <v>1.0287324792523451</v>
      </c>
      <c r="N182" s="34">
        <v>8.3979203685028148E-2</v>
      </c>
      <c r="O182" s="34">
        <v>0.85796654960429808</v>
      </c>
      <c r="P182" s="9">
        <v>46765</v>
      </c>
      <c r="Q182" s="9">
        <v>29127</v>
      </c>
      <c r="R182" s="9">
        <v>27919</v>
      </c>
      <c r="S182" s="9">
        <v>10930</v>
      </c>
      <c r="T182" s="18">
        <f>(R182-S182)/(P182-Q182)</f>
        <v>0.96320444494840685</v>
      </c>
      <c r="U182" s="18">
        <f>S182/Q182</f>
        <v>0.3752532014968929</v>
      </c>
      <c r="V182" s="18">
        <f>(T182*0.25)+(U182*0.75)</f>
        <v>0.52224101235977138</v>
      </c>
      <c r="W182" s="18">
        <f t="shared" si="63"/>
        <v>0.58368113146092093</v>
      </c>
      <c r="X182" s="28">
        <f t="shared" si="67"/>
        <v>-0.63049256073795068</v>
      </c>
      <c r="Y182" s="18">
        <v>0.22382549560204315</v>
      </c>
      <c r="Z182" s="18">
        <v>0.72480144134149405</v>
      </c>
      <c r="AA182" s="9">
        <v>336</v>
      </c>
      <c r="AB182" s="9">
        <v>6</v>
      </c>
      <c r="AC182" s="9">
        <v>1168</v>
      </c>
      <c r="AD182" s="9">
        <v>9420</v>
      </c>
      <c r="AE182" s="9">
        <v>2221</v>
      </c>
      <c r="AF182" s="9">
        <v>2103</v>
      </c>
      <c r="AG182" s="9">
        <v>4366</v>
      </c>
      <c r="AH182" s="9">
        <v>2240</v>
      </c>
      <c r="AI182" s="9">
        <v>12616</v>
      </c>
      <c r="AJ182" s="9">
        <v>3686</v>
      </c>
      <c r="AK182" s="9">
        <v>2</v>
      </c>
      <c r="AL182" s="9">
        <v>44</v>
      </c>
      <c r="AM182" s="9">
        <v>1362</v>
      </c>
      <c r="AN182" s="9">
        <v>425</v>
      </c>
      <c r="AO182" s="9">
        <v>6</v>
      </c>
      <c r="AP182" s="9">
        <v>41</v>
      </c>
      <c r="AQ182" s="9">
        <v>1815552</v>
      </c>
      <c r="AR182" s="9">
        <v>95829</v>
      </c>
      <c r="AS182" s="9">
        <v>177762</v>
      </c>
      <c r="AT182" s="9">
        <v>931</v>
      </c>
      <c r="AU182" s="9">
        <v>1</v>
      </c>
      <c r="AV182" s="9">
        <v>8</v>
      </c>
      <c r="AW182" s="9">
        <v>0</v>
      </c>
      <c r="AX182" s="9">
        <v>3</v>
      </c>
      <c r="AY182" s="9">
        <v>1</v>
      </c>
      <c r="AZ182" s="9">
        <v>0</v>
      </c>
      <c r="BA182" s="9">
        <v>0</v>
      </c>
      <c r="BB182" s="9">
        <v>2</v>
      </c>
      <c r="BC182" s="9">
        <v>477</v>
      </c>
      <c r="BD182" s="9">
        <v>400</v>
      </c>
      <c r="BE182" s="9">
        <v>9</v>
      </c>
      <c r="BF182" s="18">
        <f t="shared" si="69"/>
        <v>0.9901134690728719</v>
      </c>
      <c r="BG182" s="18">
        <f t="shared" si="64"/>
        <v>0.56774843742836256</v>
      </c>
      <c r="BH182" s="28">
        <f t="shared" si="68"/>
        <v>1.2143109707570265</v>
      </c>
      <c r="BI182" s="18">
        <v>7.0705304131573554E-2</v>
      </c>
      <c r="BJ182" s="18">
        <v>0.48189021093068068</v>
      </c>
      <c r="BK182" s="18">
        <f t="shared" si="70"/>
        <v>2.2499999999999999E-2</v>
      </c>
      <c r="BL182" s="18">
        <f t="shared" si="71"/>
        <v>1.2039645346242318E-2</v>
      </c>
      <c r="BM182" s="18">
        <f t="shared" si="72"/>
        <v>9.4117647058823521E-3</v>
      </c>
      <c r="BN182" s="18">
        <f t="shared" si="73"/>
        <v>4.4052863436123352E-3</v>
      </c>
      <c r="BO182" s="18">
        <f t="shared" si="74"/>
        <v>0.57341754774833442</v>
      </c>
      <c r="BP182" s="9">
        <v>208</v>
      </c>
      <c r="BQ182" s="9">
        <v>95</v>
      </c>
      <c r="BR182" s="9">
        <v>2</v>
      </c>
      <c r="BS182" s="38">
        <v>0</v>
      </c>
      <c r="BT182" s="42">
        <f t="shared" si="60"/>
        <v>0.5375169630904737</v>
      </c>
    </row>
    <row r="183" spans="1:72" ht="16.5" x14ac:dyDescent="0.3">
      <c r="A183" s="7" t="s">
        <v>209</v>
      </c>
      <c r="B183" s="8" t="s">
        <v>13</v>
      </c>
      <c r="C183" s="8">
        <v>416681</v>
      </c>
      <c r="D183" s="9">
        <v>22</v>
      </c>
      <c r="E183" s="9">
        <v>15</v>
      </c>
      <c r="F183" s="18">
        <f t="shared" si="61"/>
        <v>0.68181818181818177</v>
      </c>
      <c r="G183" s="9">
        <f>(P183-Q183)/D183</f>
        <v>879</v>
      </c>
      <c r="H183" s="9">
        <f>(P183-Q183)/E183</f>
        <v>1289.2</v>
      </c>
      <c r="I183" s="9">
        <f>Q183/D183</f>
        <v>1547.2727272727273</v>
      </c>
      <c r="J183" s="9">
        <f>Q183/E183</f>
        <v>2269.3333333333335</v>
      </c>
      <c r="K183" s="26">
        <f t="shared" si="65"/>
        <v>0.72872293193114157</v>
      </c>
      <c r="L183" s="18">
        <f t="shared" si="66"/>
        <v>0.95141847120459055</v>
      </c>
      <c r="M183" s="28">
        <f t="shared" si="62"/>
        <v>1.1127983774505965</v>
      </c>
      <c r="N183" s="34">
        <v>8.3979203685028148E-2</v>
      </c>
      <c r="O183" s="34">
        <v>0.85796654960429808</v>
      </c>
      <c r="P183" s="9">
        <v>53378</v>
      </c>
      <c r="Q183" s="9">
        <v>34040</v>
      </c>
      <c r="R183" s="9">
        <v>30911</v>
      </c>
      <c r="S183" s="9">
        <v>11897</v>
      </c>
      <c r="T183" s="18">
        <f>(R183-S183)/(P183-Q183)</f>
        <v>0.98324542351846111</v>
      </c>
      <c r="U183" s="18">
        <f>S183/Q183</f>
        <v>0.34950058754406582</v>
      </c>
      <c r="V183" s="18">
        <f>(T183*0.25)+(U183*0.75)</f>
        <v>0.50793679653766466</v>
      </c>
      <c r="W183" s="18">
        <f t="shared" si="63"/>
        <v>0.74497396825524154</v>
      </c>
      <c r="X183" s="28">
        <f t="shared" si="67"/>
        <v>9.0126135360440812E-2</v>
      </c>
      <c r="Y183" s="18">
        <v>0.22382549560204315</v>
      </c>
      <c r="Z183" s="18">
        <v>0.72480144134149405</v>
      </c>
      <c r="AA183" s="9">
        <v>421</v>
      </c>
      <c r="AB183" s="9">
        <v>61</v>
      </c>
      <c r="AC183" s="9">
        <v>1322</v>
      </c>
      <c r="AD183" s="9">
        <v>10093</v>
      </c>
      <c r="AE183" s="9">
        <v>5302</v>
      </c>
      <c r="AF183" s="9">
        <v>1860</v>
      </c>
      <c r="AG183" s="9">
        <v>1764</v>
      </c>
      <c r="AH183" s="9">
        <v>2971</v>
      </c>
      <c r="AI183" s="9">
        <v>9767</v>
      </c>
      <c r="AJ183" s="9">
        <v>10923</v>
      </c>
      <c r="AK183" s="9">
        <v>1</v>
      </c>
      <c r="AL183" s="9">
        <v>55</v>
      </c>
      <c r="AM183" s="9">
        <v>2927</v>
      </c>
      <c r="AN183" s="9">
        <v>560</v>
      </c>
      <c r="AO183" s="9">
        <v>68</v>
      </c>
      <c r="AP183" s="9">
        <v>143</v>
      </c>
      <c r="AQ183" s="9">
        <v>3131500</v>
      </c>
      <c r="AR183" s="9">
        <v>366465</v>
      </c>
      <c r="AS183" s="9">
        <v>884432</v>
      </c>
      <c r="AT183" s="9">
        <v>2299</v>
      </c>
      <c r="AU183" s="9">
        <v>8</v>
      </c>
      <c r="AV183" s="9">
        <v>11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491</v>
      </c>
      <c r="BD183" s="9">
        <v>452</v>
      </c>
      <c r="BE183" s="9">
        <v>61</v>
      </c>
      <c r="BF183" s="18">
        <f t="shared" si="69"/>
        <v>0.95253858988811735</v>
      </c>
      <c r="BG183" s="18">
        <f t="shared" si="64"/>
        <v>0.45768060837031144</v>
      </c>
      <c r="BH183" s="28">
        <f t="shared" si="68"/>
        <v>-0.34240150520133916</v>
      </c>
      <c r="BI183" s="18">
        <v>7.0705304131573554E-2</v>
      </c>
      <c r="BJ183" s="18">
        <v>0.48189021093068068</v>
      </c>
      <c r="BK183" s="18">
        <f t="shared" si="70"/>
        <v>0.13495575221238937</v>
      </c>
      <c r="BL183" s="18">
        <f t="shared" si="71"/>
        <v>6.8300437798321595E-2</v>
      </c>
      <c r="BM183" s="18">
        <f t="shared" si="72"/>
        <v>9.8214285714285712E-3</v>
      </c>
      <c r="BN183" s="18">
        <f t="shared" si="73"/>
        <v>2.3231978134608814E-2</v>
      </c>
      <c r="BO183" s="18">
        <f t="shared" si="74"/>
        <v>0.48048510919024223</v>
      </c>
      <c r="BP183" s="9">
        <v>191</v>
      </c>
      <c r="BQ183" s="9">
        <v>117</v>
      </c>
      <c r="BR183" s="9">
        <v>0</v>
      </c>
      <c r="BS183" s="38">
        <v>0</v>
      </c>
      <c r="BT183" s="42">
        <f t="shared" si="60"/>
        <v>0.28684100253656603</v>
      </c>
    </row>
    <row r="184" spans="1:72" ht="16.5" x14ac:dyDescent="0.3">
      <c r="A184" s="7" t="s">
        <v>209</v>
      </c>
      <c r="B184" s="8" t="s">
        <v>73</v>
      </c>
      <c r="C184" s="8">
        <v>35512</v>
      </c>
      <c r="D184" s="9">
        <v>3</v>
      </c>
      <c r="E184" s="9">
        <v>2</v>
      </c>
      <c r="F184" s="18">
        <f t="shared" si="61"/>
        <v>0.66666666666666663</v>
      </c>
      <c r="G184" s="9">
        <f>(P184-Q184)/D184</f>
        <v>454.66666666666669</v>
      </c>
      <c r="H184" s="9">
        <f>(P184-Q184)/E184</f>
        <v>682</v>
      </c>
      <c r="I184" s="9">
        <f>Q184/D184</f>
        <v>530</v>
      </c>
      <c r="J184" s="9">
        <f>Q184/E184</f>
        <v>795</v>
      </c>
      <c r="K184" s="26">
        <f t="shared" si="65"/>
        <v>0.4318258616805587</v>
      </c>
      <c r="L184" s="18">
        <f t="shared" si="66"/>
        <v>0.7840870691597206</v>
      </c>
      <c r="M184" s="28">
        <f t="shared" si="62"/>
        <v>-0.87973542499485202</v>
      </c>
      <c r="N184" s="34">
        <v>8.3979203685028148E-2</v>
      </c>
      <c r="O184" s="34">
        <v>0.85796654960429808</v>
      </c>
      <c r="P184" s="9">
        <v>2954</v>
      </c>
      <c r="Q184" s="9">
        <v>1590</v>
      </c>
      <c r="R184" s="9">
        <v>2207</v>
      </c>
      <c r="S184" s="9">
        <v>962</v>
      </c>
      <c r="T184" s="18">
        <f>(R184-S184)/(P184-Q184)</f>
        <v>0.91275659824046917</v>
      </c>
      <c r="U184" s="18">
        <f>S184/Q184</f>
        <v>0.60503144654088048</v>
      </c>
      <c r="V184" s="18">
        <f>(T184*0.25)+(U184*0.75)</f>
        <v>0.6819627344657776</v>
      </c>
      <c r="W184" s="18">
        <f t="shared" si="63"/>
        <v>1.0229441016986665</v>
      </c>
      <c r="X184" s="28">
        <f t="shared" si="67"/>
        <v>1.33203172210222</v>
      </c>
      <c r="Y184" s="18">
        <v>0.22382549560204315</v>
      </c>
      <c r="Z184" s="18">
        <v>0.72480144134149405</v>
      </c>
      <c r="AA184" s="9">
        <v>91</v>
      </c>
      <c r="AB184" s="9">
        <v>13</v>
      </c>
      <c r="AC184" s="9">
        <v>110</v>
      </c>
      <c r="AD184" s="9">
        <v>748</v>
      </c>
      <c r="AE184" s="9">
        <v>704</v>
      </c>
      <c r="AF184" s="9">
        <v>143</v>
      </c>
      <c r="AG184" s="9">
        <v>70</v>
      </c>
      <c r="AH184" s="9">
        <v>45</v>
      </c>
      <c r="AI184" s="9">
        <v>375</v>
      </c>
      <c r="AJ184" s="9">
        <v>147</v>
      </c>
      <c r="AK184" s="9">
        <v>0</v>
      </c>
      <c r="AL184" s="9">
        <v>32</v>
      </c>
      <c r="AM184" s="9">
        <v>351</v>
      </c>
      <c r="AN184" s="9">
        <v>105</v>
      </c>
      <c r="AO184" s="9">
        <v>14</v>
      </c>
      <c r="AP184" s="9">
        <v>2</v>
      </c>
      <c r="AQ184" s="9">
        <v>0</v>
      </c>
      <c r="AR184" s="9">
        <v>0</v>
      </c>
      <c r="AS184" s="9">
        <v>0</v>
      </c>
      <c r="AT184" s="9">
        <v>232</v>
      </c>
      <c r="AU184" s="9">
        <v>0</v>
      </c>
      <c r="AV184" s="9">
        <v>1</v>
      </c>
      <c r="AW184" s="9">
        <v>0</v>
      </c>
      <c r="AX184" s="9">
        <v>3</v>
      </c>
      <c r="AY184" s="9">
        <v>0</v>
      </c>
      <c r="AZ184" s="9">
        <v>0</v>
      </c>
      <c r="BA184" s="9">
        <v>0</v>
      </c>
      <c r="BB184" s="9">
        <v>3</v>
      </c>
      <c r="BC184" s="9">
        <v>72</v>
      </c>
      <c r="BD184" s="9">
        <v>47</v>
      </c>
      <c r="BE184" s="9">
        <v>1</v>
      </c>
      <c r="BF184" s="18">
        <f t="shared" si="69"/>
        <v>0.99828658710633822</v>
      </c>
      <c r="BG184" s="18">
        <f t="shared" si="64"/>
        <v>0.46333095259827528</v>
      </c>
      <c r="BH184" s="28">
        <f t="shared" si="68"/>
        <v>-0.26248749737175292</v>
      </c>
      <c r="BI184" s="18">
        <v>7.0705304131573554E-2</v>
      </c>
      <c r="BJ184" s="18">
        <v>0.48189021093068068</v>
      </c>
      <c r="BK184" s="18">
        <f t="shared" si="70"/>
        <v>2.1276595744680851E-2</v>
      </c>
      <c r="BL184" s="18">
        <f t="shared" si="71"/>
        <v>2.0701190954101431E-2</v>
      </c>
      <c r="BM184" s="18">
        <f t="shared" si="72"/>
        <v>4.7619047619047623E-3</v>
      </c>
      <c r="BN184" s="18">
        <f t="shared" si="73"/>
        <v>3.9886039886039885E-2</v>
      </c>
      <c r="BO184" s="18">
        <f t="shared" si="74"/>
        <v>0.46412619240062064</v>
      </c>
      <c r="BP184" s="9">
        <v>12</v>
      </c>
      <c r="BQ184" s="9">
        <v>7</v>
      </c>
      <c r="BR184" s="9">
        <v>0</v>
      </c>
      <c r="BS184" s="38">
        <v>0</v>
      </c>
      <c r="BT184" s="42">
        <f t="shared" si="60"/>
        <v>6.3269599911871713E-2</v>
      </c>
    </row>
    <row r="185" spans="1:72" ht="16.5" x14ac:dyDescent="0.3">
      <c r="A185" s="7" t="s">
        <v>209</v>
      </c>
      <c r="B185" s="8" t="s">
        <v>184</v>
      </c>
      <c r="C185" s="8">
        <v>45147</v>
      </c>
      <c r="D185" s="9">
        <v>3</v>
      </c>
      <c r="E185" s="9">
        <v>3</v>
      </c>
      <c r="F185" s="18">
        <f t="shared" si="61"/>
        <v>1</v>
      </c>
      <c r="G185" s="9">
        <f>(P185-Q185)/D185</f>
        <v>464.66666666666669</v>
      </c>
      <c r="H185" s="9">
        <f>(P185-Q185)/E185</f>
        <v>464.66666666666669</v>
      </c>
      <c r="I185" s="9">
        <f>Q185/D185</f>
        <v>675.33333333333337</v>
      </c>
      <c r="J185" s="9">
        <f>Q185/E185</f>
        <v>675.33333333333337</v>
      </c>
      <c r="K185" s="26">
        <f t="shared" si="65"/>
        <v>0.41375949675504464</v>
      </c>
      <c r="L185" s="18">
        <f t="shared" si="66"/>
        <v>0.86208016774831842</v>
      </c>
      <c r="M185" s="28">
        <f t="shared" si="62"/>
        <v>4.8983771737689322E-2</v>
      </c>
      <c r="N185" s="34">
        <v>8.3979203685028148E-2</v>
      </c>
      <c r="O185" s="34">
        <v>0.85796654960429808</v>
      </c>
      <c r="P185" s="9">
        <v>3420</v>
      </c>
      <c r="Q185" s="9">
        <v>2026</v>
      </c>
      <c r="R185" s="9">
        <v>2457</v>
      </c>
      <c r="S185" s="9">
        <v>1141</v>
      </c>
      <c r="T185" s="18">
        <f>(R185-S185)/(P185-Q185)</f>
        <v>0.94404591104734581</v>
      </c>
      <c r="U185" s="18">
        <f>S185/Q185</f>
        <v>0.56317867719644621</v>
      </c>
      <c r="V185" s="18">
        <f>(T185*0.25)+(U185*0.75)</f>
        <v>0.65839548565917116</v>
      </c>
      <c r="W185" s="18">
        <f t="shared" si="63"/>
        <v>0.65839548565917116</v>
      </c>
      <c r="X185" s="28">
        <f t="shared" si="67"/>
        <v>-0.29668628903827482</v>
      </c>
      <c r="Y185" s="18">
        <v>0.22382549560204315</v>
      </c>
      <c r="Z185" s="18">
        <v>0.72480144134149405</v>
      </c>
      <c r="AA185" s="9">
        <v>84</v>
      </c>
      <c r="AB185" s="9">
        <v>16</v>
      </c>
      <c r="AC185" s="9">
        <v>191</v>
      </c>
      <c r="AD185" s="9">
        <v>850</v>
      </c>
      <c r="AE185" s="9">
        <v>525</v>
      </c>
      <c r="AF185" s="9">
        <v>217</v>
      </c>
      <c r="AG185" s="9">
        <v>191</v>
      </c>
      <c r="AH185" s="9">
        <v>208</v>
      </c>
      <c r="AI185" s="9">
        <v>457</v>
      </c>
      <c r="AJ185" s="9">
        <v>366</v>
      </c>
      <c r="AK185" s="9">
        <v>1</v>
      </c>
      <c r="AL185" s="9">
        <v>4</v>
      </c>
      <c r="AM185" s="9">
        <v>2256</v>
      </c>
      <c r="AN185" s="9">
        <v>107</v>
      </c>
      <c r="AO185" s="9">
        <v>17</v>
      </c>
      <c r="AP185" s="9">
        <v>4</v>
      </c>
      <c r="AQ185" s="9">
        <v>113503</v>
      </c>
      <c r="AR185" s="9">
        <v>0</v>
      </c>
      <c r="AS185" s="9">
        <v>0</v>
      </c>
      <c r="AT185" s="9">
        <v>2132</v>
      </c>
      <c r="AU185" s="9">
        <v>0</v>
      </c>
      <c r="AV185" s="9">
        <v>1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27</v>
      </c>
      <c r="BD185" s="9">
        <v>27</v>
      </c>
      <c r="BE185" s="9">
        <v>1</v>
      </c>
      <c r="BF185" s="18">
        <f t="shared" si="69"/>
        <v>0.98651826242552443</v>
      </c>
      <c r="BG185" s="18">
        <f t="shared" si="64"/>
        <v>0.495602515689954</v>
      </c>
      <c r="BH185" s="28">
        <f t="shared" si="68"/>
        <v>0.19393601268946484</v>
      </c>
      <c r="BI185" s="18">
        <v>7.0705304131573554E-2</v>
      </c>
      <c r="BJ185" s="18">
        <v>0.48189021093068068</v>
      </c>
      <c r="BK185" s="18">
        <f t="shared" si="70"/>
        <v>3.7037037037037035E-2</v>
      </c>
      <c r="BL185" s="18">
        <f t="shared" si="71"/>
        <v>1.9752477057511608E-2</v>
      </c>
      <c r="BM185" s="18">
        <f t="shared" si="72"/>
        <v>4.6728971962616819E-3</v>
      </c>
      <c r="BN185" s="18">
        <f t="shared" si="73"/>
        <v>7.535460992907801E-3</v>
      </c>
      <c r="BO185" s="18">
        <f t="shared" si="74"/>
        <v>0.5023754091195739</v>
      </c>
      <c r="BP185" s="9">
        <v>2</v>
      </c>
      <c r="BQ185" s="9">
        <v>1</v>
      </c>
      <c r="BR185" s="9">
        <v>0</v>
      </c>
      <c r="BS185" s="38">
        <v>0</v>
      </c>
      <c r="BT185" s="42">
        <f t="shared" si="60"/>
        <v>-1.7922168203706887E-2</v>
      </c>
    </row>
    <row r="186" spans="1:72" ht="16.5" x14ac:dyDescent="0.3">
      <c r="A186" s="7" t="s">
        <v>209</v>
      </c>
      <c r="B186" s="8" t="s">
        <v>187</v>
      </c>
      <c r="C186" s="8">
        <v>64166</v>
      </c>
      <c r="D186" s="9">
        <v>3</v>
      </c>
      <c r="E186" s="9">
        <v>3</v>
      </c>
      <c r="F186" s="18">
        <f t="shared" si="61"/>
        <v>1</v>
      </c>
      <c r="G186" s="9">
        <f>(P186-Q186)/D186</f>
        <v>645.33333333333337</v>
      </c>
      <c r="H186" s="9">
        <f>(P186-Q186)/E186</f>
        <v>645.33333333333337</v>
      </c>
      <c r="I186" s="9">
        <f>Q186/D186</f>
        <v>1320.6666666666667</v>
      </c>
      <c r="J186" s="9">
        <f>Q186/E186</f>
        <v>1320.6666666666667</v>
      </c>
      <c r="K186" s="26">
        <f t="shared" si="65"/>
        <v>0.53852507558520091</v>
      </c>
      <c r="L186" s="18">
        <f t="shared" si="66"/>
        <v>0.8204916414715997</v>
      </c>
      <c r="M186" s="28">
        <f t="shared" si="62"/>
        <v>-0.44624033675350777</v>
      </c>
      <c r="N186" s="34">
        <v>8.3979203685028148E-2</v>
      </c>
      <c r="O186" s="34">
        <v>0.85796654960429808</v>
      </c>
      <c r="P186" s="9">
        <v>5898</v>
      </c>
      <c r="Q186" s="9">
        <v>3962</v>
      </c>
      <c r="R186" s="9">
        <v>4123</v>
      </c>
      <c r="S186" s="9">
        <v>2470</v>
      </c>
      <c r="T186" s="18">
        <f>(R186-S186)/(P186-Q186)</f>
        <v>0.85382231404958675</v>
      </c>
      <c r="U186" s="18">
        <f>S186/Q186</f>
        <v>0.62342251388187786</v>
      </c>
      <c r="V186" s="18">
        <f>(T186*0.25)+(U186*0.75)</f>
        <v>0.68102246392380505</v>
      </c>
      <c r="W186" s="18">
        <f t="shared" si="63"/>
        <v>0.68102246392380505</v>
      </c>
      <c r="X186" s="28">
        <f t="shared" si="67"/>
        <v>-0.19559423871678613</v>
      </c>
      <c r="Y186" s="18">
        <v>0.22382549560204315</v>
      </c>
      <c r="Z186" s="18">
        <v>0.72480144134149405</v>
      </c>
      <c r="AA186" s="9">
        <v>76</v>
      </c>
      <c r="AB186" s="9">
        <v>4</v>
      </c>
      <c r="AC186" s="9">
        <v>236</v>
      </c>
      <c r="AD186" s="9">
        <v>2154</v>
      </c>
      <c r="AE186" s="9">
        <v>1918</v>
      </c>
      <c r="AF186" s="9">
        <v>350</v>
      </c>
      <c r="AG186" s="9">
        <v>198</v>
      </c>
      <c r="AH186" s="9">
        <v>4</v>
      </c>
      <c r="AI186" s="9">
        <v>650</v>
      </c>
      <c r="AJ186" s="9">
        <v>568</v>
      </c>
      <c r="AK186" s="9">
        <v>0</v>
      </c>
      <c r="AL186" s="9">
        <v>21</v>
      </c>
      <c r="AM186" s="9">
        <v>444</v>
      </c>
      <c r="AN186" s="9">
        <v>92</v>
      </c>
      <c r="AO186" s="9">
        <v>4</v>
      </c>
      <c r="AP186" s="9">
        <v>9</v>
      </c>
      <c r="AQ186" s="9">
        <v>0</v>
      </c>
      <c r="AR186" s="9">
        <v>0</v>
      </c>
      <c r="AS186" s="9">
        <v>0</v>
      </c>
      <c r="AT186" s="9">
        <v>348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89</v>
      </c>
      <c r="BD186" s="9">
        <v>84</v>
      </c>
      <c r="BE186" s="9">
        <v>5</v>
      </c>
      <c r="BF186" s="18">
        <f t="shared" si="69"/>
        <v>0.97926827951121231</v>
      </c>
      <c r="BG186" s="18">
        <f t="shared" si="64"/>
        <v>0.45107971083974335</v>
      </c>
      <c r="BH186" s="28">
        <f t="shared" si="68"/>
        <v>-0.43575938848382462</v>
      </c>
      <c r="BI186" s="18">
        <v>7.0705304131573554E-2</v>
      </c>
      <c r="BJ186" s="18">
        <v>0.48189021093068068</v>
      </c>
      <c r="BK186" s="18">
        <f t="shared" si="70"/>
        <v>5.9523809523809521E-2</v>
      </c>
      <c r="BL186" s="18">
        <f t="shared" si="71"/>
        <v>3.2412081440349988E-2</v>
      </c>
      <c r="BM186" s="18">
        <f t="shared" si="72"/>
        <v>0</v>
      </c>
      <c r="BN186" s="18">
        <f t="shared" si="73"/>
        <v>9.0090090090090089E-3</v>
      </c>
      <c r="BO186" s="18">
        <f t="shared" si="74"/>
        <v>0.46062934976806691</v>
      </c>
      <c r="BP186" s="9">
        <v>4</v>
      </c>
      <c r="BQ186" s="9">
        <v>3</v>
      </c>
      <c r="BR186" s="9">
        <v>0</v>
      </c>
      <c r="BS186" s="38">
        <v>0</v>
      </c>
      <c r="BT186" s="42">
        <f t="shared" si="60"/>
        <v>-0.3591979879847062</v>
      </c>
    </row>
    <row r="187" spans="1:72" ht="16.5" x14ac:dyDescent="0.3">
      <c r="A187" s="7" t="s">
        <v>209</v>
      </c>
      <c r="B187" s="8" t="s">
        <v>188</v>
      </c>
      <c r="C187" s="8">
        <v>80726</v>
      </c>
      <c r="D187" s="9">
        <v>4</v>
      </c>
      <c r="E187" s="9">
        <v>3</v>
      </c>
      <c r="F187" s="18">
        <f t="shared" si="61"/>
        <v>0.75</v>
      </c>
      <c r="G187" s="9">
        <f>(P187-Q187)/D187</f>
        <v>505.25</v>
      </c>
      <c r="H187" s="9">
        <f>(P187-Q187)/E187</f>
        <v>673.66666666666663</v>
      </c>
      <c r="I187" s="9">
        <f>Q187/D187</f>
        <v>1229.25</v>
      </c>
      <c r="J187" s="9">
        <f>Q187/E187</f>
        <v>1639</v>
      </c>
      <c r="K187" s="26">
        <f t="shared" si="65"/>
        <v>0.51941134207070827</v>
      </c>
      <c r="L187" s="18">
        <f t="shared" si="66"/>
        <v>0.82686288597643054</v>
      </c>
      <c r="M187" s="28">
        <f t="shared" si="62"/>
        <v>-0.37037340511735189</v>
      </c>
      <c r="N187" s="34">
        <v>8.3979203685028148E-2</v>
      </c>
      <c r="O187" s="34">
        <v>0.85796654960429808</v>
      </c>
      <c r="P187" s="9">
        <v>6938</v>
      </c>
      <c r="Q187" s="9">
        <v>4917</v>
      </c>
      <c r="R187" s="9">
        <v>3944</v>
      </c>
      <c r="S187" s="9">
        <v>2014</v>
      </c>
      <c r="T187" s="18">
        <f>(R187-S187)/(P187-Q187)</f>
        <v>0.95497278574962885</v>
      </c>
      <c r="U187" s="18">
        <f>S187/Q187</f>
        <v>0.40959934919666463</v>
      </c>
      <c r="V187" s="18">
        <f>(T187*0.25)+(U187*0.75)</f>
        <v>0.54594270833490577</v>
      </c>
      <c r="W187" s="18">
        <f t="shared" si="63"/>
        <v>0.72792361111320769</v>
      </c>
      <c r="X187" s="28">
        <f t="shared" si="67"/>
        <v>1.3949124800620548E-2</v>
      </c>
      <c r="Y187" s="18">
        <v>0.22382549560204315</v>
      </c>
      <c r="Z187" s="18">
        <v>0.72480144134149405</v>
      </c>
      <c r="AA187" s="9">
        <v>107</v>
      </c>
      <c r="AB187" s="9">
        <v>0</v>
      </c>
      <c r="AC187" s="9">
        <v>398</v>
      </c>
      <c r="AD187" s="9">
        <v>1509</v>
      </c>
      <c r="AE187" s="9">
        <v>924</v>
      </c>
      <c r="AF187" s="9">
        <v>594</v>
      </c>
      <c r="AG187" s="9">
        <v>453</v>
      </c>
      <c r="AH187" s="9">
        <v>43</v>
      </c>
      <c r="AI187" s="9">
        <v>1448</v>
      </c>
      <c r="AJ187" s="9">
        <v>1151</v>
      </c>
      <c r="AK187" s="9">
        <v>0</v>
      </c>
      <c r="AL187" s="9">
        <v>8</v>
      </c>
      <c r="AM187" s="9">
        <v>454</v>
      </c>
      <c r="AN187" s="9">
        <v>135</v>
      </c>
      <c r="AO187" s="9">
        <v>0</v>
      </c>
      <c r="AP187" s="9">
        <v>6</v>
      </c>
      <c r="AQ187" s="9">
        <v>82910</v>
      </c>
      <c r="AR187" s="9">
        <v>0</v>
      </c>
      <c r="AS187" s="9">
        <v>1132664</v>
      </c>
      <c r="AT187" s="9">
        <v>319</v>
      </c>
      <c r="AU187" s="9">
        <v>0</v>
      </c>
      <c r="AV187" s="9">
        <v>16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70</v>
      </c>
      <c r="BD187" s="9">
        <v>51</v>
      </c>
      <c r="BE187" s="9">
        <v>2</v>
      </c>
      <c r="BF187" s="18">
        <f t="shared" si="69"/>
        <v>0.97027592678994179</v>
      </c>
      <c r="BG187" s="18">
        <f t="shared" si="64"/>
        <v>0.53343207079163479</v>
      </c>
      <c r="BH187" s="28">
        <f t="shared" si="68"/>
        <v>0.72896737372123144</v>
      </c>
      <c r="BI187" s="18">
        <v>7.0705304131573554E-2</v>
      </c>
      <c r="BJ187" s="18">
        <v>0.48189021093068068</v>
      </c>
      <c r="BK187" s="18">
        <f t="shared" si="70"/>
        <v>3.9215686274509803E-2</v>
      </c>
      <c r="BL187" s="18">
        <f t="shared" si="71"/>
        <v>2.042134730646377E-2</v>
      </c>
      <c r="BM187" s="18">
        <f t="shared" si="72"/>
        <v>5.9259259259259262E-2</v>
      </c>
      <c r="BN187" s="18">
        <f t="shared" si="73"/>
        <v>0</v>
      </c>
      <c r="BO187" s="18">
        <f t="shared" si="74"/>
        <v>0.54977358096107776</v>
      </c>
      <c r="BP187" s="9">
        <v>23</v>
      </c>
      <c r="BQ187" s="9">
        <v>16</v>
      </c>
      <c r="BR187" s="9">
        <v>0</v>
      </c>
      <c r="BS187" s="38">
        <v>0</v>
      </c>
      <c r="BT187" s="42">
        <f t="shared" si="60"/>
        <v>0.12418103113483335</v>
      </c>
    </row>
    <row r="188" spans="1:72" ht="16.5" x14ac:dyDescent="0.3">
      <c r="A188" s="7" t="s">
        <v>209</v>
      </c>
      <c r="B188" s="8" t="s">
        <v>86</v>
      </c>
      <c r="C188" s="8">
        <v>164993</v>
      </c>
      <c r="D188" s="9">
        <v>7</v>
      </c>
      <c r="E188" s="9">
        <v>6</v>
      </c>
      <c r="F188" s="18">
        <f t="shared" si="61"/>
        <v>0.8571428571428571</v>
      </c>
      <c r="G188" s="9">
        <f>(P188-Q188)/D188</f>
        <v>593.28571428571433</v>
      </c>
      <c r="H188" s="9">
        <f>(P188-Q188)/E188</f>
        <v>692.16666666666663</v>
      </c>
      <c r="I188" s="9">
        <f>Q188/D188</f>
        <v>1416.7142857142858</v>
      </c>
      <c r="J188" s="9">
        <f>Q188/E188</f>
        <v>1652.8333333333333</v>
      </c>
      <c r="K188" s="26">
        <f t="shared" si="65"/>
        <v>0.51371876382634418</v>
      </c>
      <c r="L188" s="18">
        <f t="shared" si="66"/>
        <v>0.91438020602894265</v>
      </c>
      <c r="M188" s="28">
        <f t="shared" si="62"/>
        <v>0.67175745838492662</v>
      </c>
      <c r="N188" s="34">
        <v>8.3979203685028148E-2</v>
      </c>
      <c r="O188" s="34">
        <v>0.85796654960429808</v>
      </c>
      <c r="P188" s="9">
        <v>14070</v>
      </c>
      <c r="Q188" s="9">
        <v>9917</v>
      </c>
      <c r="R188" s="9">
        <v>8643</v>
      </c>
      <c r="S188" s="9">
        <v>4559</v>
      </c>
      <c r="T188" s="18">
        <f>(R188-S188)/(P188-Q188)</f>
        <v>0.98338550445461115</v>
      </c>
      <c r="U188" s="18">
        <f>S188/Q188</f>
        <v>0.45971563981042651</v>
      </c>
      <c r="V188" s="18">
        <f>(T188*0.25)+(U188*0.75)</f>
        <v>0.59063310597147267</v>
      </c>
      <c r="W188" s="18">
        <f t="shared" si="63"/>
        <v>0.68907195696671819</v>
      </c>
      <c r="X188" s="28">
        <f t="shared" si="67"/>
        <v>-0.15963098519527955</v>
      </c>
      <c r="Y188" s="18">
        <v>0.22382549560204315</v>
      </c>
      <c r="Z188" s="18">
        <v>0.72480144134149405</v>
      </c>
      <c r="AA188" s="9">
        <v>226</v>
      </c>
      <c r="AB188" s="9">
        <v>8</v>
      </c>
      <c r="AC188" s="9">
        <v>975</v>
      </c>
      <c r="AD188" s="9">
        <v>3350</v>
      </c>
      <c r="AE188" s="9">
        <v>2180</v>
      </c>
      <c r="AF188" s="9">
        <v>1196</v>
      </c>
      <c r="AG188" s="9">
        <v>1009</v>
      </c>
      <c r="AH188" s="9">
        <v>174</v>
      </c>
      <c r="AI188" s="9">
        <v>3910</v>
      </c>
      <c r="AJ188" s="9">
        <v>734</v>
      </c>
      <c r="AK188" s="9">
        <v>2</v>
      </c>
      <c r="AL188" s="9">
        <v>37</v>
      </c>
      <c r="AM188" s="9">
        <v>1650</v>
      </c>
      <c r="AN188" s="9">
        <v>289</v>
      </c>
      <c r="AO188" s="9">
        <v>8</v>
      </c>
      <c r="AP188" s="9">
        <v>36</v>
      </c>
      <c r="AQ188" s="9">
        <v>3048485</v>
      </c>
      <c r="AR188" s="9">
        <v>60225</v>
      </c>
      <c r="AS188" s="9">
        <v>135485</v>
      </c>
      <c r="AT188" s="9">
        <v>1353</v>
      </c>
      <c r="AU188" s="9">
        <v>0</v>
      </c>
      <c r="AV188" s="9">
        <v>5</v>
      </c>
      <c r="AW188" s="9">
        <v>0</v>
      </c>
      <c r="AX188" s="9">
        <v>2</v>
      </c>
      <c r="AY188" s="9">
        <v>0</v>
      </c>
      <c r="AZ188" s="9">
        <v>0</v>
      </c>
      <c r="BA188" s="9">
        <v>0</v>
      </c>
      <c r="BB188" s="9">
        <v>2</v>
      </c>
      <c r="BC188" s="9">
        <v>337</v>
      </c>
      <c r="BD188" s="9">
        <v>335</v>
      </c>
      <c r="BE188" s="9">
        <v>61</v>
      </c>
      <c r="BF188" s="18">
        <f t="shared" si="69"/>
        <v>0.93027432924982945</v>
      </c>
      <c r="BG188" s="18">
        <f t="shared" si="64"/>
        <v>0.50455642563850867</v>
      </c>
      <c r="BH188" s="28">
        <f t="shared" si="68"/>
        <v>0.32057304591532548</v>
      </c>
      <c r="BI188" s="18">
        <v>7.0705304131573554E-2</v>
      </c>
      <c r="BJ188" s="18">
        <v>0.48189021093068068</v>
      </c>
      <c r="BK188" s="18">
        <f t="shared" si="70"/>
        <v>0.18208955223880596</v>
      </c>
      <c r="BL188" s="18">
        <f t="shared" si="71"/>
        <v>9.3011096579219452E-2</v>
      </c>
      <c r="BM188" s="18">
        <f t="shared" si="72"/>
        <v>8.6505190311418692E-3</v>
      </c>
      <c r="BN188" s="18">
        <f t="shared" si="73"/>
        <v>4.8484848484848485E-3</v>
      </c>
      <c r="BO188" s="18">
        <f t="shared" si="74"/>
        <v>0.54237380283876213</v>
      </c>
      <c r="BP188" s="9">
        <v>32</v>
      </c>
      <c r="BQ188" s="9">
        <v>14</v>
      </c>
      <c r="BR188" s="9">
        <v>0</v>
      </c>
      <c r="BS188" s="38">
        <v>0</v>
      </c>
      <c r="BT188" s="42">
        <f t="shared" si="60"/>
        <v>0.2775665063683242</v>
      </c>
    </row>
    <row r="189" spans="1:72" ht="16.5" x14ac:dyDescent="0.3">
      <c r="A189" s="7" t="s">
        <v>209</v>
      </c>
      <c r="B189" s="8" t="s">
        <v>166</v>
      </c>
      <c r="C189" s="8">
        <v>35158</v>
      </c>
      <c r="D189" s="9">
        <v>4</v>
      </c>
      <c r="E189" s="9">
        <v>4</v>
      </c>
      <c r="F189" s="18">
        <f t="shared" si="61"/>
        <v>1</v>
      </c>
      <c r="G189" s="9">
        <f>(P189-Q189)/D189</f>
        <v>456.25</v>
      </c>
      <c r="H189" s="9">
        <f>(P189-Q189)/E189</f>
        <v>456.25</v>
      </c>
      <c r="I189" s="9">
        <f>Q189/D189</f>
        <v>844</v>
      </c>
      <c r="J189" s="9">
        <f>Q189/E189</f>
        <v>844</v>
      </c>
      <c r="K189" s="26">
        <f t="shared" si="65"/>
        <v>0.84994880254849536</v>
      </c>
      <c r="L189" s="18">
        <f t="shared" si="66"/>
        <v>0.7875127993628761</v>
      </c>
      <c r="M189" s="28">
        <f t="shared" si="62"/>
        <v>-0.8389428233407088</v>
      </c>
      <c r="N189" s="34">
        <v>8.3979203685028148E-2</v>
      </c>
      <c r="O189" s="34">
        <v>0.85796654960429808</v>
      </c>
      <c r="P189" s="9">
        <v>5201</v>
      </c>
      <c r="Q189" s="9">
        <v>3376</v>
      </c>
      <c r="R189" s="9">
        <v>3374</v>
      </c>
      <c r="S189" s="9">
        <v>1662</v>
      </c>
      <c r="T189" s="18">
        <f>(R189-S189)/(P189-Q189)</f>
        <v>0.93808219178082197</v>
      </c>
      <c r="U189" s="18">
        <f>S189/Q189</f>
        <v>0.49229857819905215</v>
      </c>
      <c r="V189" s="18">
        <f>(T189*0.25)+(U189*0.75)</f>
        <v>0.60374448159449456</v>
      </c>
      <c r="W189" s="18">
        <f t="shared" si="63"/>
        <v>0.60374448159449456</v>
      </c>
      <c r="X189" s="28">
        <f t="shared" si="67"/>
        <v>-0.54085420171362475</v>
      </c>
      <c r="Y189" s="18">
        <v>0.22382549560204315</v>
      </c>
      <c r="Z189" s="18">
        <v>0.72480144134149405</v>
      </c>
      <c r="AA189" s="9">
        <v>60</v>
      </c>
      <c r="AB189" s="9">
        <v>18</v>
      </c>
      <c r="AC189" s="9">
        <v>318</v>
      </c>
      <c r="AD189" s="9">
        <v>1266</v>
      </c>
      <c r="AE189" s="9">
        <v>533</v>
      </c>
      <c r="AF189" s="9">
        <v>287</v>
      </c>
      <c r="AG189" s="9">
        <v>468</v>
      </c>
      <c r="AH189" s="9">
        <v>374</v>
      </c>
      <c r="AI189" s="9">
        <v>1175</v>
      </c>
      <c r="AJ189" s="9">
        <v>447</v>
      </c>
      <c r="AK189" s="9">
        <v>2</v>
      </c>
      <c r="AL189" s="9">
        <v>21</v>
      </c>
      <c r="AM189" s="9">
        <v>341</v>
      </c>
      <c r="AN189" s="9">
        <v>99</v>
      </c>
      <c r="AO189" s="9">
        <v>19</v>
      </c>
      <c r="AP189" s="9">
        <v>4</v>
      </c>
      <c r="AQ189" s="9">
        <v>126693</v>
      </c>
      <c r="AR189" s="9">
        <v>0</v>
      </c>
      <c r="AS189" s="9">
        <v>0</v>
      </c>
      <c r="AT189" s="9">
        <v>223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60</v>
      </c>
      <c r="BD189" s="9">
        <v>56</v>
      </c>
      <c r="BE189" s="9">
        <v>15</v>
      </c>
      <c r="BF189" s="18">
        <f t="shared" si="69"/>
        <v>0.91263159067083355</v>
      </c>
      <c r="BG189" s="18">
        <f t="shared" si="64"/>
        <v>0.48248717578292771</v>
      </c>
      <c r="BH189" s="28">
        <f t="shared" si="68"/>
        <v>8.4429995681250848E-3</v>
      </c>
      <c r="BI189" s="18">
        <v>7.0705304131573554E-2</v>
      </c>
      <c r="BJ189" s="18">
        <v>0.48189021093068068</v>
      </c>
      <c r="BK189" s="18">
        <f t="shared" si="70"/>
        <v>0.26785714285714285</v>
      </c>
      <c r="BL189" s="18">
        <f t="shared" si="71"/>
        <v>0.13733496953283683</v>
      </c>
      <c r="BM189" s="18">
        <f t="shared" si="72"/>
        <v>0</v>
      </c>
      <c r="BN189" s="18">
        <f t="shared" si="73"/>
        <v>5.5718475073313782E-2</v>
      </c>
      <c r="BO189" s="18">
        <f t="shared" si="74"/>
        <v>0.52867682941840044</v>
      </c>
      <c r="BP189" s="9">
        <v>12</v>
      </c>
      <c r="BQ189" s="9">
        <v>5</v>
      </c>
      <c r="BR189" s="9">
        <v>0</v>
      </c>
      <c r="BS189" s="38">
        <v>0</v>
      </c>
      <c r="BT189" s="42">
        <f t="shared" si="60"/>
        <v>-0.45711800849540279</v>
      </c>
    </row>
    <row r="190" spans="1:72" ht="16.5" x14ac:dyDescent="0.3">
      <c r="A190" s="7" t="s">
        <v>209</v>
      </c>
      <c r="B190" s="8" t="s">
        <v>182</v>
      </c>
      <c r="C190" s="8">
        <v>96906</v>
      </c>
      <c r="D190" s="9">
        <v>5</v>
      </c>
      <c r="E190" s="9">
        <v>4</v>
      </c>
      <c r="F190" s="18">
        <f t="shared" si="61"/>
        <v>0.8</v>
      </c>
      <c r="G190" s="9">
        <f>(P190-Q190)/D190</f>
        <v>403.6</v>
      </c>
      <c r="H190" s="9">
        <f>(P190-Q190)/E190</f>
        <v>504.5</v>
      </c>
      <c r="I190" s="9">
        <f>Q190/D190</f>
        <v>908.8</v>
      </c>
      <c r="J190" s="9">
        <f>Q190/E190</f>
        <v>1136</v>
      </c>
      <c r="K190" s="26">
        <f t="shared" si="65"/>
        <v>0.40374177037541531</v>
      </c>
      <c r="L190" s="18">
        <f t="shared" si="66"/>
        <v>0.89906455740614621</v>
      </c>
      <c r="M190" s="28">
        <f t="shared" si="62"/>
        <v>0.48938315676331079</v>
      </c>
      <c r="N190" s="34">
        <v>8.3979203685028148E-2</v>
      </c>
      <c r="O190" s="34">
        <v>0.85796654960429808</v>
      </c>
      <c r="P190" s="9">
        <v>6562</v>
      </c>
      <c r="Q190" s="9">
        <v>4544</v>
      </c>
      <c r="R190" s="9">
        <v>4076</v>
      </c>
      <c r="S190" s="9">
        <v>2112</v>
      </c>
      <c r="T190" s="18">
        <f>(R190-S190)/(P190-Q190)</f>
        <v>0.9732408325074331</v>
      </c>
      <c r="U190" s="18">
        <f>S190/Q190</f>
        <v>0.46478873239436619</v>
      </c>
      <c r="V190" s="18">
        <f>(T190*0.25)+(U190*0.75)</f>
        <v>0.59190175742263285</v>
      </c>
      <c r="W190" s="18">
        <f t="shared" si="63"/>
        <v>0.739877196778291</v>
      </c>
      <c r="X190" s="28">
        <f t="shared" si="67"/>
        <v>6.7354951661098159E-2</v>
      </c>
      <c r="Y190" s="18">
        <v>0.22382549560204315</v>
      </c>
      <c r="Z190" s="18">
        <v>0.72480144134149405</v>
      </c>
      <c r="AA190" s="9">
        <v>92</v>
      </c>
      <c r="AB190" s="9">
        <v>10</v>
      </c>
      <c r="AC190" s="9">
        <v>223</v>
      </c>
      <c r="AD190" s="9">
        <v>1787</v>
      </c>
      <c r="AE190" s="9">
        <v>1061</v>
      </c>
      <c r="AF190" s="9">
        <v>600</v>
      </c>
      <c r="AG190" s="9">
        <v>407</v>
      </c>
      <c r="AH190" s="9">
        <v>44</v>
      </c>
      <c r="AI190" s="9">
        <v>1693</v>
      </c>
      <c r="AJ190" s="9">
        <v>415</v>
      </c>
      <c r="AK190" s="9">
        <v>1</v>
      </c>
      <c r="AL190" s="9">
        <v>14</v>
      </c>
      <c r="AM190" s="9">
        <v>649</v>
      </c>
      <c r="AN190" s="9">
        <v>102</v>
      </c>
      <c r="AO190" s="9">
        <v>10</v>
      </c>
      <c r="AP190" s="9">
        <v>10</v>
      </c>
      <c r="AQ190" s="9">
        <v>466837</v>
      </c>
      <c r="AR190" s="9">
        <v>0</v>
      </c>
      <c r="AS190" s="9">
        <v>0</v>
      </c>
      <c r="AT190" s="9">
        <v>537</v>
      </c>
      <c r="AU190" s="9">
        <v>0</v>
      </c>
      <c r="AV190" s="9">
        <v>2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87</v>
      </c>
      <c r="BD190" s="9">
        <v>86</v>
      </c>
      <c r="BE190" s="9">
        <v>2</v>
      </c>
      <c r="BF190" s="18">
        <f t="shared" si="69"/>
        <v>0.99226753745629803</v>
      </c>
      <c r="BG190" s="18">
        <f t="shared" si="64"/>
        <v>0.53088114244549678</v>
      </c>
      <c r="BH190" s="28">
        <f t="shared" si="68"/>
        <v>0.69288905714414606</v>
      </c>
      <c r="BI190" s="18">
        <v>7.0705304131573554E-2</v>
      </c>
      <c r="BJ190" s="18">
        <v>0.48189021093068068</v>
      </c>
      <c r="BK190" s="18">
        <f t="shared" si="70"/>
        <v>2.3255813953488372E-2</v>
      </c>
      <c r="BL190" s="18">
        <f t="shared" si="71"/>
        <v>1.327843514575827E-2</v>
      </c>
      <c r="BM190" s="18">
        <f t="shared" si="72"/>
        <v>9.8039215686274508E-3</v>
      </c>
      <c r="BN190" s="18">
        <f t="shared" si="73"/>
        <v>1.5408320493066256E-2</v>
      </c>
      <c r="BO190" s="18">
        <f t="shared" si="74"/>
        <v>0.53501815025252519</v>
      </c>
      <c r="BP190" s="9">
        <v>19</v>
      </c>
      <c r="BQ190" s="9">
        <v>24</v>
      </c>
      <c r="BR190" s="9">
        <v>2</v>
      </c>
      <c r="BS190" s="38">
        <v>2</v>
      </c>
      <c r="BT190" s="42">
        <f t="shared" si="60"/>
        <v>0.41654238852285169</v>
      </c>
    </row>
    <row r="191" spans="1:72" ht="16.5" x14ac:dyDescent="0.3">
      <c r="A191" s="7" t="s">
        <v>209</v>
      </c>
      <c r="B191" s="8" t="s">
        <v>66</v>
      </c>
      <c r="C191" s="8">
        <v>173773</v>
      </c>
      <c r="D191" s="9">
        <v>13</v>
      </c>
      <c r="E191" s="9">
        <v>10</v>
      </c>
      <c r="F191" s="18">
        <f t="shared" si="61"/>
        <v>0.76923076923076927</v>
      </c>
      <c r="G191" s="9">
        <f>(P191-Q191)/D191</f>
        <v>861.30769230769226</v>
      </c>
      <c r="H191" s="9">
        <f>(P191-Q191)/E191</f>
        <v>1119.7</v>
      </c>
      <c r="I191" s="9">
        <f>Q191/D191</f>
        <v>1411.6153846153845</v>
      </c>
      <c r="J191" s="9">
        <f>Q191/E191</f>
        <v>1835.1</v>
      </c>
      <c r="K191" s="26">
        <f t="shared" si="65"/>
        <v>0.95311124282828763</v>
      </c>
      <c r="L191" s="18">
        <f t="shared" si="66"/>
        <v>0.90468887571717127</v>
      </c>
      <c r="M191" s="28">
        <f t="shared" si="62"/>
        <v>0.55635590792346212</v>
      </c>
      <c r="N191" s="34">
        <v>8.3979203685028148E-2</v>
      </c>
      <c r="O191" s="34">
        <v>0.85796654960429808</v>
      </c>
      <c r="P191" s="9">
        <v>29548</v>
      </c>
      <c r="Q191" s="9">
        <v>18351</v>
      </c>
      <c r="R191" s="9">
        <v>17655</v>
      </c>
      <c r="S191" s="9">
        <v>6666</v>
      </c>
      <c r="T191" s="18">
        <f>(R191-S191)/(P191-Q191)</f>
        <v>0.98142359560596593</v>
      </c>
      <c r="U191" s="18">
        <f>S191/Q191</f>
        <v>0.36324995913029262</v>
      </c>
      <c r="V191" s="18">
        <f>(T191*0.25)+(U191*0.75)</f>
        <v>0.51779336824921096</v>
      </c>
      <c r="W191" s="18">
        <f t="shared" si="63"/>
        <v>0.67313137872397422</v>
      </c>
      <c r="X191" s="28">
        <f t="shared" si="67"/>
        <v>-0.23084976301979501</v>
      </c>
      <c r="Y191" s="18">
        <v>0.22382549560204315</v>
      </c>
      <c r="Z191" s="18">
        <v>0.72480144134149405</v>
      </c>
      <c r="AA191" s="9">
        <v>252</v>
      </c>
      <c r="AB191" s="9">
        <v>1</v>
      </c>
      <c r="AC191" s="9">
        <v>479</v>
      </c>
      <c r="AD191" s="9">
        <v>5934</v>
      </c>
      <c r="AE191" s="9">
        <v>2236</v>
      </c>
      <c r="AF191" s="9">
        <v>1426</v>
      </c>
      <c r="AG191" s="9">
        <v>1632</v>
      </c>
      <c r="AH191" s="9">
        <v>1372</v>
      </c>
      <c r="AI191" s="9">
        <v>3016</v>
      </c>
      <c r="AJ191" s="9">
        <v>7320</v>
      </c>
      <c r="AK191" s="9">
        <v>0</v>
      </c>
      <c r="AL191" s="9">
        <v>43</v>
      </c>
      <c r="AM191" s="9">
        <v>1678</v>
      </c>
      <c r="AN191" s="9">
        <v>293</v>
      </c>
      <c r="AO191" s="9">
        <v>1</v>
      </c>
      <c r="AP191" s="9">
        <v>24</v>
      </c>
      <c r="AQ191" s="9">
        <v>2460188</v>
      </c>
      <c r="AR191" s="9">
        <v>10970</v>
      </c>
      <c r="AS191" s="9">
        <v>21772</v>
      </c>
      <c r="AT191" s="9">
        <v>1384</v>
      </c>
      <c r="AU191" s="9">
        <v>6</v>
      </c>
      <c r="AV191" s="9">
        <v>4</v>
      </c>
      <c r="AW191" s="9">
        <v>0</v>
      </c>
      <c r="AX191" s="9">
        <v>1</v>
      </c>
      <c r="AY191" s="9">
        <v>0</v>
      </c>
      <c r="AZ191" s="9">
        <v>0</v>
      </c>
      <c r="BA191" s="9">
        <v>0</v>
      </c>
      <c r="BB191" s="9">
        <v>1</v>
      </c>
      <c r="BC191" s="9">
        <v>576</v>
      </c>
      <c r="BD191" s="9">
        <v>530</v>
      </c>
      <c r="BE191" s="9">
        <v>45</v>
      </c>
      <c r="BF191" s="18">
        <f t="shared" si="69"/>
        <v>0.96630998003650037</v>
      </c>
      <c r="BG191" s="18">
        <f t="shared" si="64"/>
        <v>0.50972761438892011</v>
      </c>
      <c r="BH191" s="28">
        <f t="shared" si="68"/>
        <v>0.3937102569623005</v>
      </c>
      <c r="BI191" s="18">
        <v>7.0705304131573554E-2</v>
      </c>
      <c r="BJ191" s="18">
        <v>0.48189021093068068</v>
      </c>
      <c r="BK191" s="18">
        <f t="shared" si="70"/>
        <v>8.4905660377358486E-2</v>
      </c>
      <c r="BL191" s="18">
        <f t="shared" si="71"/>
        <v>4.3624428466702239E-2</v>
      </c>
      <c r="BM191" s="18">
        <f t="shared" si="72"/>
        <v>6.8259385665529011E-3</v>
      </c>
      <c r="BN191" s="18">
        <f t="shared" si="73"/>
        <v>5.9594755661501785E-4</v>
      </c>
      <c r="BO191" s="18">
        <f t="shared" si="74"/>
        <v>0.52749906853871698</v>
      </c>
      <c r="BP191" s="9">
        <v>34</v>
      </c>
      <c r="BQ191" s="9">
        <v>10</v>
      </c>
      <c r="BR191" s="9">
        <v>2</v>
      </c>
      <c r="BS191" s="38">
        <v>0</v>
      </c>
      <c r="BT191" s="42">
        <f t="shared" si="60"/>
        <v>0.23973880062198918</v>
      </c>
    </row>
    <row r="192" spans="1:72" ht="16.5" x14ac:dyDescent="0.3">
      <c r="A192" s="7" t="s">
        <v>209</v>
      </c>
      <c r="B192" s="8" t="s">
        <v>171</v>
      </c>
      <c r="C192" s="8">
        <v>96968</v>
      </c>
      <c r="D192" s="9">
        <v>7</v>
      </c>
      <c r="E192" s="9">
        <v>6</v>
      </c>
      <c r="F192" s="18">
        <f t="shared" si="61"/>
        <v>0.8571428571428571</v>
      </c>
      <c r="G192" s="9">
        <f>(P192-Q192)/D192</f>
        <v>227.85714285714286</v>
      </c>
      <c r="H192" s="9">
        <f>(P192-Q192)/E192</f>
        <v>265.83333333333331</v>
      </c>
      <c r="I192" s="9">
        <f>Q192/D192</f>
        <v>1099.5714285714287</v>
      </c>
      <c r="J192" s="9">
        <f>Q192/E192</f>
        <v>1282.8333333333333</v>
      </c>
      <c r="K192" s="26">
        <f t="shared" si="65"/>
        <v>0.63644707532381817</v>
      </c>
      <c r="L192" s="18">
        <f t="shared" si="66"/>
        <v>0.89392548744603029</v>
      </c>
      <c r="M192" s="28">
        <f t="shared" si="62"/>
        <v>0.42818860222346911</v>
      </c>
      <c r="N192" s="34">
        <v>8.3979203685028148E-2</v>
      </c>
      <c r="O192" s="34">
        <v>0.85796654960429808</v>
      </c>
      <c r="P192" s="9">
        <v>9292</v>
      </c>
      <c r="Q192" s="9">
        <v>7697</v>
      </c>
      <c r="R192" s="9">
        <v>5524</v>
      </c>
      <c r="S192" s="9">
        <v>4005</v>
      </c>
      <c r="T192" s="18">
        <f>(R192-S192)/(P192-Q192)</f>
        <v>0.95235109717868338</v>
      </c>
      <c r="U192" s="18">
        <f>S192/Q192</f>
        <v>0.52033259711575941</v>
      </c>
      <c r="V192" s="18">
        <f>(T192*0.25)+(U192*0.75)</f>
        <v>0.62833722213149046</v>
      </c>
      <c r="W192" s="18">
        <f t="shared" si="63"/>
        <v>0.73306009248673887</v>
      </c>
      <c r="X192" s="28">
        <f t="shared" si="67"/>
        <v>3.6897723036559353E-2</v>
      </c>
      <c r="Y192" s="18">
        <v>0.22382549560204315</v>
      </c>
      <c r="Z192" s="18">
        <v>0.72480144134149405</v>
      </c>
      <c r="AA192" s="9">
        <v>177</v>
      </c>
      <c r="AB192" s="9">
        <v>6</v>
      </c>
      <c r="AC192" s="9">
        <v>506</v>
      </c>
      <c r="AD192" s="9">
        <v>3316</v>
      </c>
      <c r="AE192" s="9">
        <v>1532</v>
      </c>
      <c r="AF192" s="9">
        <v>465</v>
      </c>
      <c r="AG192" s="9">
        <v>392</v>
      </c>
      <c r="AH192" s="9">
        <v>1616</v>
      </c>
      <c r="AI192" s="9">
        <v>848</v>
      </c>
      <c r="AJ192" s="9">
        <v>2572</v>
      </c>
      <c r="AK192" s="9">
        <v>0</v>
      </c>
      <c r="AL192" s="9">
        <v>22</v>
      </c>
      <c r="AM192" s="9">
        <v>929</v>
      </c>
      <c r="AN192" s="9">
        <v>211</v>
      </c>
      <c r="AO192" s="9">
        <v>6</v>
      </c>
      <c r="AP192" s="9">
        <v>15</v>
      </c>
      <c r="AQ192" s="9">
        <v>425088</v>
      </c>
      <c r="AR192" s="9">
        <v>0</v>
      </c>
      <c r="AS192" s="9">
        <v>0</v>
      </c>
      <c r="AT192" s="9">
        <v>712</v>
      </c>
      <c r="AU192" s="9">
        <v>0</v>
      </c>
      <c r="AV192" s="9">
        <v>4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129</v>
      </c>
      <c r="BD192" s="9">
        <v>122</v>
      </c>
      <c r="BE192" s="9">
        <v>13</v>
      </c>
      <c r="BF192" s="18">
        <f t="shared" si="69"/>
        <v>0.95892867269936855</v>
      </c>
      <c r="BG192" s="18">
        <f t="shared" si="64"/>
        <v>0.40296012769561779</v>
      </c>
      <c r="BH192" s="28">
        <f t="shared" si="68"/>
        <v>-1.11632478219999</v>
      </c>
      <c r="BI192" s="18">
        <v>7.0705304131573554E-2</v>
      </c>
      <c r="BJ192" s="18">
        <v>0.48189021093068068</v>
      </c>
      <c r="BK192" s="18">
        <f t="shared" si="70"/>
        <v>0.10655737704918032</v>
      </c>
      <c r="BL192" s="18">
        <f t="shared" si="71"/>
        <v>5.4707816756368773E-2</v>
      </c>
      <c r="BM192" s="18">
        <f t="shared" si="72"/>
        <v>9.4786729857819912E-3</v>
      </c>
      <c r="BN192" s="18">
        <f t="shared" si="73"/>
        <v>6.4585575888051671E-3</v>
      </c>
      <c r="BO192" s="18">
        <f t="shared" si="74"/>
        <v>0.42021908319968326</v>
      </c>
      <c r="BP192" s="9">
        <v>30</v>
      </c>
      <c r="BQ192" s="9">
        <v>14</v>
      </c>
      <c r="BR192" s="9">
        <v>0</v>
      </c>
      <c r="BS192" s="38">
        <v>0</v>
      </c>
      <c r="BT192" s="42">
        <f t="shared" si="60"/>
        <v>-0.21707948564665389</v>
      </c>
    </row>
    <row r="193" spans="1:72" ht="16.5" x14ac:dyDescent="0.3">
      <c r="A193" s="7" t="s">
        <v>209</v>
      </c>
      <c r="B193" s="8" t="s">
        <v>198</v>
      </c>
      <c r="C193" s="8">
        <v>116961</v>
      </c>
      <c r="D193" s="9">
        <v>8</v>
      </c>
      <c r="E193" s="9">
        <v>7</v>
      </c>
      <c r="F193" s="18">
        <f t="shared" si="61"/>
        <v>0.875</v>
      </c>
      <c r="G193" s="9">
        <f>(P193-Q193)/D193</f>
        <v>408.125</v>
      </c>
      <c r="H193" s="9">
        <f>(P193-Q193)/E193</f>
        <v>466.42857142857144</v>
      </c>
      <c r="I193" s="9">
        <f>Q193/D193</f>
        <v>952.875</v>
      </c>
      <c r="J193" s="9">
        <f>Q193/E193</f>
        <v>1089</v>
      </c>
      <c r="K193" s="26">
        <f t="shared" si="65"/>
        <v>0.55860500508716571</v>
      </c>
      <c r="L193" s="18">
        <f t="shared" si="66"/>
        <v>0.92019928498754777</v>
      </c>
      <c r="M193" s="28">
        <f t="shared" si="62"/>
        <v>0.74104936284772815</v>
      </c>
      <c r="N193" s="34">
        <v>8.3979203685028148E-2</v>
      </c>
      <c r="O193" s="34">
        <v>0.85796654960429808</v>
      </c>
      <c r="P193" s="9">
        <v>10888</v>
      </c>
      <c r="Q193" s="9">
        <v>7623</v>
      </c>
      <c r="R193" s="9">
        <v>6208</v>
      </c>
      <c r="S193" s="9">
        <v>3157</v>
      </c>
      <c r="T193" s="18">
        <f>(R193-S193)/(P193-Q193)</f>
        <v>0.93445635528330784</v>
      </c>
      <c r="U193" s="18">
        <f>S193/Q193</f>
        <v>0.41414141414141414</v>
      </c>
      <c r="V193" s="18">
        <f>(T193*0.25)+(U193*0.75)</f>
        <v>0.54422014942688757</v>
      </c>
      <c r="W193" s="18">
        <f t="shared" si="63"/>
        <v>0.62196588505930006</v>
      </c>
      <c r="X193" s="28">
        <f t="shared" si="67"/>
        <v>-0.45944522989031311</v>
      </c>
      <c r="Y193" s="18">
        <v>0.22382549560204315</v>
      </c>
      <c r="Z193" s="18">
        <v>0.72480144134149405</v>
      </c>
      <c r="AA193" s="9">
        <v>245</v>
      </c>
      <c r="AB193" s="9">
        <v>11</v>
      </c>
      <c r="AC193" s="9">
        <v>667</v>
      </c>
      <c r="AD193" s="9">
        <v>2234</v>
      </c>
      <c r="AE193" s="9">
        <v>1476</v>
      </c>
      <c r="AF193" s="9">
        <v>552</v>
      </c>
      <c r="AG193" s="9">
        <v>559</v>
      </c>
      <c r="AH193" s="9">
        <v>570</v>
      </c>
      <c r="AI193" s="9">
        <v>2446</v>
      </c>
      <c r="AJ193" s="9">
        <v>1401</v>
      </c>
      <c r="AK193" s="9">
        <v>0</v>
      </c>
      <c r="AL193" s="9">
        <v>5</v>
      </c>
      <c r="AM193" s="9">
        <v>1061</v>
      </c>
      <c r="AN193" s="9">
        <v>326</v>
      </c>
      <c r="AO193" s="9">
        <v>12</v>
      </c>
      <c r="AP193" s="9">
        <v>26</v>
      </c>
      <c r="AQ193" s="9">
        <v>786607</v>
      </c>
      <c r="AR193" s="9">
        <v>33740</v>
      </c>
      <c r="AS193" s="9">
        <v>107940</v>
      </c>
      <c r="AT193" s="9">
        <v>723</v>
      </c>
      <c r="AU193" s="9">
        <v>0</v>
      </c>
      <c r="AV193" s="9">
        <v>4</v>
      </c>
      <c r="AW193" s="9">
        <v>0</v>
      </c>
      <c r="AX193" s="9">
        <v>1</v>
      </c>
      <c r="AY193" s="9">
        <v>0</v>
      </c>
      <c r="AZ193" s="9">
        <v>0</v>
      </c>
      <c r="BA193" s="9">
        <v>0</v>
      </c>
      <c r="BB193" s="9">
        <v>1</v>
      </c>
      <c r="BC193" s="9">
        <v>88</v>
      </c>
      <c r="BD193" s="9">
        <v>74</v>
      </c>
      <c r="BE193" s="9">
        <v>2</v>
      </c>
      <c r="BF193" s="18">
        <f t="shared" si="69"/>
        <v>0.99107665502163322</v>
      </c>
      <c r="BG193" s="18">
        <f t="shared" si="64"/>
        <v>0.49875529842794947</v>
      </c>
      <c r="BH193" s="28">
        <f t="shared" si="68"/>
        <v>0.23852648262264745</v>
      </c>
      <c r="BI193" s="18">
        <v>7.0705304131573554E-2</v>
      </c>
      <c r="BJ193" s="18">
        <v>0.48189021093068068</v>
      </c>
      <c r="BK193" s="18">
        <f t="shared" si="70"/>
        <v>2.7027027027027029E-2</v>
      </c>
      <c r="BL193" s="18">
        <f t="shared" si="71"/>
        <v>1.3841468386922934E-2</v>
      </c>
      <c r="BM193" s="18">
        <f t="shared" si="72"/>
        <v>6.1349693251533744E-3</v>
      </c>
      <c r="BN193" s="18">
        <f t="shared" si="73"/>
        <v>1.1310084825636193E-2</v>
      </c>
      <c r="BO193" s="18">
        <f t="shared" si="74"/>
        <v>0.50324593551955132</v>
      </c>
      <c r="BP193" s="9">
        <v>9</v>
      </c>
      <c r="BQ193" s="9">
        <v>7</v>
      </c>
      <c r="BR193" s="9">
        <v>0</v>
      </c>
      <c r="BS193" s="38">
        <v>0</v>
      </c>
      <c r="BT193" s="42">
        <f t="shared" si="60"/>
        <v>0.17337687186002082</v>
      </c>
    </row>
    <row r="194" spans="1:72" ht="16.5" x14ac:dyDescent="0.3">
      <c r="A194" s="7" t="s">
        <v>209</v>
      </c>
      <c r="B194" s="8" t="s">
        <v>76</v>
      </c>
      <c r="C194" s="8">
        <v>153713</v>
      </c>
      <c r="D194" s="9">
        <v>9</v>
      </c>
      <c r="E194" s="9">
        <v>7</v>
      </c>
      <c r="F194" s="18">
        <f t="shared" si="61"/>
        <v>0.77777777777777779</v>
      </c>
      <c r="G194" s="9">
        <f>(P194-Q194)/D194</f>
        <v>333.33333333333331</v>
      </c>
      <c r="H194" s="9">
        <f>(P194-Q194)/E194</f>
        <v>428.57142857142856</v>
      </c>
      <c r="I194" s="9">
        <f>Q194/D194</f>
        <v>1188.3333333333333</v>
      </c>
      <c r="J194" s="9">
        <f>Q194/E194</f>
        <v>1527.8571428571429</v>
      </c>
      <c r="K194" s="26">
        <f t="shared" si="65"/>
        <v>0.57062512604659332</v>
      </c>
      <c r="L194" s="18">
        <f t="shared" si="66"/>
        <v>0.91848212485048664</v>
      </c>
      <c r="M194" s="28">
        <f t="shared" si="62"/>
        <v>0.72060191798386042</v>
      </c>
      <c r="N194" s="34">
        <v>8.3979203685028148E-2</v>
      </c>
      <c r="O194" s="34">
        <v>0.85796654960429808</v>
      </c>
      <c r="P194" s="9">
        <v>13695</v>
      </c>
      <c r="Q194" s="9">
        <v>10695</v>
      </c>
      <c r="R194" s="9">
        <v>7839</v>
      </c>
      <c r="S194" s="9">
        <v>4856</v>
      </c>
      <c r="T194" s="18">
        <f>(R194-S194)/(P194-Q194)</f>
        <v>0.99433333333333329</v>
      </c>
      <c r="U194" s="18">
        <f>S194/Q194</f>
        <v>0.45404394576905094</v>
      </c>
      <c r="V194" s="18">
        <f>(T194*0.25)+(U194*0.75)</f>
        <v>0.58911629266012144</v>
      </c>
      <c r="W194" s="18">
        <f t="shared" si="63"/>
        <v>0.75743523342015617</v>
      </c>
      <c r="X194" s="28">
        <f t="shared" si="67"/>
        <v>0.14580015556710438</v>
      </c>
      <c r="Y194" s="18">
        <v>0.22382549560204315</v>
      </c>
      <c r="Z194" s="18">
        <v>0.72480144134149405</v>
      </c>
      <c r="AA194" s="9">
        <v>258</v>
      </c>
      <c r="AB194" s="9">
        <v>26</v>
      </c>
      <c r="AC194" s="9">
        <v>1105</v>
      </c>
      <c r="AD194" s="9">
        <v>3467</v>
      </c>
      <c r="AE194" s="9">
        <v>2657</v>
      </c>
      <c r="AF194" s="9">
        <v>943</v>
      </c>
      <c r="AG194" s="9">
        <v>392</v>
      </c>
      <c r="AH194" s="9">
        <v>864</v>
      </c>
      <c r="AI194" s="9">
        <v>1929</v>
      </c>
      <c r="AJ194" s="9">
        <v>3451</v>
      </c>
      <c r="AK194" s="9">
        <v>2</v>
      </c>
      <c r="AL194" s="9">
        <v>52</v>
      </c>
      <c r="AM194" s="9">
        <v>1688</v>
      </c>
      <c r="AN194" s="9">
        <v>330</v>
      </c>
      <c r="AO194" s="9">
        <v>29</v>
      </c>
      <c r="AP194" s="9">
        <v>36</v>
      </c>
      <c r="AQ194" s="9">
        <v>1771938</v>
      </c>
      <c r="AR194" s="9">
        <v>0</v>
      </c>
      <c r="AS194" s="9">
        <v>104753</v>
      </c>
      <c r="AT194" s="9">
        <v>1329</v>
      </c>
      <c r="AU194" s="9">
        <v>0</v>
      </c>
      <c r="AV194" s="9">
        <v>2</v>
      </c>
      <c r="AW194" s="9">
        <v>0</v>
      </c>
      <c r="AX194" s="9">
        <v>24</v>
      </c>
      <c r="AY194" s="9">
        <v>1</v>
      </c>
      <c r="AZ194" s="9">
        <v>1</v>
      </c>
      <c r="BA194" s="9">
        <v>0</v>
      </c>
      <c r="BB194" s="9">
        <v>22</v>
      </c>
      <c r="BC194" s="9">
        <v>157</v>
      </c>
      <c r="BD194" s="9">
        <v>155</v>
      </c>
      <c r="BE194" s="9">
        <v>33</v>
      </c>
      <c r="BF194" s="18">
        <f t="shared" si="69"/>
        <v>0.9230676022168065</v>
      </c>
      <c r="BG194" s="18">
        <f t="shared" si="64"/>
        <v>0.43851585984934827</v>
      </c>
      <c r="BH194" s="28">
        <f t="shared" si="68"/>
        <v>-0.61345257776726736</v>
      </c>
      <c r="BI194" s="18">
        <v>7.0705304131573554E-2</v>
      </c>
      <c r="BJ194" s="18">
        <v>0.48189021093068068</v>
      </c>
      <c r="BK194" s="18">
        <f t="shared" si="70"/>
        <v>0.2129032258064516</v>
      </c>
      <c r="BL194" s="18">
        <f t="shared" si="71"/>
        <v>0.10897615708274894</v>
      </c>
      <c r="BM194" s="18">
        <f t="shared" si="72"/>
        <v>3.0303030303030303E-3</v>
      </c>
      <c r="BN194" s="18">
        <f t="shared" si="73"/>
        <v>1.7180094786729858E-2</v>
      </c>
      <c r="BO194" s="18">
        <f t="shared" si="74"/>
        <v>0.47506364517205901</v>
      </c>
      <c r="BP194" s="9">
        <v>43</v>
      </c>
      <c r="BQ194" s="9">
        <v>33</v>
      </c>
      <c r="BR194" s="9">
        <v>0</v>
      </c>
      <c r="BS194" s="38">
        <v>0</v>
      </c>
      <c r="BT194" s="42">
        <f t="shared" si="60"/>
        <v>8.4316498594565803E-2</v>
      </c>
    </row>
    <row r="195" spans="1:72" ht="16.5" x14ac:dyDescent="0.3">
      <c r="A195" s="7" t="s">
        <v>209</v>
      </c>
      <c r="B195" s="8" t="s">
        <v>114</v>
      </c>
      <c r="C195" s="8">
        <v>87881</v>
      </c>
      <c r="D195" s="9">
        <v>7</v>
      </c>
      <c r="E195" s="9">
        <v>6</v>
      </c>
      <c r="F195" s="18">
        <f t="shared" si="61"/>
        <v>0.8571428571428571</v>
      </c>
      <c r="G195" s="9">
        <f>(P195-Q195)/D195</f>
        <v>336.28571428571428</v>
      </c>
      <c r="H195" s="9">
        <f>(P195-Q195)/E195</f>
        <v>392.33333333333331</v>
      </c>
      <c r="I195" s="9">
        <f>Q195/D195</f>
        <v>681.85714285714289</v>
      </c>
      <c r="J195" s="9">
        <f>Q195/E195</f>
        <v>795.5</v>
      </c>
      <c r="K195" s="26">
        <f t="shared" si="65"/>
        <v>0.47430616401725062</v>
      </c>
      <c r="L195" s="18">
        <f t="shared" si="66"/>
        <v>0.92094897266379161</v>
      </c>
      <c r="M195" s="28">
        <f t="shared" si="62"/>
        <v>0.74997642625565963</v>
      </c>
      <c r="N195" s="34">
        <v>8.3979203685028148E-2</v>
      </c>
      <c r="O195" s="34">
        <v>0.85796654960429808</v>
      </c>
      <c r="P195" s="9">
        <v>7127</v>
      </c>
      <c r="Q195" s="9">
        <v>4773</v>
      </c>
      <c r="R195" s="9">
        <v>4971</v>
      </c>
      <c r="S195" s="9">
        <v>2668</v>
      </c>
      <c r="T195" s="18">
        <f>(R195-S195)/(P195-Q195)</f>
        <v>0.97833474936278675</v>
      </c>
      <c r="U195" s="18">
        <f>S195/Q195</f>
        <v>0.55897758223339622</v>
      </c>
      <c r="V195" s="18">
        <f>(T195*0.25)+(U195*0.75)</f>
        <v>0.66381687401574385</v>
      </c>
      <c r="W195" s="18">
        <f t="shared" si="63"/>
        <v>0.77445301968503455</v>
      </c>
      <c r="X195" s="28">
        <f t="shared" si="67"/>
        <v>0.22183164706052935</v>
      </c>
      <c r="Y195" s="18">
        <v>0.22382549560204315</v>
      </c>
      <c r="Z195" s="18">
        <v>0.72480144134149405</v>
      </c>
      <c r="AA195" s="9">
        <v>122</v>
      </c>
      <c r="AB195" s="9">
        <v>0</v>
      </c>
      <c r="AC195" s="9">
        <v>421</v>
      </c>
      <c r="AD195" s="9">
        <v>2125</v>
      </c>
      <c r="AE195" s="9">
        <v>1635</v>
      </c>
      <c r="AF195" s="9">
        <v>262</v>
      </c>
      <c r="AG195" s="9">
        <v>416</v>
      </c>
      <c r="AH195" s="9">
        <v>355</v>
      </c>
      <c r="AI195" s="9">
        <v>920</v>
      </c>
      <c r="AJ195" s="9">
        <v>855</v>
      </c>
      <c r="AK195" s="9">
        <v>0</v>
      </c>
      <c r="AL195" s="9">
        <v>24</v>
      </c>
      <c r="AM195" s="9">
        <v>563</v>
      </c>
      <c r="AN195" s="9">
        <v>169</v>
      </c>
      <c r="AO195" s="9">
        <v>0</v>
      </c>
      <c r="AP195" s="9">
        <v>16</v>
      </c>
      <c r="AQ195" s="9">
        <v>509610</v>
      </c>
      <c r="AR195" s="9">
        <v>18257</v>
      </c>
      <c r="AS195" s="9">
        <v>3500</v>
      </c>
      <c r="AT195" s="9">
        <v>394</v>
      </c>
      <c r="AU195" s="9">
        <v>1</v>
      </c>
      <c r="AV195" s="9">
        <v>2</v>
      </c>
      <c r="AW195" s="9">
        <v>2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155</v>
      </c>
      <c r="BD195" s="9">
        <v>143</v>
      </c>
      <c r="BE195" s="9">
        <v>12</v>
      </c>
      <c r="BF195" s="18">
        <f t="shared" si="69"/>
        <v>0.96494435313755522</v>
      </c>
      <c r="BG195" s="18">
        <f t="shared" si="64"/>
        <v>0.4700108505888464</v>
      </c>
      <c r="BH195" s="28">
        <f t="shared" si="68"/>
        <v>-0.16801229395362355</v>
      </c>
      <c r="BI195" s="18">
        <v>7.0705304131573554E-2</v>
      </c>
      <c r="BJ195" s="18">
        <v>0.48189021093068068</v>
      </c>
      <c r="BK195" s="18">
        <f t="shared" si="70"/>
        <v>8.3916083916083919E-2</v>
      </c>
      <c r="BL195" s="18">
        <f t="shared" si="71"/>
        <v>4.4472184007067733E-2</v>
      </c>
      <c r="BM195" s="18">
        <f t="shared" si="72"/>
        <v>1.1834319526627219E-2</v>
      </c>
      <c r="BN195" s="18">
        <f t="shared" si="73"/>
        <v>0</v>
      </c>
      <c r="BO195" s="18">
        <f t="shared" si="74"/>
        <v>0.48708596413936955</v>
      </c>
      <c r="BP195" s="9">
        <v>10</v>
      </c>
      <c r="BQ195" s="9">
        <v>9</v>
      </c>
      <c r="BR195" s="9">
        <v>0</v>
      </c>
      <c r="BS195" s="38">
        <v>0</v>
      </c>
      <c r="BT195" s="42">
        <f t="shared" si="60"/>
        <v>0.26793192645418845</v>
      </c>
    </row>
    <row r="196" spans="1:72" ht="16.5" x14ac:dyDescent="0.3">
      <c r="A196" s="7" t="s">
        <v>209</v>
      </c>
      <c r="B196" s="8" t="s">
        <v>94</v>
      </c>
      <c r="C196" s="8">
        <v>37504</v>
      </c>
      <c r="D196" s="9">
        <v>3</v>
      </c>
      <c r="E196" s="9">
        <v>3</v>
      </c>
      <c r="F196" s="18">
        <f t="shared" si="61"/>
        <v>1</v>
      </c>
      <c r="G196" s="9">
        <f>(P196-Q196)/D196</f>
        <v>747</v>
      </c>
      <c r="H196" s="9">
        <f>(P196-Q196)/E196</f>
        <v>747</v>
      </c>
      <c r="I196" s="9">
        <f>Q196/D196</f>
        <v>615.66666666666663</v>
      </c>
      <c r="J196" s="9">
        <f>Q196/E196</f>
        <v>615.66666666666663</v>
      </c>
      <c r="K196" s="26">
        <f t="shared" si="65"/>
        <v>0.51874466723549484</v>
      </c>
      <c r="L196" s="18">
        <f t="shared" si="66"/>
        <v>0.82708511092150172</v>
      </c>
      <c r="M196" s="28">
        <f t="shared" si="62"/>
        <v>-0.36772721492597238</v>
      </c>
      <c r="N196" s="34">
        <v>8.3979203685028148E-2</v>
      </c>
      <c r="O196" s="34">
        <v>0.85796654960429808</v>
      </c>
      <c r="P196" s="9">
        <v>4088</v>
      </c>
      <c r="Q196" s="9">
        <v>1847</v>
      </c>
      <c r="R196" s="9">
        <v>3206</v>
      </c>
      <c r="S196" s="9">
        <v>992</v>
      </c>
      <c r="T196" s="18">
        <f>(R196-S196)/(P196-Q196)</f>
        <v>0.98795180722891562</v>
      </c>
      <c r="U196" s="18">
        <f>S196/Q196</f>
        <v>0.53708716838115866</v>
      </c>
      <c r="V196" s="18">
        <f>(T196*0.25)+(U196*0.75)</f>
        <v>0.64980332809309793</v>
      </c>
      <c r="W196" s="18">
        <f t="shared" si="63"/>
        <v>0.64980332809309793</v>
      </c>
      <c r="X196" s="28">
        <f t="shared" si="67"/>
        <v>-0.33507404081321068</v>
      </c>
      <c r="Y196" s="18">
        <v>0.22382549560204315</v>
      </c>
      <c r="Z196" s="18">
        <v>0.72480144134149405</v>
      </c>
      <c r="AA196" s="9">
        <v>72</v>
      </c>
      <c r="AB196" s="9">
        <v>49</v>
      </c>
      <c r="AC196" s="9">
        <v>146</v>
      </c>
      <c r="AD196" s="9">
        <v>725</v>
      </c>
      <c r="AE196" s="9">
        <v>684</v>
      </c>
      <c r="AF196" s="9">
        <v>199</v>
      </c>
      <c r="AG196" s="9">
        <v>86</v>
      </c>
      <c r="AH196" s="9">
        <v>23</v>
      </c>
      <c r="AI196" s="9">
        <v>347</v>
      </c>
      <c r="AJ196" s="9">
        <v>383</v>
      </c>
      <c r="AK196" s="9">
        <v>0</v>
      </c>
      <c r="AL196" s="9">
        <v>7</v>
      </c>
      <c r="AM196" s="9">
        <v>341</v>
      </c>
      <c r="AN196" s="9">
        <v>100</v>
      </c>
      <c r="AO196" s="9">
        <v>52</v>
      </c>
      <c r="AP196" s="9">
        <v>2</v>
      </c>
      <c r="AQ196" s="9">
        <v>182790</v>
      </c>
      <c r="AR196" s="9">
        <v>50134</v>
      </c>
      <c r="AS196" s="9">
        <v>0</v>
      </c>
      <c r="AT196" s="9">
        <v>189</v>
      </c>
      <c r="AU196" s="9">
        <v>0</v>
      </c>
      <c r="AV196" s="9">
        <v>2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45</v>
      </c>
      <c r="BD196" s="9">
        <v>37</v>
      </c>
      <c r="BE196" s="9">
        <v>4</v>
      </c>
      <c r="BF196" s="18">
        <f t="shared" si="69"/>
        <v>0.99460888541293557</v>
      </c>
      <c r="BG196" s="18">
        <f t="shared" si="64"/>
        <v>0.47480510376469132</v>
      </c>
      <c r="BH196" s="28">
        <f t="shared" si="68"/>
        <v>-0.10020616208375099</v>
      </c>
      <c r="BI196" s="18">
        <v>7.0705304131573554E-2</v>
      </c>
      <c r="BJ196" s="18">
        <v>0.48189021093068068</v>
      </c>
      <c r="BK196" s="18">
        <f t="shared" si="70"/>
        <v>0.10810810810810811</v>
      </c>
      <c r="BL196" s="18">
        <f t="shared" si="71"/>
        <v>5.5949018861850483E-2</v>
      </c>
      <c r="BM196" s="18">
        <f t="shared" si="72"/>
        <v>0.01</v>
      </c>
      <c r="BN196" s="18">
        <f t="shared" si="73"/>
        <v>0.15249266862170088</v>
      </c>
      <c r="BO196" s="18">
        <f t="shared" si="74"/>
        <v>0.47737870707596247</v>
      </c>
      <c r="BP196" s="9">
        <v>27</v>
      </c>
      <c r="BQ196" s="9">
        <v>19</v>
      </c>
      <c r="BR196" s="9">
        <v>0</v>
      </c>
      <c r="BS196" s="38">
        <v>0</v>
      </c>
      <c r="BT196" s="42">
        <f t="shared" ref="BT196:BT245" si="75">(BH196+X196+M196)/3</f>
        <v>-0.26766913927431135</v>
      </c>
    </row>
    <row r="197" spans="1:72" ht="16.5" x14ac:dyDescent="0.3">
      <c r="A197" s="7" t="s">
        <v>209</v>
      </c>
      <c r="B197" s="8" t="s">
        <v>61</v>
      </c>
      <c r="C197" s="8">
        <v>26125</v>
      </c>
      <c r="D197" s="9">
        <v>3</v>
      </c>
      <c r="E197" s="9">
        <v>2</v>
      </c>
      <c r="F197" s="18">
        <f t="shared" si="61"/>
        <v>0.66666666666666663</v>
      </c>
      <c r="G197" s="9">
        <f>(P197-Q197)/D197</f>
        <v>409</v>
      </c>
      <c r="H197" s="9">
        <f>(P197-Q197)/E197</f>
        <v>613.5</v>
      </c>
      <c r="I197" s="9">
        <f>Q197/D197</f>
        <v>427.66666666666669</v>
      </c>
      <c r="J197" s="9">
        <f>Q197/E197</f>
        <v>641.5</v>
      </c>
      <c r="K197" s="26">
        <f t="shared" si="65"/>
        <v>0.48574162679425842</v>
      </c>
      <c r="L197" s="18">
        <f t="shared" si="66"/>
        <v>0.75712918660287076</v>
      </c>
      <c r="M197" s="28">
        <f t="shared" si="62"/>
        <v>-1.2007420715684238</v>
      </c>
      <c r="N197" s="34">
        <v>8.3979203685028148E-2</v>
      </c>
      <c r="O197" s="34">
        <v>0.85796654960429808</v>
      </c>
      <c r="P197" s="9">
        <v>2510</v>
      </c>
      <c r="Q197" s="9">
        <v>1283</v>
      </c>
      <c r="R197" s="9">
        <v>1900</v>
      </c>
      <c r="S197" s="9">
        <v>730</v>
      </c>
      <c r="T197" s="18">
        <f>(R197-S197)/(P197-Q197)</f>
        <v>0.95354523227383858</v>
      </c>
      <c r="U197" s="18">
        <f>S197/Q197</f>
        <v>0.56897895557287603</v>
      </c>
      <c r="V197" s="18">
        <f>(T197*0.25)+(U197*0.75)</f>
        <v>0.66512052474811667</v>
      </c>
      <c r="W197" s="18">
        <f t="shared" si="63"/>
        <v>0.99768078712217501</v>
      </c>
      <c r="X197" s="28">
        <f t="shared" si="67"/>
        <v>1.219161137325725</v>
      </c>
      <c r="Y197" s="18">
        <v>0.22382549560204315</v>
      </c>
      <c r="Z197" s="18">
        <v>0.72480144134149405</v>
      </c>
      <c r="AA197" s="9">
        <v>35</v>
      </c>
      <c r="AB197" s="9">
        <v>3</v>
      </c>
      <c r="AC197" s="9">
        <v>206</v>
      </c>
      <c r="AD197" s="9">
        <v>486</v>
      </c>
      <c r="AE197" s="9">
        <v>492</v>
      </c>
      <c r="AF197" s="9">
        <v>136</v>
      </c>
      <c r="AG197" s="9">
        <v>102</v>
      </c>
      <c r="AH197" s="9">
        <v>0</v>
      </c>
      <c r="AI197" s="9">
        <v>277</v>
      </c>
      <c r="AJ197" s="9">
        <v>149</v>
      </c>
      <c r="AK197" s="9">
        <v>0</v>
      </c>
      <c r="AL197" s="9">
        <v>8</v>
      </c>
      <c r="AM197" s="9">
        <v>287</v>
      </c>
      <c r="AN197" s="9">
        <v>54</v>
      </c>
      <c r="AO197" s="9">
        <v>3</v>
      </c>
      <c r="AP197" s="9">
        <v>4</v>
      </c>
      <c r="AQ197" s="9">
        <v>24700</v>
      </c>
      <c r="AR197" s="9">
        <v>9580</v>
      </c>
      <c r="AS197" s="9">
        <v>0</v>
      </c>
      <c r="AT197" s="9">
        <v>230</v>
      </c>
      <c r="AU197" s="9">
        <v>0</v>
      </c>
      <c r="AV197" s="9">
        <v>2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51</v>
      </c>
      <c r="BD197" s="9">
        <v>30</v>
      </c>
      <c r="BE197" s="9">
        <v>9</v>
      </c>
      <c r="BF197" s="18">
        <f t="shared" si="69"/>
        <v>0.88470418756167657</v>
      </c>
      <c r="BG197" s="18">
        <f t="shared" si="64"/>
        <v>0.43629247605781307</v>
      </c>
      <c r="BH197" s="28">
        <f t="shared" si="68"/>
        <v>-0.64489836275954693</v>
      </c>
      <c r="BI197" s="18">
        <v>7.0705304131573554E-2</v>
      </c>
      <c r="BJ197" s="18">
        <v>0.48189021093068068</v>
      </c>
      <c r="BK197" s="18">
        <f t="shared" si="70"/>
        <v>0.3</v>
      </c>
      <c r="BL197" s="18">
        <f t="shared" si="71"/>
        <v>0.15311769290724864</v>
      </c>
      <c r="BM197" s="18">
        <f t="shared" si="72"/>
        <v>1.8518518518518517E-2</v>
      </c>
      <c r="BN197" s="18">
        <f t="shared" si="73"/>
        <v>1.0452961672473868E-2</v>
      </c>
      <c r="BO197" s="18">
        <f t="shared" si="74"/>
        <v>0.49315068493150682</v>
      </c>
      <c r="BP197" s="9">
        <v>12</v>
      </c>
      <c r="BQ197" s="9">
        <v>8</v>
      </c>
      <c r="BR197" s="9">
        <v>0</v>
      </c>
      <c r="BS197" s="38">
        <v>0</v>
      </c>
      <c r="BT197" s="42">
        <f t="shared" si="75"/>
        <v>-0.20882643233408194</v>
      </c>
    </row>
    <row r="198" spans="1:72" ht="16.5" x14ac:dyDescent="0.3">
      <c r="A198" s="7" t="s">
        <v>209</v>
      </c>
      <c r="B198" s="8" t="s">
        <v>82</v>
      </c>
      <c r="C198" s="8">
        <v>53302</v>
      </c>
      <c r="D198" s="9">
        <v>3</v>
      </c>
      <c r="E198" s="9">
        <v>2</v>
      </c>
      <c r="F198" s="18">
        <f t="shared" ref="F198:F245" si="76">E198/D198</f>
        <v>0.66666666666666663</v>
      </c>
      <c r="G198" s="9">
        <f>(P198-Q198)/D198</f>
        <v>525.66666666666663</v>
      </c>
      <c r="H198" s="9">
        <f>(P198-Q198)/E198</f>
        <v>788.5</v>
      </c>
      <c r="I198" s="9">
        <f>Q198/D198</f>
        <v>806.33333333333337</v>
      </c>
      <c r="J198" s="9">
        <f>Q198/E198</f>
        <v>1209.5</v>
      </c>
      <c r="K198" s="26">
        <f t="shared" si="65"/>
        <v>0.41433717308918994</v>
      </c>
      <c r="L198" s="18">
        <f t="shared" si="66"/>
        <v>0.79283141345540509</v>
      </c>
      <c r="M198" s="28">
        <f t="shared" ref="M198:M244" si="77">(L198-O198)/N198</f>
        <v>-0.77561030934739994</v>
      </c>
      <c r="N198" s="34">
        <v>8.3979203685028148E-2</v>
      </c>
      <c r="O198" s="34">
        <v>0.85796654960429808</v>
      </c>
      <c r="P198" s="9">
        <v>3996</v>
      </c>
      <c r="Q198" s="9">
        <v>2419</v>
      </c>
      <c r="R198" s="9">
        <v>2572</v>
      </c>
      <c r="S198" s="9">
        <v>1016</v>
      </c>
      <c r="T198" s="18">
        <f>(R198-S198)/(P198-Q198)</f>
        <v>0.98668357641090676</v>
      </c>
      <c r="U198" s="18">
        <f>S198/Q198</f>
        <v>0.42000826787928897</v>
      </c>
      <c r="V198" s="18">
        <f>(T198*0.25)+(U198*0.75)</f>
        <v>0.56167709501219343</v>
      </c>
      <c r="W198" s="18">
        <f t="shared" ref="W198:W245" si="78">V198/F198</f>
        <v>0.84251564251829014</v>
      </c>
      <c r="X198" s="28">
        <f t="shared" si="67"/>
        <v>0.52591953771919431</v>
      </c>
      <c r="Y198" s="18">
        <v>0.22382549560204315</v>
      </c>
      <c r="Z198" s="18">
        <v>0.72480144134149405</v>
      </c>
      <c r="AA198" s="9">
        <v>53</v>
      </c>
      <c r="AB198" s="9">
        <v>0</v>
      </c>
      <c r="AC198" s="9">
        <v>47</v>
      </c>
      <c r="AD198" s="9">
        <v>916</v>
      </c>
      <c r="AE198" s="9">
        <v>151</v>
      </c>
      <c r="AF198" s="9">
        <v>219</v>
      </c>
      <c r="AG198" s="9">
        <v>643</v>
      </c>
      <c r="AH198" s="9">
        <v>3</v>
      </c>
      <c r="AI198" s="9">
        <v>680</v>
      </c>
      <c r="AJ198" s="9">
        <v>599</v>
      </c>
      <c r="AK198" s="9">
        <v>0</v>
      </c>
      <c r="AL198" s="9">
        <v>8</v>
      </c>
      <c r="AM198" s="9">
        <v>268</v>
      </c>
      <c r="AN198" s="9">
        <v>61</v>
      </c>
      <c r="AO198" s="9">
        <v>0</v>
      </c>
      <c r="AP198" s="9">
        <v>3</v>
      </c>
      <c r="AQ198" s="9">
        <v>0</v>
      </c>
      <c r="AR198" s="9">
        <v>0</v>
      </c>
      <c r="AS198" s="9">
        <v>0</v>
      </c>
      <c r="AT198" s="9">
        <v>207</v>
      </c>
      <c r="AU198" s="9">
        <v>0</v>
      </c>
      <c r="AV198" s="9">
        <v>6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55</v>
      </c>
      <c r="BD198" s="9">
        <v>44</v>
      </c>
      <c r="BE198" s="9">
        <v>4</v>
      </c>
      <c r="BF198" s="18">
        <f t="shared" si="69"/>
        <v>0.95320061497742969</v>
      </c>
      <c r="BG198" s="18">
        <f t="shared" ref="BG198:BG245" si="79">BF198*BO198</f>
        <v>0.66339939368900636</v>
      </c>
      <c r="BH198" s="28">
        <f t="shared" si="68"/>
        <v>2.5671225799490265</v>
      </c>
      <c r="BI198" s="18">
        <v>7.0705304131573554E-2</v>
      </c>
      <c r="BJ198" s="18">
        <v>0.48189021093068068</v>
      </c>
      <c r="BK198" s="18">
        <f t="shared" si="70"/>
        <v>9.0909090909090912E-2</v>
      </c>
      <c r="BL198" s="18">
        <f t="shared" si="71"/>
        <v>4.7108121312337929E-2</v>
      </c>
      <c r="BM198" s="18">
        <f t="shared" si="72"/>
        <v>4.9180327868852458E-2</v>
      </c>
      <c r="BN198" s="18">
        <f t="shared" si="73"/>
        <v>0</v>
      </c>
      <c r="BO198" s="18">
        <f t="shared" si="74"/>
        <v>0.69597037944075879</v>
      </c>
      <c r="BP198" s="9">
        <v>2</v>
      </c>
      <c r="BQ198" s="9">
        <v>1</v>
      </c>
      <c r="BR198" s="9">
        <v>0</v>
      </c>
      <c r="BS198" s="38">
        <v>0</v>
      </c>
      <c r="BT198" s="42">
        <f t="shared" si="75"/>
        <v>0.77247726944027351</v>
      </c>
    </row>
    <row r="199" spans="1:72" ht="16.5" x14ac:dyDescent="0.3">
      <c r="A199" s="7" t="s">
        <v>209</v>
      </c>
      <c r="B199" s="8" t="s">
        <v>192</v>
      </c>
      <c r="C199" s="8">
        <v>63834</v>
      </c>
      <c r="D199" s="9">
        <v>3</v>
      </c>
      <c r="E199" s="9">
        <v>2</v>
      </c>
      <c r="F199" s="18">
        <f t="shared" si="76"/>
        <v>0.66666666666666663</v>
      </c>
      <c r="G199" s="9">
        <f>(P199-Q199)/D199</f>
        <v>576.33333333333337</v>
      </c>
      <c r="H199" s="9">
        <f>(P199-Q199)/E199</f>
        <v>864.5</v>
      </c>
      <c r="I199" s="9">
        <f>Q199/D199</f>
        <v>1031.6666666666667</v>
      </c>
      <c r="J199" s="9">
        <f>Q199/E199</f>
        <v>1547.5</v>
      </c>
      <c r="K199" s="26">
        <f t="shared" ref="K199:K245" si="80">((P199-Q199)*10/C199*0.25)+(Q199*10/C199*0.75)</f>
        <v>0.4313531973556412</v>
      </c>
      <c r="L199" s="18">
        <f t="shared" ref="L199:L245" si="81">(1-K199/E199)</f>
        <v>0.78432340132217937</v>
      </c>
      <c r="M199" s="28">
        <f t="shared" si="77"/>
        <v>-0.87692125015050415</v>
      </c>
      <c r="N199" s="34">
        <v>8.3979203685028148E-2</v>
      </c>
      <c r="O199" s="34">
        <v>0.85796654960429808</v>
      </c>
      <c r="P199" s="9">
        <v>4824</v>
      </c>
      <c r="Q199" s="9">
        <v>3095</v>
      </c>
      <c r="R199" s="9">
        <v>2887</v>
      </c>
      <c r="S199" s="9">
        <v>1219</v>
      </c>
      <c r="T199" s="18">
        <f>(R199-S199)/(P199-Q199)</f>
        <v>0.96471949103528054</v>
      </c>
      <c r="U199" s="18">
        <f>S199/Q199</f>
        <v>0.39386106623586431</v>
      </c>
      <c r="V199" s="18">
        <f>(T199*0.25)+(U199*0.75)</f>
        <v>0.53657567243571835</v>
      </c>
      <c r="W199" s="18">
        <f t="shared" si="78"/>
        <v>0.80486350865357759</v>
      </c>
      <c r="X199" s="28">
        <f t="shared" ref="X199:X245" si="82">(W199-Z199)/Y199</f>
        <v>0.35769860398045156</v>
      </c>
      <c r="Y199" s="18">
        <v>0.22382549560204315</v>
      </c>
      <c r="Z199" s="18">
        <v>0.72480144134149405</v>
      </c>
      <c r="AA199" s="9">
        <v>96</v>
      </c>
      <c r="AB199" s="9">
        <v>19</v>
      </c>
      <c r="AC199" s="9">
        <v>276</v>
      </c>
      <c r="AD199" s="9">
        <v>828</v>
      </c>
      <c r="AE199" s="9">
        <v>569</v>
      </c>
      <c r="AF199" s="9">
        <v>262</v>
      </c>
      <c r="AG199" s="9">
        <v>235</v>
      </c>
      <c r="AH199" s="9">
        <v>153</v>
      </c>
      <c r="AI199" s="9">
        <v>1165</v>
      </c>
      <c r="AJ199" s="9">
        <v>494</v>
      </c>
      <c r="AK199" s="9">
        <v>0</v>
      </c>
      <c r="AL199" s="9">
        <v>4</v>
      </c>
      <c r="AM199" s="9">
        <v>572</v>
      </c>
      <c r="AN199" s="9">
        <v>108</v>
      </c>
      <c r="AO199" s="9">
        <v>23</v>
      </c>
      <c r="AP199" s="9">
        <v>6</v>
      </c>
      <c r="AQ199" s="9">
        <v>46564</v>
      </c>
      <c r="AR199" s="9">
        <v>7000</v>
      </c>
      <c r="AS199" s="9">
        <v>5393</v>
      </c>
      <c r="AT199" s="9">
        <v>441</v>
      </c>
      <c r="AU199" s="9">
        <v>0</v>
      </c>
      <c r="AV199" s="9">
        <v>3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25</v>
      </c>
      <c r="BD199" s="9">
        <v>10</v>
      </c>
      <c r="BE199" s="9">
        <v>0</v>
      </c>
      <c r="BF199" s="18">
        <f t="shared" si="69"/>
        <v>1.0064186744416954</v>
      </c>
      <c r="BG199" s="18">
        <f t="shared" si="79"/>
        <v>0.52401708146299153</v>
      </c>
      <c r="BH199" s="28">
        <f t="shared" ref="BH199:BH245" si="83">(BG199-BJ199)/BI199</f>
        <v>0.59580919776425978</v>
      </c>
      <c r="BI199" s="18">
        <v>7.0705304131573554E-2</v>
      </c>
      <c r="BJ199" s="18">
        <v>0.48189021093068068</v>
      </c>
      <c r="BK199" s="18">
        <f t="shared" si="70"/>
        <v>0</v>
      </c>
      <c r="BL199" s="18">
        <f t="shared" si="71"/>
        <v>6.462035541195477E-4</v>
      </c>
      <c r="BM199" s="18">
        <f t="shared" si="72"/>
        <v>1.3888888888888888E-2</v>
      </c>
      <c r="BN199" s="18">
        <f t="shared" si="73"/>
        <v>4.0209790209790208E-2</v>
      </c>
      <c r="BO199" s="18">
        <f t="shared" si="74"/>
        <v>0.52067503790476344</v>
      </c>
      <c r="BP199" s="9">
        <v>8</v>
      </c>
      <c r="BQ199" s="9">
        <v>7</v>
      </c>
      <c r="BR199" s="9">
        <v>0</v>
      </c>
      <c r="BS199" s="38">
        <v>0</v>
      </c>
      <c r="BT199" s="42">
        <f t="shared" si="75"/>
        <v>2.5528850531402414E-2</v>
      </c>
    </row>
    <row r="200" spans="1:72" ht="16.5" x14ac:dyDescent="0.3">
      <c r="A200" s="7" t="s">
        <v>209</v>
      </c>
      <c r="B200" s="8" t="s">
        <v>22</v>
      </c>
      <c r="C200" s="8">
        <v>198049</v>
      </c>
      <c r="D200" s="9">
        <v>13</v>
      </c>
      <c r="E200" s="9">
        <v>10</v>
      </c>
      <c r="F200" s="18">
        <f t="shared" si="76"/>
        <v>0.76923076923076927</v>
      </c>
      <c r="G200" s="9">
        <f>(P200-Q200)/D200</f>
        <v>526</v>
      </c>
      <c r="H200" s="9">
        <f>(P200-Q200)/E200</f>
        <v>683.8</v>
      </c>
      <c r="I200" s="9">
        <f>Q200/D200</f>
        <v>1015.7692307692307</v>
      </c>
      <c r="J200" s="9">
        <f>Q200/E200</f>
        <v>1320.5</v>
      </c>
      <c r="K200" s="26">
        <f t="shared" si="80"/>
        <v>0.58638266287635887</v>
      </c>
      <c r="L200" s="18">
        <f t="shared" si="81"/>
        <v>0.94136173371236409</v>
      </c>
      <c r="M200" s="28">
        <f t="shared" si="77"/>
        <v>0.99304566426763752</v>
      </c>
      <c r="N200" s="34">
        <v>8.3979203685028148E-2</v>
      </c>
      <c r="O200" s="34">
        <v>0.85796654960429808</v>
      </c>
      <c r="P200" s="9">
        <v>20043</v>
      </c>
      <c r="Q200" s="9">
        <v>13205</v>
      </c>
      <c r="R200" s="9">
        <v>11537</v>
      </c>
      <c r="S200" s="9">
        <v>5080</v>
      </c>
      <c r="T200" s="18">
        <f>(R200-S200)/(P200-Q200)</f>
        <v>0.94428195378765722</v>
      </c>
      <c r="U200" s="18">
        <f>S200/Q200</f>
        <v>0.38470276410450588</v>
      </c>
      <c r="V200" s="18">
        <f>(T200*0.25)+(U200*0.75)</f>
        <v>0.5245975615252938</v>
      </c>
      <c r="W200" s="18">
        <f t="shared" si="78"/>
        <v>0.68197682998288189</v>
      </c>
      <c r="X200" s="28">
        <f t="shared" si="82"/>
        <v>-0.19133035422717606</v>
      </c>
      <c r="Y200" s="18">
        <v>0.22382549560204315</v>
      </c>
      <c r="Z200" s="18">
        <v>0.72480144134149405</v>
      </c>
      <c r="AA200" s="9">
        <v>234</v>
      </c>
      <c r="AB200" s="9">
        <v>2</v>
      </c>
      <c r="AC200" s="9">
        <v>606</v>
      </c>
      <c r="AD200" s="9">
        <v>4238</v>
      </c>
      <c r="AE200" s="9">
        <v>952</v>
      </c>
      <c r="AF200" s="9">
        <v>695</v>
      </c>
      <c r="AG200" s="9">
        <v>1259</v>
      </c>
      <c r="AH200" s="9">
        <v>2174</v>
      </c>
      <c r="AI200" s="9">
        <v>2548</v>
      </c>
      <c r="AJ200" s="9">
        <v>5130</v>
      </c>
      <c r="AK200" s="9">
        <v>1</v>
      </c>
      <c r="AL200" s="9">
        <v>14</v>
      </c>
      <c r="AM200" s="9">
        <v>1275</v>
      </c>
      <c r="AN200" s="9">
        <v>284</v>
      </c>
      <c r="AO200" s="9">
        <v>2</v>
      </c>
      <c r="AP200" s="9">
        <v>15</v>
      </c>
      <c r="AQ200" s="9">
        <v>1453210</v>
      </c>
      <c r="AR200" s="9">
        <v>44355</v>
      </c>
      <c r="AS200" s="9">
        <v>0</v>
      </c>
      <c r="AT200" s="9">
        <v>989</v>
      </c>
      <c r="AU200" s="9">
        <v>0</v>
      </c>
      <c r="AV200" s="9">
        <v>17</v>
      </c>
      <c r="AW200" s="9">
        <v>1</v>
      </c>
      <c r="AX200" s="9">
        <v>3</v>
      </c>
      <c r="AY200" s="9">
        <v>0</v>
      </c>
      <c r="AZ200" s="9">
        <v>0</v>
      </c>
      <c r="BA200" s="9">
        <v>0</v>
      </c>
      <c r="BB200" s="9">
        <v>3</v>
      </c>
      <c r="BC200" s="9">
        <v>225</v>
      </c>
      <c r="BD200" s="9">
        <v>194</v>
      </c>
      <c r="BE200" s="9">
        <v>15</v>
      </c>
      <c r="BF200" s="18">
        <f t="shared" si="69"/>
        <v>0.96333278462083072</v>
      </c>
      <c r="BG200" s="18">
        <f t="shared" si="79"/>
        <v>0.43163680102293484</v>
      </c>
      <c r="BH200" s="28">
        <f t="shared" si="83"/>
        <v>-0.7107445548106357</v>
      </c>
      <c r="BI200" s="18">
        <v>7.0705304131573554E-2</v>
      </c>
      <c r="BJ200" s="18">
        <v>0.48189021093068068</v>
      </c>
      <c r="BK200" s="18">
        <f t="shared" si="70"/>
        <v>7.7319587628865982E-2</v>
      </c>
      <c r="BL200" s="18">
        <f t="shared" si="71"/>
        <v>3.9227760493721141E-2</v>
      </c>
      <c r="BM200" s="18">
        <f t="shared" si="72"/>
        <v>3.1690140845070422E-2</v>
      </c>
      <c r="BN200" s="18">
        <f t="shared" si="73"/>
        <v>1.5686274509803921E-3</v>
      </c>
      <c r="BO200" s="18">
        <f t="shared" si="74"/>
        <v>0.44806613863227729</v>
      </c>
      <c r="BP200" s="9">
        <v>87</v>
      </c>
      <c r="BQ200" s="9">
        <v>67</v>
      </c>
      <c r="BR200" s="9">
        <v>0</v>
      </c>
      <c r="BS200" s="38">
        <v>0</v>
      </c>
      <c r="BT200" s="42">
        <f t="shared" si="75"/>
        <v>3.0323585076608595E-2</v>
      </c>
    </row>
    <row r="201" spans="1:72" ht="16.5" x14ac:dyDescent="0.3">
      <c r="A201" s="7" t="s">
        <v>209</v>
      </c>
      <c r="B201" s="8" t="s">
        <v>91</v>
      </c>
      <c r="C201" s="8">
        <v>57513</v>
      </c>
      <c r="D201" s="9">
        <v>3</v>
      </c>
      <c r="E201" s="9">
        <v>3</v>
      </c>
      <c r="F201" s="18">
        <f t="shared" si="76"/>
        <v>1</v>
      </c>
      <c r="G201" s="9">
        <f>(P201-Q201)/D201</f>
        <v>959.33333333333337</v>
      </c>
      <c r="H201" s="9">
        <f>(P201-Q201)/E201</f>
        <v>959.33333333333337</v>
      </c>
      <c r="I201" s="9">
        <f>Q201/D201</f>
        <v>911</v>
      </c>
      <c r="J201" s="9">
        <f>Q201/E201</f>
        <v>911</v>
      </c>
      <c r="K201" s="26">
        <f t="shared" si="80"/>
        <v>0.48149983481995379</v>
      </c>
      <c r="L201" s="18">
        <f t="shared" si="81"/>
        <v>0.83950005506001535</v>
      </c>
      <c r="M201" s="28">
        <f t="shared" si="77"/>
        <v>-0.21989366097758015</v>
      </c>
      <c r="N201" s="34">
        <v>8.3979203685028148E-2</v>
      </c>
      <c r="O201" s="34">
        <v>0.85796654960429808</v>
      </c>
      <c r="P201" s="9">
        <v>5611</v>
      </c>
      <c r="Q201" s="9">
        <v>2733</v>
      </c>
      <c r="R201" s="9">
        <v>4435</v>
      </c>
      <c r="S201" s="9">
        <v>1615</v>
      </c>
      <c r="T201" s="18">
        <f>(R201-S201)/(P201-Q201)</f>
        <v>0.97984711605281449</v>
      </c>
      <c r="U201" s="18">
        <f>S201/Q201</f>
        <v>0.59092572264910359</v>
      </c>
      <c r="V201" s="18">
        <f>(T201*0.25)+(U201*0.75)</f>
        <v>0.68815607100003129</v>
      </c>
      <c r="W201" s="18">
        <f t="shared" si="78"/>
        <v>0.68815607100003129</v>
      </c>
      <c r="X201" s="28">
        <f t="shared" si="82"/>
        <v>-0.1637229496259775</v>
      </c>
      <c r="Y201" s="18">
        <v>0.22382549560204315</v>
      </c>
      <c r="Z201" s="18">
        <v>0.72480144134149405</v>
      </c>
      <c r="AA201" s="9">
        <v>112</v>
      </c>
      <c r="AB201" s="9">
        <v>26</v>
      </c>
      <c r="AC201" s="9">
        <v>641</v>
      </c>
      <c r="AD201" s="9">
        <v>836</v>
      </c>
      <c r="AE201" s="9">
        <v>1149</v>
      </c>
      <c r="AF201" s="9">
        <v>220</v>
      </c>
      <c r="AG201" s="9">
        <v>118</v>
      </c>
      <c r="AH201" s="9">
        <v>128</v>
      </c>
      <c r="AI201" s="9">
        <v>528</v>
      </c>
      <c r="AJ201" s="9">
        <v>500</v>
      </c>
      <c r="AK201" s="9">
        <v>0</v>
      </c>
      <c r="AL201" s="9">
        <v>13</v>
      </c>
      <c r="AM201" s="9">
        <v>524</v>
      </c>
      <c r="AN201" s="9">
        <v>139</v>
      </c>
      <c r="AO201" s="9">
        <v>27</v>
      </c>
      <c r="AP201" s="9">
        <v>5</v>
      </c>
      <c r="AQ201" s="9">
        <v>869966</v>
      </c>
      <c r="AR201" s="9">
        <v>0</v>
      </c>
      <c r="AS201" s="9">
        <v>14424</v>
      </c>
      <c r="AT201" s="9">
        <v>358</v>
      </c>
      <c r="AU201" s="9">
        <v>0</v>
      </c>
      <c r="AV201" s="9">
        <v>2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69</v>
      </c>
      <c r="BD201" s="9">
        <v>48</v>
      </c>
      <c r="BE201" s="9">
        <v>3</v>
      </c>
      <c r="BF201" s="18">
        <f t="shared" si="69"/>
        <v>0.98705103353278201</v>
      </c>
      <c r="BG201" s="18">
        <f t="shared" si="79"/>
        <v>0.45806797262762333</v>
      </c>
      <c r="BH201" s="28">
        <f t="shared" si="83"/>
        <v>-0.33692293096890163</v>
      </c>
      <c r="BI201" s="18">
        <v>7.0705304131573554E-2</v>
      </c>
      <c r="BJ201" s="18">
        <v>0.48189021093068068</v>
      </c>
      <c r="BK201" s="18">
        <f t="shared" si="70"/>
        <v>6.25E-2</v>
      </c>
      <c r="BL201" s="18">
        <f t="shared" si="71"/>
        <v>3.3628338821807539E-2</v>
      </c>
      <c r="BM201" s="18">
        <f t="shared" si="72"/>
        <v>7.1942446043165471E-3</v>
      </c>
      <c r="BN201" s="18">
        <f t="shared" si="73"/>
        <v>5.1526717557251911E-2</v>
      </c>
      <c r="BO201" s="18">
        <f t="shared" si="74"/>
        <v>0.46407729394511593</v>
      </c>
      <c r="BP201" s="9">
        <v>40</v>
      </c>
      <c r="BQ201" s="9">
        <v>16</v>
      </c>
      <c r="BR201" s="9">
        <v>0</v>
      </c>
      <c r="BS201" s="38">
        <v>0</v>
      </c>
      <c r="BT201" s="42">
        <f t="shared" si="75"/>
        <v>-0.24017984719081975</v>
      </c>
    </row>
    <row r="202" spans="1:72" ht="16.5" x14ac:dyDescent="0.3">
      <c r="A202" s="7" t="s">
        <v>209</v>
      </c>
      <c r="B202" s="8" t="s">
        <v>52</v>
      </c>
      <c r="C202" s="8">
        <v>50296</v>
      </c>
      <c r="D202" s="9">
        <v>3</v>
      </c>
      <c r="E202" s="9">
        <v>3</v>
      </c>
      <c r="F202" s="18">
        <f t="shared" si="76"/>
        <v>1</v>
      </c>
      <c r="G202" s="9">
        <f>(P202-Q202)/D202</f>
        <v>455</v>
      </c>
      <c r="H202" s="9">
        <f>(P202-Q202)/E202</f>
        <v>455</v>
      </c>
      <c r="I202" s="9">
        <f>Q202/D202</f>
        <v>1315.6666666666667</v>
      </c>
      <c r="J202" s="9">
        <f>Q202/E202</f>
        <v>1315.6666666666667</v>
      </c>
      <c r="K202" s="26">
        <f t="shared" si="80"/>
        <v>0.65641402894862411</v>
      </c>
      <c r="L202" s="18">
        <f t="shared" si="81"/>
        <v>0.78119532368379196</v>
      </c>
      <c r="M202" s="28">
        <f t="shared" si="77"/>
        <v>-0.91416949139508119</v>
      </c>
      <c r="N202" s="34">
        <v>8.3979203685028148E-2</v>
      </c>
      <c r="O202" s="34">
        <v>0.85796654960429808</v>
      </c>
      <c r="P202" s="9">
        <v>5312</v>
      </c>
      <c r="Q202" s="9">
        <v>3947</v>
      </c>
      <c r="R202" s="9">
        <v>3053</v>
      </c>
      <c r="S202" s="9">
        <v>1722</v>
      </c>
      <c r="T202" s="18">
        <f>(R202-S202)/(P202-Q202)</f>
        <v>0.97509157509157507</v>
      </c>
      <c r="U202" s="18">
        <f>S202/Q202</f>
        <v>0.43628071953382314</v>
      </c>
      <c r="V202" s="18">
        <f>(T202*0.25)+(U202*0.75)</f>
        <v>0.57098343342326108</v>
      </c>
      <c r="W202" s="18">
        <f t="shared" si="78"/>
        <v>0.57098343342326108</v>
      </c>
      <c r="X202" s="28">
        <f t="shared" si="82"/>
        <v>-0.68722290775898931</v>
      </c>
      <c r="Y202" s="18">
        <v>0.22382549560204315</v>
      </c>
      <c r="Z202" s="18">
        <v>0.72480144134149405</v>
      </c>
      <c r="AA202" s="9">
        <v>53</v>
      </c>
      <c r="AB202" s="9">
        <v>3</v>
      </c>
      <c r="AC202" s="9">
        <v>317</v>
      </c>
      <c r="AD202" s="9">
        <v>1349</v>
      </c>
      <c r="AE202" s="9">
        <v>853</v>
      </c>
      <c r="AF202" s="9">
        <v>284</v>
      </c>
      <c r="AG202" s="9">
        <v>183</v>
      </c>
      <c r="AH202" s="9">
        <v>402</v>
      </c>
      <c r="AI202" s="9">
        <v>941</v>
      </c>
      <c r="AJ202" s="9">
        <v>1036</v>
      </c>
      <c r="AK202" s="9">
        <v>0</v>
      </c>
      <c r="AL202" s="9">
        <v>27</v>
      </c>
      <c r="AM202" s="9">
        <v>510</v>
      </c>
      <c r="AN202" s="9">
        <v>56</v>
      </c>
      <c r="AO202" s="9">
        <v>3</v>
      </c>
      <c r="AP202" s="9">
        <v>0</v>
      </c>
      <c r="AQ202" s="9">
        <v>198066</v>
      </c>
      <c r="AR202" s="9">
        <v>0</v>
      </c>
      <c r="AS202" s="9">
        <v>12807</v>
      </c>
      <c r="AT202" s="9">
        <v>451</v>
      </c>
      <c r="AU202" s="9">
        <v>0</v>
      </c>
      <c r="AV202" s="9">
        <v>0</v>
      </c>
      <c r="AW202" s="9">
        <v>0</v>
      </c>
      <c r="AX202" s="9">
        <v>1</v>
      </c>
      <c r="AY202" s="9">
        <v>0</v>
      </c>
      <c r="AZ202" s="9">
        <v>0</v>
      </c>
      <c r="BA202" s="9">
        <v>0</v>
      </c>
      <c r="BB202" s="9">
        <v>1</v>
      </c>
      <c r="BC202" s="9">
        <v>95</v>
      </c>
      <c r="BD202" s="9">
        <v>80</v>
      </c>
      <c r="BE202" s="9">
        <v>10</v>
      </c>
      <c r="BF202" s="18">
        <f t="shared" si="69"/>
        <v>0.95374050842784541</v>
      </c>
      <c r="BG202" s="18">
        <f t="shared" si="79"/>
        <v>0.45003234745550225</v>
      </c>
      <c r="BH202" s="28">
        <f t="shared" si="83"/>
        <v>-0.45057246930011102</v>
      </c>
      <c r="BI202" s="18">
        <v>7.0705304131573554E-2</v>
      </c>
      <c r="BJ202" s="18">
        <v>0.48189021093068068</v>
      </c>
      <c r="BK202" s="18">
        <f t="shared" si="70"/>
        <v>0.125</v>
      </c>
      <c r="BL202" s="18">
        <f t="shared" si="71"/>
        <v>6.5920319229794785E-2</v>
      </c>
      <c r="BM202" s="18">
        <f t="shared" si="72"/>
        <v>0</v>
      </c>
      <c r="BN202" s="18">
        <f t="shared" si="73"/>
        <v>5.8823529411764705E-3</v>
      </c>
      <c r="BO202" s="18">
        <f t="shared" si="74"/>
        <v>0.4718603681805858</v>
      </c>
      <c r="BP202" s="9">
        <v>0</v>
      </c>
      <c r="BQ202" s="9">
        <v>0</v>
      </c>
      <c r="BR202" s="9">
        <v>0</v>
      </c>
      <c r="BS202" s="38">
        <v>0</v>
      </c>
      <c r="BT202" s="42">
        <f t="shared" si="75"/>
        <v>-0.68398828948472712</v>
      </c>
    </row>
    <row r="203" spans="1:72" ht="16.5" x14ac:dyDescent="0.3">
      <c r="A203" s="7" t="s">
        <v>209</v>
      </c>
      <c r="B203" s="8" t="s">
        <v>99</v>
      </c>
      <c r="C203" s="8">
        <v>225453</v>
      </c>
      <c r="D203" s="9">
        <v>35</v>
      </c>
      <c r="E203" s="9">
        <v>29</v>
      </c>
      <c r="F203" s="18">
        <f t="shared" si="76"/>
        <v>0.82857142857142863</v>
      </c>
      <c r="G203" s="9">
        <f>(P203-Q203)/D203</f>
        <v>302.02857142857141</v>
      </c>
      <c r="H203" s="9">
        <f>(P203-Q203)/E203</f>
        <v>364.51724137931035</v>
      </c>
      <c r="I203" s="9">
        <f>Q203/D203</f>
        <v>2022.8</v>
      </c>
      <c r="J203" s="9">
        <f>Q203/E203</f>
        <v>2441.3103448275861</v>
      </c>
      <c r="K203" s="26">
        <f t="shared" si="80"/>
        <v>2.4724111012051293</v>
      </c>
      <c r="L203" s="18">
        <f t="shared" si="81"/>
        <v>0.91474444478603001</v>
      </c>
      <c r="M203" s="28">
        <f t="shared" si="77"/>
        <v>0.67609470785984982</v>
      </c>
      <c r="N203" s="34">
        <v>8.3979203685028148E-2</v>
      </c>
      <c r="O203" s="34">
        <v>0.85796654960429808</v>
      </c>
      <c r="P203" s="9">
        <v>81369</v>
      </c>
      <c r="Q203" s="9">
        <v>70798</v>
      </c>
      <c r="R203" s="9">
        <v>23113</v>
      </c>
      <c r="S203" s="9">
        <v>13726</v>
      </c>
      <c r="T203" s="18">
        <f>(R203-S203)/(P203-Q203)</f>
        <v>0.88799545927537604</v>
      </c>
      <c r="U203" s="18">
        <f>S203/Q203</f>
        <v>0.19387553320715276</v>
      </c>
      <c r="V203" s="18">
        <f>(T203*0.25)+(U203*0.75)</f>
        <v>0.36740551472420857</v>
      </c>
      <c r="W203" s="18">
        <f t="shared" si="78"/>
        <v>0.4434204488050793</v>
      </c>
      <c r="X203" s="28">
        <f t="shared" si="82"/>
        <v>-1.2571445079550008</v>
      </c>
      <c r="Y203" s="18">
        <v>0.22382549560204315</v>
      </c>
      <c r="Z203" s="18">
        <v>0.72480144134149405</v>
      </c>
      <c r="AA203" s="9">
        <v>542</v>
      </c>
      <c r="AB203" s="9">
        <v>29</v>
      </c>
      <c r="AC203" s="9">
        <v>543</v>
      </c>
      <c r="AD203" s="9">
        <v>12612</v>
      </c>
      <c r="AE203" s="9">
        <v>4110</v>
      </c>
      <c r="AF203" s="9">
        <v>1695</v>
      </c>
      <c r="AG203" s="9">
        <v>5579</v>
      </c>
      <c r="AH203" s="9">
        <v>2342</v>
      </c>
      <c r="AI203" s="9">
        <v>12826</v>
      </c>
      <c r="AJ203" s="9">
        <v>43656</v>
      </c>
      <c r="AK203" s="9">
        <v>0</v>
      </c>
      <c r="AL203" s="9">
        <v>91</v>
      </c>
      <c r="AM203" s="9">
        <v>6561</v>
      </c>
      <c r="AN203" s="9">
        <v>813</v>
      </c>
      <c r="AO203" s="9">
        <v>37</v>
      </c>
      <c r="AP203" s="9">
        <v>260</v>
      </c>
      <c r="AQ203" s="9">
        <v>25436537</v>
      </c>
      <c r="AR203" s="9">
        <v>456178</v>
      </c>
      <c r="AS203" s="9">
        <v>3350002</v>
      </c>
      <c r="AT203" s="9">
        <v>5711</v>
      </c>
      <c r="AU203" s="9">
        <v>0</v>
      </c>
      <c r="AV203" s="9">
        <v>0</v>
      </c>
      <c r="AW203" s="9">
        <v>0</v>
      </c>
      <c r="AX203" s="9">
        <v>105</v>
      </c>
      <c r="AY203" s="9">
        <v>0</v>
      </c>
      <c r="AZ203" s="9">
        <v>0</v>
      </c>
      <c r="BA203" s="9">
        <v>0</v>
      </c>
      <c r="BB203" s="9">
        <v>105</v>
      </c>
      <c r="BC203" s="9">
        <v>1532</v>
      </c>
      <c r="BD203" s="9">
        <v>1186</v>
      </c>
      <c r="BE203" s="9">
        <v>418</v>
      </c>
      <c r="BF203" s="18">
        <f t="shared" si="69"/>
        <v>0.86908222995614892</v>
      </c>
      <c r="BG203" s="18">
        <f t="shared" si="79"/>
        <v>0.49709963461594886</v>
      </c>
      <c r="BH203" s="28">
        <f t="shared" si="83"/>
        <v>0.21511008080759228</v>
      </c>
      <c r="BI203" s="18">
        <v>7.0705304131573554E-2</v>
      </c>
      <c r="BJ203" s="18">
        <v>0.48189021093068068</v>
      </c>
      <c r="BK203" s="18">
        <f t="shared" si="70"/>
        <v>0.35244519392917367</v>
      </c>
      <c r="BL203" s="18">
        <f t="shared" si="71"/>
        <v>0.17686527048643774</v>
      </c>
      <c r="BM203" s="18">
        <f t="shared" si="72"/>
        <v>0</v>
      </c>
      <c r="BN203" s="18">
        <f t="shared" si="73"/>
        <v>5.6393842402072854E-3</v>
      </c>
      <c r="BO203" s="18">
        <f t="shared" si="74"/>
        <v>0.57198227910036881</v>
      </c>
      <c r="BP203" s="9">
        <v>122</v>
      </c>
      <c r="BQ203" s="9">
        <v>75</v>
      </c>
      <c r="BR203" s="9">
        <v>0</v>
      </c>
      <c r="BS203" s="38">
        <v>0</v>
      </c>
      <c r="BT203" s="42">
        <f t="shared" si="75"/>
        <v>-0.12197990642918621</v>
      </c>
    </row>
    <row r="204" spans="1:72" ht="16.5" x14ac:dyDescent="0.3">
      <c r="A204" s="7" t="s">
        <v>209</v>
      </c>
      <c r="B204" s="8" t="s">
        <v>100</v>
      </c>
      <c r="C204" s="8">
        <v>345370</v>
      </c>
      <c r="D204" s="9">
        <v>31</v>
      </c>
      <c r="E204" s="9">
        <v>26</v>
      </c>
      <c r="F204" s="18">
        <f t="shared" si="76"/>
        <v>0.83870967741935487</v>
      </c>
      <c r="G204" s="9">
        <f>(P204-Q204)/D204</f>
        <v>271.90322580645159</v>
      </c>
      <c r="H204" s="9">
        <f>(P204-Q204)/E204</f>
        <v>324.19230769230768</v>
      </c>
      <c r="I204" s="9">
        <f>Q204/D204</f>
        <v>2267.8064516129034</v>
      </c>
      <c r="J204" s="9">
        <f>Q204/E204</f>
        <v>2703.9230769230771</v>
      </c>
      <c r="K204" s="26">
        <f t="shared" si="80"/>
        <v>1.5876813272722008</v>
      </c>
      <c r="L204" s="18">
        <f t="shared" si="81"/>
        <v>0.93893533356645387</v>
      </c>
      <c r="M204" s="28">
        <f t="shared" si="77"/>
        <v>0.96415279508765983</v>
      </c>
      <c r="N204" s="34">
        <v>8.3979203685028148E-2</v>
      </c>
      <c r="O204" s="34">
        <v>0.85796654960429808</v>
      </c>
      <c r="P204" s="9">
        <v>78731</v>
      </c>
      <c r="Q204" s="9">
        <v>70302</v>
      </c>
      <c r="R204" s="9">
        <v>27162</v>
      </c>
      <c r="S204" s="9">
        <v>19329</v>
      </c>
      <c r="T204" s="18">
        <f>(R204-S204)/(P204-Q204)</f>
        <v>0.9292917309289358</v>
      </c>
      <c r="U204" s="18">
        <f>S204/Q204</f>
        <v>0.27494239139711529</v>
      </c>
      <c r="V204" s="18">
        <f>(T204*0.25)+(U204*0.75)</f>
        <v>0.43852972628007042</v>
      </c>
      <c r="W204" s="18">
        <f t="shared" si="78"/>
        <v>0.52286236594931468</v>
      </c>
      <c r="X204" s="28">
        <f t="shared" si="82"/>
        <v>-0.9022165899778577</v>
      </c>
      <c r="Y204" s="18">
        <v>0.22382549560204315</v>
      </c>
      <c r="Z204" s="18">
        <v>0.72480144134149405</v>
      </c>
      <c r="AA204" s="9">
        <v>304</v>
      </c>
      <c r="AB204" s="9">
        <v>20</v>
      </c>
      <c r="AC204" s="9">
        <v>779</v>
      </c>
      <c r="AD204" s="9">
        <v>18226</v>
      </c>
      <c r="AE204" s="9">
        <v>3038</v>
      </c>
      <c r="AF204" s="9">
        <v>3573</v>
      </c>
      <c r="AG204" s="9">
        <v>5556</v>
      </c>
      <c r="AH204" s="9">
        <v>7162</v>
      </c>
      <c r="AI204" s="9">
        <v>11326</v>
      </c>
      <c r="AJ204" s="9">
        <v>38706</v>
      </c>
      <c r="AK204" s="9">
        <v>3</v>
      </c>
      <c r="AL204" s="9">
        <v>88</v>
      </c>
      <c r="AM204" s="9">
        <v>819</v>
      </c>
      <c r="AN204" s="9">
        <v>422</v>
      </c>
      <c r="AO204" s="9">
        <v>20</v>
      </c>
      <c r="AP204" s="9">
        <v>99</v>
      </c>
      <c r="AQ204" s="9">
        <v>0</v>
      </c>
      <c r="AR204" s="9">
        <v>0</v>
      </c>
      <c r="AS204" s="9">
        <v>0</v>
      </c>
      <c r="AT204" s="9">
        <v>377</v>
      </c>
      <c r="AU204" s="9">
        <v>0</v>
      </c>
      <c r="AV204" s="9">
        <v>17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390</v>
      </c>
      <c r="BD204" s="9">
        <v>336</v>
      </c>
      <c r="BE204" s="9">
        <v>60</v>
      </c>
      <c r="BF204" s="18">
        <f t="shared" si="69"/>
        <v>0.93394337342682276</v>
      </c>
      <c r="BG204" s="18">
        <f t="shared" si="79"/>
        <v>0.45518214497397813</v>
      </c>
      <c r="BH204" s="28">
        <f t="shared" si="83"/>
        <v>-0.37773779894931575</v>
      </c>
      <c r="BI204" s="18">
        <v>7.0705304131573554E-2</v>
      </c>
      <c r="BJ204" s="18">
        <v>0.48189021093068068</v>
      </c>
      <c r="BK204" s="18">
        <f t="shared" si="70"/>
        <v>0.17857142857142858</v>
      </c>
      <c r="BL204" s="18">
        <f t="shared" si="71"/>
        <v>8.9932922046517677E-2</v>
      </c>
      <c r="BM204" s="18">
        <f t="shared" si="72"/>
        <v>2.014218009478673E-2</v>
      </c>
      <c r="BN204" s="18">
        <f t="shared" si="73"/>
        <v>2.442002442002442E-2</v>
      </c>
      <c r="BO204" s="18">
        <f t="shared" si="74"/>
        <v>0.48737659897283164</v>
      </c>
      <c r="BP204" s="9">
        <v>183</v>
      </c>
      <c r="BQ204" s="9">
        <v>107</v>
      </c>
      <c r="BR204" s="9">
        <v>4</v>
      </c>
      <c r="BS204" s="38">
        <v>2</v>
      </c>
      <c r="BT204" s="42">
        <f t="shared" si="75"/>
        <v>-0.10526719794650452</v>
      </c>
    </row>
    <row r="205" spans="1:72" ht="16.5" x14ac:dyDescent="0.3">
      <c r="A205" s="7" t="s">
        <v>209</v>
      </c>
      <c r="B205" s="8" t="s">
        <v>101</v>
      </c>
      <c r="C205" s="8">
        <v>385439</v>
      </c>
      <c r="D205" s="9">
        <v>30</v>
      </c>
      <c r="E205" s="9">
        <v>27</v>
      </c>
      <c r="F205" s="18">
        <f t="shared" si="76"/>
        <v>0.9</v>
      </c>
      <c r="G205" s="9">
        <f>(P205-Q205)/D205</f>
        <v>273.39999999999998</v>
      </c>
      <c r="H205" s="9">
        <f>(P205-Q205)/E205</f>
        <v>303.77777777777777</v>
      </c>
      <c r="I205" s="9">
        <f>Q205/D205</f>
        <v>2305</v>
      </c>
      <c r="J205" s="9">
        <f>Q205/E205</f>
        <v>2561.1111111111113</v>
      </c>
      <c r="K205" s="26">
        <f t="shared" si="80"/>
        <v>1.398742732313025</v>
      </c>
      <c r="L205" s="18">
        <f t="shared" si="81"/>
        <v>0.94819471361803609</v>
      </c>
      <c r="M205" s="28">
        <f t="shared" si="77"/>
        <v>1.0744108071344327</v>
      </c>
      <c r="N205" s="34">
        <v>8.3979203685028148E-2</v>
      </c>
      <c r="O205" s="34">
        <v>0.85796654960429808</v>
      </c>
      <c r="P205" s="9">
        <v>77352</v>
      </c>
      <c r="Q205" s="9">
        <v>69150</v>
      </c>
      <c r="R205" s="9">
        <v>24187</v>
      </c>
      <c r="S205" s="9">
        <v>16807</v>
      </c>
      <c r="T205" s="18">
        <f>(R205-S205)/(P205-Q205)</f>
        <v>0.89978054133138263</v>
      </c>
      <c r="U205" s="18">
        <f>S205/Q205</f>
        <v>0.24305133767172812</v>
      </c>
      <c r="V205" s="18">
        <f>(T205*0.25)+(U205*0.75)</f>
        <v>0.40723363858664174</v>
      </c>
      <c r="W205" s="18">
        <f t="shared" si="78"/>
        <v>0.45248182065182413</v>
      </c>
      <c r="X205" s="28">
        <f t="shared" si="82"/>
        <v>-1.2166604164426749</v>
      </c>
      <c r="Y205" s="18">
        <v>0.22382549560204315</v>
      </c>
      <c r="Z205" s="18">
        <v>0.72480144134149405</v>
      </c>
      <c r="AA205" s="9">
        <v>445</v>
      </c>
      <c r="AB205" s="9">
        <v>5</v>
      </c>
      <c r="AC205" s="9">
        <v>2038</v>
      </c>
      <c r="AD205" s="9">
        <v>14319</v>
      </c>
      <c r="AE205" s="9">
        <v>4398</v>
      </c>
      <c r="AF205" s="9">
        <v>2665</v>
      </c>
      <c r="AG205" s="9">
        <v>7700</v>
      </c>
      <c r="AH205" s="9">
        <v>2044</v>
      </c>
      <c r="AI205" s="9">
        <v>14756</v>
      </c>
      <c r="AJ205" s="9">
        <v>35877</v>
      </c>
      <c r="AK205" s="9">
        <v>1</v>
      </c>
      <c r="AL205" s="9">
        <v>51</v>
      </c>
      <c r="AM205" s="9">
        <v>1949</v>
      </c>
      <c r="AN205" s="9">
        <v>549</v>
      </c>
      <c r="AO205" s="9">
        <v>5</v>
      </c>
      <c r="AP205" s="9">
        <v>96</v>
      </c>
      <c r="AQ205" s="9">
        <v>3262729</v>
      </c>
      <c r="AR205" s="9">
        <v>722238</v>
      </c>
      <c r="AS205" s="9">
        <v>1167277</v>
      </c>
      <c r="AT205" s="9">
        <v>1395</v>
      </c>
      <c r="AU205" s="9">
        <v>3</v>
      </c>
      <c r="AV205" s="9">
        <v>26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511</v>
      </c>
      <c r="BD205" s="9">
        <v>406</v>
      </c>
      <c r="BE205" s="9">
        <v>67</v>
      </c>
      <c r="BF205" s="18">
        <f t="shared" si="69"/>
        <v>0.93274326525320983</v>
      </c>
      <c r="BG205" s="18">
        <f t="shared" si="79"/>
        <v>0.56363352745161022</v>
      </c>
      <c r="BH205" s="28">
        <f t="shared" si="83"/>
        <v>1.1561129327555915</v>
      </c>
      <c r="BI205" s="18">
        <v>7.0705304131573554E-2</v>
      </c>
      <c r="BJ205" s="18">
        <v>0.48189021093068068</v>
      </c>
      <c r="BK205" s="18">
        <f t="shared" si="70"/>
        <v>0.16502463054187191</v>
      </c>
      <c r="BL205" s="18">
        <f t="shared" si="71"/>
        <v>8.2888309486409559E-2</v>
      </c>
      <c r="BM205" s="18">
        <f t="shared" si="72"/>
        <v>2.3679417122040074E-2</v>
      </c>
      <c r="BN205" s="18">
        <f t="shared" si="73"/>
        <v>2.5654181631605951E-3</v>
      </c>
      <c r="BO205" s="18">
        <f t="shared" si="74"/>
        <v>0.60427509739092222</v>
      </c>
      <c r="BP205" s="9">
        <v>78</v>
      </c>
      <c r="BQ205" s="9">
        <v>50</v>
      </c>
      <c r="BR205" s="9">
        <v>0</v>
      </c>
      <c r="BS205" s="38">
        <v>0</v>
      </c>
      <c r="BT205" s="42">
        <f t="shared" si="75"/>
        <v>0.33795444114911644</v>
      </c>
    </row>
    <row r="206" spans="1:72" ht="16.5" x14ac:dyDescent="0.3">
      <c r="A206" s="7" t="s">
        <v>209</v>
      </c>
      <c r="B206" s="8" t="s">
        <v>102</v>
      </c>
      <c r="C206" s="8">
        <v>287828</v>
      </c>
      <c r="D206" s="9">
        <v>26</v>
      </c>
      <c r="E206" s="9">
        <v>23</v>
      </c>
      <c r="F206" s="18">
        <f t="shared" si="76"/>
        <v>0.88461538461538458</v>
      </c>
      <c r="G206" s="9">
        <f>(P206-Q206)/D206</f>
        <v>522.53846153846155</v>
      </c>
      <c r="H206" s="9">
        <f>(P206-Q206)/E206</f>
        <v>590.695652173913</v>
      </c>
      <c r="I206" s="9">
        <f>Q206/D206</f>
        <v>2411.0384615384614</v>
      </c>
      <c r="J206" s="9">
        <f>Q206/E206</f>
        <v>2725.521739130435</v>
      </c>
      <c r="K206" s="26">
        <f t="shared" si="80"/>
        <v>1.7514539933571438</v>
      </c>
      <c r="L206" s="18">
        <f t="shared" si="81"/>
        <v>0.9238498263757764</v>
      </c>
      <c r="M206" s="28">
        <f t="shared" si="77"/>
        <v>0.78451895088907608</v>
      </c>
      <c r="N206" s="34">
        <v>8.3979203685028148E-2</v>
      </c>
      <c r="O206" s="34">
        <v>0.85796654960429808</v>
      </c>
      <c r="P206" s="9">
        <v>76273</v>
      </c>
      <c r="Q206" s="9">
        <v>62687</v>
      </c>
      <c r="R206" s="9">
        <v>24385</v>
      </c>
      <c r="S206" s="9">
        <v>11304</v>
      </c>
      <c r="T206" s="18">
        <f>(R206-S206)/(P206-Q206)</f>
        <v>0.96282938318857647</v>
      </c>
      <c r="U206" s="18">
        <f>S206/Q206</f>
        <v>0.18032446918818895</v>
      </c>
      <c r="V206" s="18">
        <f>(T206*0.25)+(U206*0.75)</f>
        <v>0.37595069768828582</v>
      </c>
      <c r="W206" s="18">
        <f t="shared" si="78"/>
        <v>0.42498774521284488</v>
      </c>
      <c r="X206" s="28">
        <f t="shared" si="82"/>
        <v>-1.3394975193608478</v>
      </c>
      <c r="Y206" s="18">
        <v>0.22382549560204315</v>
      </c>
      <c r="Z206" s="18">
        <v>0.72480144134149405</v>
      </c>
      <c r="AA206" s="9">
        <v>440</v>
      </c>
      <c r="AB206" s="9">
        <v>2</v>
      </c>
      <c r="AC206" s="9">
        <v>1595</v>
      </c>
      <c r="AD206" s="9">
        <v>9267</v>
      </c>
      <c r="AE206" s="9">
        <v>2674</v>
      </c>
      <c r="AF206" s="9">
        <v>2203</v>
      </c>
      <c r="AG206" s="9">
        <v>3794</v>
      </c>
      <c r="AH206" s="9">
        <v>2633</v>
      </c>
      <c r="AI206" s="9">
        <v>20859</v>
      </c>
      <c r="AJ206" s="9">
        <v>30044</v>
      </c>
      <c r="AK206" s="9">
        <v>0</v>
      </c>
      <c r="AL206" s="9">
        <v>0</v>
      </c>
      <c r="AM206" s="9">
        <v>2232</v>
      </c>
      <c r="AN206" s="9">
        <v>538</v>
      </c>
      <c r="AO206" s="9">
        <v>2</v>
      </c>
      <c r="AP206" s="9">
        <v>124</v>
      </c>
      <c r="AQ206" s="9">
        <v>348751</v>
      </c>
      <c r="AR206" s="9">
        <v>4500</v>
      </c>
      <c r="AS206" s="9">
        <v>0</v>
      </c>
      <c r="AT206" s="9">
        <v>1692</v>
      </c>
      <c r="AU206" s="9">
        <v>7</v>
      </c>
      <c r="AV206" s="9">
        <v>8</v>
      </c>
      <c r="AW206" s="9">
        <v>1</v>
      </c>
      <c r="AX206" s="9">
        <v>3</v>
      </c>
      <c r="AY206" s="9">
        <v>1</v>
      </c>
      <c r="AZ206" s="9">
        <v>0</v>
      </c>
      <c r="BA206" s="9">
        <v>0</v>
      </c>
      <c r="BB206" s="9">
        <v>2</v>
      </c>
      <c r="BC206" s="9">
        <v>551</v>
      </c>
      <c r="BD206" s="9">
        <v>439</v>
      </c>
      <c r="BE206" s="9">
        <v>29</v>
      </c>
      <c r="BF206" s="18">
        <f t="shared" si="69"/>
        <v>0.97336072670280493</v>
      </c>
      <c r="BG206" s="18">
        <f t="shared" si="79"/>
        <v>0.53234379466451331</v>
      </c>
      <c r="BH206" s="28">
        <f t="shared" si="83"/>
        <v>0.71357565537013945</v>
      </c>
      <c r="BI206" s="18">
        <v>7.0705304131573554E-2</v>
      </c>
      <c r="BJ206" s="18">
        <v>0.48189021093068068</v>
      </c>
      <c r="BK206" s="18">
        <f t="shared" si="70"/>
        <v>6.6059225512528477E-2</v>
      </c>
      <c r="BL206" s="18">
        <f t="shared" si="71"/>
        <v>3.3029612756264239E-2</v>
      </c>
      <c r="BM206" s="18">
        <f t="shared" si="72"/>
        <v>8.3643122676579917E-3</v>
      </c>
      <c r="BN206" s="18">
        <f t="shared" si="73"/>
        <v>8.960573476702509E-4</v>
      </c>
      <c r="BO206" s="18">
        <f t="shared" si="74"/>
        <v>0.54691316390768374</v>
      </c>
      <c r="BP206" s="9">
        <v>130</v>
      </c>
      <c r="BQ206" s="9">
        <v>73</v>
      </c>
      <c r="BR206" s="9">
        <v>1</v>
      </c>
      <c r="BS206" s="38">
        <v>1</v>
      </c>
      <c r="BT206" s="42">
        <f t="shared" si="75"/>
        <v>5.2865695632789235E-2</v>
      </c>
    </row>
    <row r="207" spans="1:72" ht="16.5" x14ac:dyDescent="0.3">
      <c r="A207" s="7" t="s">
        <v>209</v>
      </c>
      <c r="B207" s="8" t="s">
        <v>103</v>
      </c>
      <c r="C207" s="8">
        <v>271575</v>
      </c>
      <c r="D207" s="9">
        <v>25</v>
      </c>
      <c r="E207" s="9">
        <v>21</v>
      </c>
      <c r="F207" s="18">
        <f t="shared" si="76"/>
        <v>0.84</v>
      </c>
      <c r="G207" s="9">
        <f>(P207-Q207)/D207</f>
        <v>318.88</v>
      </c>
      <c r="H207" s="9">
        <f>(P207-Q207)/E207</f>
        <v>379.61904761904759</v>
      </c>
      <c r="I207" s="9">
        <f>Q207/D207</f>
        <v>2095.44</v>
      </c>
      <c r="J207" s="9">
        <f>Q207/E207</f>
        <v>2494.5714285714284</v>
      </c>
      <c r="K207" s="26">
        <f t="shared" si="80"/>
        <v>1.5201141489459635</v>
      </c>
      <c r="L207" s="18">
        <f t="shared" si="81"/>
        <v>0.92761361195495406</v>
      </c>
      <c r="M207" s="28">
        <f t="shared" si="77"/>
        <v>0.8293370179106937</v>
      </c>
      <c r="N207" s="34">
        <v>8.3979203685028148E-2</v>
      </c>
      <c r="O207" s="34">
        <v>0.85796654960429808</v>
      </c>
      <c r="P207" s="9">
        <v>60358</v>
      </c>
      <c r="Q207" s="9">
        <v>52386</v>
      </c>
      <c r="R207" s="9">
        <v>23160</v>
      </c>
      <c r="S207" s="9">
        <v>15432</v>
      </c>
      <c r="T207" s="18">
        <f>(R207-S207)/(P207-Q207)</f>
        <v>0.96939287506271954</v>
      </c>
      <c r="U207" s="18">
        <f>S207/Q207</f>
        <v>0.29458252204787538</v>
      </c>
      <c r="V207" s="18">
        <f>(T207*0.25)+(U207*0.75)</f>
        <v>0.46328511030158642</v>
      </c>
      <c r="W207" s="18">
        <f t="shared" si="78"/>
        <v>0.55152989321617429</v>
      </c>
      <c r="X207" s="28">
        <f t="shared" si="82"/>
        <v>-0.77413677856160223</v>
      </c>
      <c r="Y207" s="18">
        <v>0.22382549560204315</v>
      </c>
      <c r="Z207" s="18">
        <v>0.72480144134149405</v>
      </c>
      <c r="AA207" s="9">
        <v>333</v>
      </c>
      <c r="AB207" s="9">
        <v>0</v>
      </c>
      <c r="AC207" s="9">
        <v>882</v>
      </c>
      <c r="AD207" s="9">
        <v>14217</v>
      </c>
      <c r="AE207" s="9">
        <v>3496</v>
      </c>
      <c r="AF207" s="9">
        <v>2491</v>
      </c>
      <c r="AG207" s="9">
        <v>2847</v>
      </c>
      <c r="AH207" s="9">
        <v>6598</v>
      </c>
      <c r="AI207" s="9">
        <v>19423</v>
      </c>
      <c r="AJ207" s="9">
        <v>16448</v>
      </c>
      <c r="AK207" s="9">
        <v>0</v>
      </c>
      <c r="AL207" s="9">
        <v>39</v>
      </c>
      <c r="AM207" s="9">
        <v>1300</v>
      </c>
      <c r="AN207" s="9">
        <v>428</v>
      </c>
      <c r="AO207" s="9">
        <v>3</v>
      </c>
      <c r="AP207" s="9">
        <v>108</v>
      </c>
      <c r="AQ207" s="9">
        <v>1813428</v>
      </c>
      <c r="AR207" s="9">
        <v>104704</v>
      </c>
      <c r="AS207" s="9">
        <v>1049948</v>
      </c>
      <c r="AT207" s="9">
        <v>869</v>
      </c>
      <c r="AU207" s="9">
        <v>3</v>
      </c>
      <c r="AV207" s="9">
        <v>11</v>
      </c>
      <c r="AW207" s="9">
        <v>0</v>
      </c>
      <c r="AX207" s="9">
        <v>1</v>
      </c>
      <c r="AY207" s="9">
        <v>0</v>
      </c>
      <c r="AZ207" s="9">
        <v>0</v>
      </c>
      <c r="BA207" s="9">
        <v>0</v>
      </c>
      <c r="BB207" s="9">
        <v>1</v>
      </c>
      <c r="BC207" s="9">
        <v>426</v>
      </c>
      <c r="BD207" s="9">
        <v>411</v>
      </c>
      <c r="BE207" s="9">
        <v>14</v>
      </c>
      <c r="BF207" s="18">
        <f t="shared" si="69"/>
        <v>0.98449752441246208</v>
      </c>
      <c r="BG207" s="18">
        <f t="shared" si="79"/>
        <v>0.4297861301459458</v>
      </c>
      <c r="BH207" s="28">
        <f t="shared" si="83"/>
        <v>-0.73691898259536281</v>
      </c>
      <c r="BI207" s="18">
        <v>7.0705304131573554E-2</v>
      </c>
      <c r="BJ207" s="18">
        <v>0.48189021093068068</v>
      </c>
      <c r="BK207" s="18">
        <f t="shared" si="70"/>
        <v>3.4063260340632603E-2</v>
      </c>
      <c r="BL207" s="18">
        <f t="shared" si="71"/>
        <v>1.7403867027491884E-2</v>
      </c>
      <c r="BM207" s="18">
        <f t="shared" si="72"/>
        <v>1.2850467289719626E-2</v>
      </c>
      <c r="BN207" s="18">
        <f t="shared" si="73"/>
        <v>2.3076923076923079E-3</v>
      </c>
      <c r="BO207" s="18">
        <f t="shared" si="74"/>
        <v>0.43655379469078676</v>
      </c>
      <c r="BP207" s="9">
        <v>125</v>
      </c>
      <c r="BQ207" s="9">
        <v>57</v>
      </c>
      <c r="BR207" s="9">
        <v>0</v>
      </c>
      <c r="BS207" s="38">
        <v>0</v>
      </c>
      <c r="BT207" s="42">
        <f t="shared" si="75"/>
        <v>-0.22723958108209044</v>
      </c>
    </row>
    <row r="208" spans="1:72" ht="16.5" x14ac:dyDescent="0.3">
      <c r="A208" s="7" t="s">
        <v>209</v>
      </c>
      <c r="B208" s="8" t="s">
        <v>104</v>
      </c>
      <c r="C208" s="8">
        <v>367760</v>
      </c>
      <c r="D208" s="9">
        <v>27</v>
      </c>
      <c r="E208" s="9">
        <v>23</v>
      </c>
      <c r="F208" s="18">
        <f t="shared" si="76"/>
        <v>0.85185185185185186</v>
      </c>
      <c r="G208" s="9">
        <f>(P208-Q208)/D208</f>
        <v>238.37037037037038</v>
      </c>
      <c r="H208" s="9">
        <f>(P208-Q208)/E208</f>
        <v>279.82608695652175</v>
      </c>
      <c r="I208" s="9">
        <f>Q208/D208</f>
        <v>2411.6296296296296</v>
      </c>
      <c r="J208" s="9">
        <f>Q208/E208</f>
        <v>2831.0434782608695</v>
      </c>
      <c r="K208" s="26">
        <f t="shared" si="80"/>
        <v>1.3716690232760496</v>
      </c>
      <c r="L208" s="18">
        <f t="shared" si="81"/>
        <v>0.94036221637930217</v>
      </c>
      <c r="M208" s="28">
        <f t="shared" si="77"/>
        <v>0.98114370176736543</v>
      </c>
      <c r="N208" s="34">
        <v>8.3979203685028148E-2</v>
      </c>
      <c r="O208" s="34">
        <v>0.85796654960429808</v>
      </c>
      <c r="P208" s="9">
        <v>71550</v>
      </c>
      <c r="Q208" s="9">
        <v>65114</v>
      </c>
      <c r="R208" s="9">
        <v>18199</v>
      </c>
      <c r="S208" s="9">
        <v>12260</v>
      </c>
      <c r="T208" s="18">
        <f>(R208-S208)/(P208-Q208)</f>
        <v>0.92277812305779983</v>
      </c>
      <c r="U208" s="18">
        <f>S208/Q208</f>
        <v>0.18828516140922075</v>
      </c>
      <c r="V208" s="18">
        <f>(T208*0.25)+(U208*0.75)</f>
        <v>0.37190840182136553</v>
      </c>
      <c r="W208" s="18">
        <f t="shared" si="78"/>
        <v>0.43658812387725521</v>
      </c>
      <c r="X208" s="28">
        <f t="shared" si="82"/>
        <v>-1.2876697388249094</v>
      </c>
      <c r="Y208" s="18">
        <v>0.22382549560204315</v>
      </c>
      <c r="Z208" s="18">
        <v>0.72480144134149405</v>
      </c>
      <c r="AA208" s="9">
        <v>236</v>
      </c>
      <c r="AB208" s="9">
        <v>9</v>
      </c>
      <c r="AC208" s="9">
        <v>762</v>
      </c>
      <c r="AD208" s="9">
        <v>11253</v>
      </c>
      <c r="AE208" s="9">
        <v>2856</v>
      </c>
      <c r="AF208" s="9">
        <v>1665</v>
      </c>
      <c r="AG208" s="9">
        <v>7708</v>
      </c>
      <c r="AH208" s="9">
        <v>31</v>
      </c>
      <c r="AI208" s="9">
        <v>7567</v>
      </c>
      <c r="AJ208" s="9">
        <v>44402</v>
      </c>
      <c r="AK208" s="9">
        <v>2</v>
      </c>
      <c r="AL208" s="9">
        <v>18</v>
      </c>
      <c r="AM208" s="9">
        <v>487</v>
      </c>
      <c r="AN208" s="9">
        <v>298</v>
      </c>
      <c r="AO208" s="9">
        <v>12</v>
      </c>
      <c r="AP208" s="9">
        <v>98</v>
      </c>
      <c r="AQ208" s="9">
        <v>668687</v>
      </c>
      <c r="AR208" s="9">
        <v>15193</v>
      </c>
      <c r="AS208" s="9">
        <v>5743</v>
      </c>
      <c r="AT208" s="9">
        <v>177</v>
      </c>
      <c r="AU208" s="9">
        <v>0</v>
      </c>
      <c r="AV208" s="9">
        <v>7</v>
      </c>
      <c r="AW208" s="9">
        <v>0</v>
      </c>
      <c r="AX208" s="9">
        <v>1</v>
      </c>
      <c r="AY208" s="9">
        <v>1</v>
      </c>
      <c r="AZ208" s="9">
        <v>0</v>
      </c>
      <c r="BA208" s="9">
        <v>0</v>
      </c>
      <c r="BB208" s="9">
        <v>0</v>
      </c>
      <c r="BC208" s="9">
        <v>409</v>
      </c>
      <c r="BD208" s="9">
        <v>331</v>
      </c>
      <c r="BE208" s="9">
        <v>2</v>
      </c>
      <c r="BF208" s="18">
        <f t="shared" si="69"/>
        <v>1.0009196674321788</v>
      </c>
      <c r="BG208" s="18">
        <f t="shared" si="79"/>
        <v>0.67906724913922412</v>
      </c>
      <c r="BH208" s="28">
        <f t="shared" si="83"/>
        <v>2.7887163577094882</v>
      </c>
      <c r="BI208" s="18">
        <v>7.0705304131573554E-2</v>
      </c>
      <c r="BJ208" s="18">
        <v>0.48189021093068068</v>
      </c>
      <c r="BK208" s="18">
        <f t="shared" si="70"/>
        <v>6.0422960725075529E-3</v>
      </c>
      <c r="BL208" s="18">
        <f t="shared" si="71"/>
        <v>3.1747248400133365E-3</v>
      </c>
      <c r="BM208" s="18">
        <f t="shared" si="72"/>
        <v>1.1744966442953021E-2</v>
      </c>
      <c r="BN208" s="18">
        <f t="shared" si="73"/>
        <v>2.4640657084188913E-2</v>
      </c>
      <c r="BO208" s="18">
        <f t="shared" si="74"/>
        <v>0.67844330692526533</v>
      </c>
      <c r="BP208" s="9">
        <v>74</v>
      </c>
      <c r="BQ208" s="9">
        <v>39</v>
      </c>
      <c r="BR208" s="9">
        <v>1</v>
      </c>
      <c r="BS208" s="38">
        <v>0</v>
      </c>
      <c r="BT208" s="42">
        <f t="shared" si="75"/>
        <v>0.82739677355064811</v>
      </c>
    </row>
    <row r="209" spans="1:72" ht="16.5" x14ac:dyDescent="0.3">
      <c r="A209" s="7" t="s">
        <v>209</v>
      </c>
      <c r="B209" s="8" t="s">
        <v>141</v>
      </c>
      <c r="C209" s="8">
        <v>44210</v>
      </c>
      <c r="D209" s="9">
        <v>4</v>
      </c>
      <c r="E209" s="9">
        <v>3</v>
      </c>
      <c r="F209" s="18">
        <f t="shared" si="76"/>
        <v>0.75</v>
      </c>
      <c r="G209" s="9">
        <f>(P209-Q209)/D209</f>
        <v>369.25</v>
      </c>
      <c r="H209" s="9">
        <f>(P209-Q209)/E209</f>
        <v>492.33333333333331</v>
      </c>
      <c r="I209" s="9">
        <f>Q209/D209</f>
        <v>570.5</v>
      </c>
      <c r="J209" s="9">
        <f>Q209/E209</f>
        <v>760.66666666666663</v>
      </c>
      <c r="K209" s="26">
        <f t="shared" si="80"/>
        <v>0.47065143632662293</v>
      </c>
      <c r="L209" s="18">
        <f t="shared" si="81"/>
        <v>0.84311618789112575</v>
      </c>
      <c r="M209" s="28">
        <f t="shared" si="77"/>
        <v>-0.17683380005447541</v>
      </c>
      <c r="N209" s="34">
        <v>8.3979203685028148E-2</v>
      </c>
      <c r="O209" s="34">
        <v>0.85796654960429808</v>
      </c>
      <c r="P209" s="9">
        <v>3759</v>
      </c>
      <c r="Q209" s="9">
        <v>2282</v>
      </c>
      <c r="R209" s="9">
        <v>2464</v>
      </c>
      <c r="S209" s="9">
        <v>1172</v>
      </c>
      <c r="T209" s="18">
        <f>(R209-S209)/(P209-Q209)</f>
        <v>0.87474610697359512</v>
      </c>
      <c r="U209" s="18">
        <f>S209/Q209</f>
        <v>0.51358457493426823</v>
      </c>
      <c r="V209" s="18">
        <f>(T209*0.25)+(U209*0.75)</f>
        <v>0.60387495794409995</v>
      </c>
      <c r="W209" s="18">
        <f t="shared" si="78"/>
        <v>0.80516661059213324</v>
      </c>
      <c r="X209" s="28">
        <f t="shared" si="82"/>
        <v>0.35905279259842099</v>
      </c>
      <c r="Y209" s="18">
        <v>0.22382549560204315</v>
      </c>
      <c r="Z209" s="18">
        <v>0.72480144134149405</v>
      </c>
      <c r="AA209" s="9">
        <v>93</v>
      </c>
      <c r="AB209" s="9">
        <v>1</v>
      </c>
      <c r="AC209" s="9">
        <v>252</v>
      </c>
      <c r="AD209" s="9">
        <v>826</v>
      </c>
      <c r="AE209" s="9">
        <v>588</v>
      </c>
      <c r="AF209" s="9">
        <v>250</v>
      </c>
      <c r="AG209" s="9">
        <v>299</v>
      </c>
      <c r="AH209" s="9">
        <v>35</v>
      </c>
      <c r="AI209" s="9">
        <v>689</v>
      </c>
      <c r="AJ209" s="9">
        <v>339</v>
      </c>
      <c r="AK209" s="9">
        <v>0</v>
      </c>
      <c r="AL209" s="9">
        <v>8</v>
      </c>
      <c r="AM209" s="9">
        <v>488</v>
      </c>
      <c r="AN209" s="9">
        <v>134</v>
      </c>
      <c r="AO209" s="9">
        <v>1</v>
      </c>
      <c r="AP209" s="9">
        <v>7</v>
      </c>
      <c r="AQ209" s="9">
        <v>15900</v>
      </c>
      <c r="AR209" s="9">
        <v>0</v>
      </c>
      <c r="AS209" s="9">
        <v>0</v>
      </c>
      <c r="AT209" s="9">
        <v>353</v>
      </c>
      <c r="AU209" s="9">
        <v>0</v>
      </c>
      <c r="AV209" s="9">
        <v>0</v>
      </c>
      <c r="AW209" s="9">
        <v>0</v>
      </c>
      <c r="AX209" s="9">
        <v>2</v>
      </c>
      <c r="AY209" s="9">
        <v>1</v>
      </c>
      <c r="AZ209" s="9">
        <v>0</v>
      </c>
      <c r="BA209" s="9">
        <v>0</v>
      </c>
      <c r="BB209" s="9">
        <v>1</v>
      </c>
      <c r="BC209" s="9">
        <v>64</v>
      </c>
      <c r="BD209" s="9">
        <v>49</v>
      </c>
      <c r="BE209" s="9">
        <v>6</v>
      </c>
      <c r="BF209" s="18">
        <f t="shared" si="69"/>
        <v>0.9541557156403746</v>
      </c>
      <c r="BG209" s="18">
        <f t="shared" si="79"/>
        <v>0.52080295569957147</v>
      </c>
      <c r="BH209" s="28">
        <f t="shared" si="83"/>
        <v>0.5503511405096162</v>
      </c>
      <c r="BI209" s="18">
        <v>7.0705304131573554E-2</v>
      </c>
      <c r="BJ209" s="18">
        <v>0.48189021093068068</v>
      </c>
      <c r="BK209" s="18">
        <f t="shared" si="70"/>
        <v>0.12244897959183673</v>
      </c>
      <c r="BL209" s="18">
        <f t="shared" si="71"/>
        <v>6.2977338174533617E-2</v>
      </c>
      <c r="BM209" s="18">
        <f t="shared" si="72"/>
        <v>0</v>
      </c>
      <c r="BN209" s="18">
        <f t="shared" si="73"/>
        <v>2.0491803278688526E-3</v>
      </c>
      <c r="BO209" s="18">
        <f t="shared" si="74"/>
        <v>0.54582595603909201</v>
      </c>
      <c r="BP209" s="9">
        <v>12</v>
      </c>
      <c r="BQ209" s="9">
        <v>15</v>
      </c>
      <c r="BR209" s="9">
        <v>0</v>
      </c>
      <c r="BS209" s="38">
        <v>0</v>
      </c>
      <c r="BT209" s="42">
        <f t="shared" si="75"/>
        <v>0.2441900443511873</v>
      </c>
    </row>
    <row r="210" spans="1:72" ht="16.5" x14ac:dyDescent="0.3">
      <c r="A210" s="7" t="s">
        <v>209</v>
      </c>
      <c r="B210" s="8" t="s">
        <v>96</v>
      </c>
      <c r="C210" s="8">
        <v>113954</v>
      </c>
      <c r="D210" s="9">
        <v>6</v>
      </c>
      <c r="E210" s="9">
        <v>4</v>
      </c>
      <c r="F210" s="18">
        <f t="shared" si="76"/>
        <v>0.66666666666666663</v>
      </c>
      <c r="G210" s="9">
        <f>(P210-Q210)/D210</f>
        <v>308</v>
      </c>
      <c r="H210" s="9">
        <f>(P210-Q210)/E210</f>
        <v>462</v>
      </c>
      <c r="I210" s="9">
        <f>Q210/D210</f>
        <v>985.66666666666663</v>
      </c>
      <c r="J210" s="9">
        <f>Q210/E210</f>
        <v>1478.5</v>
      </c>
      <c r="K210" s="26">
        <f t="shared" si="80"/>
        <v>0.42977868262632291</v>
      </c>
      <c r="L210" s="18">
        <f t="shared" si="81"/>
        <v>0.8925553293434193</v>
      </c>
      <c r="M210" s="28">
        <f t="shared" si="77"/>
        <v>0.41187315694073112</v>
      </c>
      <c r="N210" s="34">
        <v>8.3979203685028148E-2</v>
      </c>
      <c r="O210" s="34">
        <v>0.85796654960429808</v>
      </c>
      <c r="P210" s="9">
        <v>7762</v>
      </c>
      <c r="Q210" s="9">
        <v>5914</v>
      </c>
      <c r="R210" s="9">
        <v>4460</v>
      </c>
      <c r="S210" s="9">
        <v>2712</v>
      </c>
      <c r="T210" s="18">
        <f>(R210-S210)/(P210-Q210)</f>
        <v>0.94588744588744589</v>
      </c>
      <c r="U210" s="18">
        <f>S210/Q210</f>
        <v>0.45857287791680756</v>
      </c>
      <c r="V210" s="18">
        <f>(T210*0.25)+(U210*0.75)</f>
        <v>0.5804015199094672</v>
      </c>
      <c r="W210" s="18">
        <f t="shared" si="78"/>
        <v>0.8706022798642008</v>
      </c>
      <c r="X210" s="28">
        <f t="shared" si="82"/>
        <v>0.65140406873905676</v>
      </c>
      <c r="Y210" s="18">
        <v>0.22382549560204315</v>
      </c>
      <c r="Z210" s="18">
        <v>0.72480144134149405</v>
      </c>
      <c r="AA210" s="9">
        <v>93</v>
      </c>
      <c r="AB210" s="9">
        <v>27</v>
      </c>
      <c r="AC210" s="9">
        <v>389</v>
      </c>
      <c r="AD210" s="9">
        <v>2203</v>
      </c>
      <c r="AE210" s="9">
        <v>1402</v>
      </c>
      <c r="AF210" s="9">
        <v>650</v>
      </c>
      <c r="AG210" s="9">
        <v>480</v>
      </c>
      <c r="AH210" s="9">
        <v>180</v>
      </c>
      <c r="AI210" s="9">
        <v>1590</v>
      </c>
      <c r="AJ210" s="9">
        <v>810</v>
      </c>
      <c r="AK210" s="9">
        <v>7</v>
      </c>
      <c r="AL210" s="9">
        <v>35</v>
      </c>
      <c r="AM210" s="9">
        <v>669</v>
      </c>
      <c r="AN210" s="9">
        <v>182</v>
      </c>
      <c r="AO210" s="9">
        <v>29</v>
      </c>
      <c r="AP210" s="9">
        <v>20</v>
      </c>
      <c r="AQ210" s="9">
        <v>35827</v>
      </c>
      <c r="AR210" s="9">
        <v>0</v>
      </c>
      <c r="AS210" s="9">
        <v>0</v>
      </c>
      <c r="AT210" s="9">
        <v>458</v>
      </c>
      <c r="AU210" s="9">
        <v>0</v>
      </c>
      <c r="AV210" s="9">
        <v>5</v>
      </c>
      <c r="AW210" s="9">
        <v>0</v>
      </c>
      <c r="AX210" s="9">
        <v>3</v>
      </c>
      <c r="AY210" s="9">
        <v>0</v>
      </c>
      <c r="AZ210" s="9">
        <v>0</v>
      </c>
      <c r="BA210" s="9">
        <v>0</v>
      </c>
      <c r="BB210" s="9">
        <v>3</v>
      </c>
      <c r="BC210" s="9">
        <v>160</v>
      </c>
      <c r="BD210" s="9">
        <v>142</v>
      </c>
      <c r="BE210" s="9">
        <v>33</v>
      </c>
      <c r="BF210" s="18">
        <f t="shared" si="69"/>
        <v>0.91936739295146119</v>
      </c>
      <c r="BG210" s="18">
        <f t="shared" si="79"/>
        <v>0.47943388343489168</v>
      </c>
      <c r="BH210" s="28">
        <f t="shared" si="83"/>
        <v>-3.4740356836851859E-2</v>
      </c>
      <c r="BI210" s="18">
        <v>7.0705304131573554E-2</v>
      </c>
      <c r="BJ210" s="18">
        <v>0.48189021093068068</v>
      </c>
      <c r="BK210" s="18">
        <f t="shared" si="70"/>
        <v>0.23239436619718309</v>
      </c>
      <c r="BL210" s="18">
        <f t="shared" si="71"/>
        <v>0.11974807927715089</v>
      </c>
      <c r="BM210" s="18">
        <f t="shared" si="72"/>
        <v>1.3736263736263736E-2</v>
      </c>
      <c r="BN210" s="18">
        <f t="shared" si="73"/>
        <v>4.3348281016442454E-2</v>
      </c>
      <c r="BO210" s="18">
        <f t="shared" si="74"/>
        <v>0.52148236614717947</v>
      </c>
      <c r="BP210" s="9">
        <v>40</v>
      </c>
      <c r="BQ210" s="9">
        <v>22</v>
      </c>
      <c r="BR210" s="9">
        <v>1</v>
      </c>
      <c r="BS210" s="38">
        <v>1</v>
      </c>
      <c r="BT210" s="42">
        <f t="shared" si="75"/>
        <v>0.34284562294764537</v>
      </c>
    </row>
    <row r="211" spans="1:72" ht="16.5" x14ac:dyDescent="0.3">
      <c r="A211" s="7" t="s">
        <v>209</v>
      </c>
      <c r="B211" s="8" t="s">
        <v>17</v>
      </c>
      <c r="C211" s="8">
        <v>208616</v>
      </c>
      <c r="D211" s="9">
        <v>13</v>
      </c>
      <c r="E211" s="9">
        <v>13</v>
      </c>
      <c r="F211" s="18">
        <f t="shared" si="76"/>
        <v>1</v>
      </c>
      <c r="G211" s="9">
        <f>(P211-Q211)/D211</f>
        <v>530.15384615384619</v>
      </c>
      <c r="H211" s="9">
        <f>(P211-Q211)/E211</f>
        <v>530.15384615384619</v>
      </c>
      <c r="I211" s="9">
        <f>Q211/D211</f>
        <v>1358.0769230769231</v>
      </c>
      <c r="J211" s="9">
        <f>Q211/E211</f>
        <v>1358.0769230769231</v>
      </c>
      <c r="K211" s="26">
        <f t="shared" si="80"/>
        <v>0.71731075277064082</v>
      </c>
      <c r="L211" s="18">
        <f t="shared" si="81"/>
        <v>0.94482224978687379</v>
      </c>
      <c r="M211" s="28">
        <f t="shared" si="77"/>
        <v>1.0342524859885089</v>
      </c>
      <c r="N211" s="34">
        <v>8.3979203685028148E-2</v>
      </c>
      <c r="O211" s="34">
        <v>0.85796654960429808</v>
      </c>
      <c r="P211" s="9">
        <v>24547</v>
      </c>
      <c r="Q211" s="9">
        <v>17655</v>
      </c>
      <c r="R211" s="9">
        <v>12264</v>
      </c>
      <c r="S211" s="9">
        <v>5678</v>
      </c>
      <c r="T211" s="18">
        <f>(R211-S211)/(P211-Q211)</f>
        <v>0.95560069645966339</v>
      </c>
      <c r="U211" s="18">
        <f>S211/Q211</f>
        <v>0.32160860945907677</v>
      </c>
      <c r="V211" s="18">
        <f>(T211*0.25)+(U211*0.75)</f>
        <v>0.48010663120922342</v>
      </c>
      <c r="W211" s="18">
        <f t="shared" si="78"/>
        <v>0.48010663120922342</v>
      </c>
      <c r="X211" s="28">
        <f t="shared" si="82"/>
        <v>-1.0932392195718965</v>
      </c>
      <c r="Y211" s="18">
        <v>0.22382549560204315</v>
      </c>
      <c r="Z211" s="18">
        <v>0.72480144134149405</v>
      </c>
      <c r="AA211" s="9">
        <v>329</v>
      </c>
      <c r="AB211" s="9">
        <v>8</v>
      </c>
      <c r="AC211" s="9">
        <v>633</v>
      </c>
      <c r="AD211" s="9">
        <v>4708</v>
      </c>
      <c r="AE211" s="9">
        <v>2979</v>
      </c>
      <c r="AF211" s="9">
        <v>1188</v>
      </c>
      <c r="AG211" s="9">
        <v>1013</v>
      </c>
      <c r="AH211" s="9">
        <v>498</v>
      </c>
      <c r="AI211" s="9">
        <v>5668</v>
      </c>
      <c r="AJ211" s="9">
        <v>5355</v>
      </c>
      <c r="AK211" s="9">
        <v>0</v>
      </c>
      <c r="AL211" s="9">
        <v>96</v>
      </c>
      <c r="AM211" s="9">
        <v>1482</v>
      </c>
      <c r="AN211" s="9">
        <v>384</v>
      </c>
      <c r="AO211" s="9">
        <v>9</v>
      </c>
      <c r="AP211" s="9">
        <v>30</v>
      </c>
      <c r="AQ211" s="9">
        <v>3130503</v>
      </c>
      <c r="AR211" s="9">
        <v>63348</v>
      </c>
      <c r="AS211" s="9">
        <v>2048835</v>
      </c>
      <c r="AT211" s="9">
        <v>1089</v>
      </c>
      <c r="AU211" s="9">
        <v>0</v>
      </c>
      <c r="AV211" s="9">
        <v>14</v>
      </c>
      <c r="AW211" s="9">
        <v>0</v>
      </c>
      <c r="AX211" s="9">
        <v>40</v>
      </c>
      <c r="AY211" s="9">
        <v>0</v>
      </c>
      <c r="AZ211" s="9">
        <v>0</v>
      </c>
      <c r="BA211" s="9">
        <v>0</v>
      </c>
      <c r="BB211" s="9">
        <v>40</v>
      </c>
      <c r="BC211" s="9">
        <v>313</v>
      </c>
      <c r="BD211" s="9">
        <v>287</v>
      </c>
      <c r="BE211" s="9">
        <v>41</v>
      </c>
      <c r="BF211" s="18">
        <f t="shared" si="69"/>
        <v>0.94270980424774853</v>
      </c>
      <c r="BG211" s="18">
        <f t="shared" si="79"/>
        <v>0.48663203851723624</v>
      </c>
      <c r="BH211" s="28">
        <f t="shared" si="83"/>
        <v>6.7064665724817785E-2</v>
      </c>
      <c r="BI211" s="18">
        <v>7.0705304131573554E-2</v>
      </c>
      <c r="BJ211" s="18">
        <v>0.48189021093068068</v>
      </c>
      <c r="BK211" s="18">
        <f t="shared" si="70"/>
        <v>0.14285714285714285</v>
      </c>
      <c r="BL211" s="18">
        <f t="shared" si="71"/>
        <v>7.4147347979123673E-2</v>
      </c>
      <c r="BM211" s="18">
        <f t="shared" si="72"/>
        <v>1.8229166666666668E-2</v>
      </c>
      <c r="BN211" s="18">
        <f t="shared" si="73"/>
        <v>6.0728744939271256E-3</v>
      </c>
      <c r="BO211" s="18">
        <f t="shared" si="74"/>
        <v>0.51620555586090744</v>
      </c>
      <c r="BP211" s="9">
        <v>59</v>
      </c>
      <c r="BQ211" s="9">
        <v>56</v>
      </c>
      <c r="BR211" s="9">
        <v>1</v>
      </c>
      <c r="BS211" s="38">
        <v>1</v>
      </c>
      <c r="BT211" s="42">
        <f t="shared" si="75"/>
        <v>2.6926440471433852E-3</v>
      </c>
    </row>
    <row r="212" spans="1:72" ht="16.5" x14ac:dyDescent="0.3">
      <c r="A212" s="7" t="s">
        <v>209</v>
      </c>
      <c r="B212" s="8" t="s">
        <v>127</v>
      </c>
      <c r="C212" s="8">
        <v>81977</v>
      </c>
      <c r="D212" s="9">
        <v>5</v>
      </c>
      <c r="E212" s="9">
        <v>4</v>
      </c>
      <c r="F212" s="18">
        <f t="shared" si="76"/>
        <v>0.8</v>
      </c>
      <c r="G212" s="9">
        <f>(P212-Q212)/D212</f>
        <v>477.8</v>
      </c>
      <c r="H212" s="9">
        <f>(P212-Q212)/E212</f>
        <v>597.25</v>
      </c>
      <c r="I212" s="9">
        <f>Q212/D212</f>
        <v>1037</v>
      </c>
      <c r="J212" s="9">
        <f>Q212/E212</f>
        <v>1296.25</v>
      </c>
      <c r="K212" s="26">
        <f t="shared" si="80"/>
        <v>0.5472266611366603</v>
      </c>
      <c r="L212" s="18">
        <f t="shared" si="81"/>
        <v>0.86319333471583493</v>
      </c>
      <c r="M212" s="28">
        <f t="shared" si="77"/>
        <v>6.2239041121899569E-2</v>
      </c>
      <c r="N212" s="34">
        <v>8.3979203685028148E-2</v>
      </c>
      <c r="O212" s="34">
        <v>0.85796654960429808</v>
      </c>
      <c r="P212" s="9">
        <v>7574</v>
      </c>
      <c r="Q212" s="9">
        <v>5185</v>
      </c>
      <c r="R212" s="9">
        <v>4821</v>
      </c>
      <c r="S212" s="9">
        <v>2460</v>
      </c>
      <c r="T212" s="18">
        <f>(R212-S212)/(P212-Q212)</f>
        <v>0.98827961490163252</v>
      </c>
      <c r="U212" s="18">
        <f>S212/Q212</f>
        <v>0.47444551591128253</v>
      </c>
      <c r="V212" s="18">
        <f>(T212*0.25)+(U212*0.75)</f>
        <v>0.60290404065887004</v>
      </c>
      <c r="W212" s="18">
        <f t="shared" si="78"/>
        <v>0.75363005082358747</v>
      </c>
      <c r="X212" s="28">
        <f t="shared" si="82"/>
        <v>0.12879948910444977</v>
      </c>
      <c r="Y212" s="18">
        <v>0.22382549560204315</v>
      </c>
      <c r="Z212" s="18">
        <v>0.72480144134149405</v>
      </c>
      <c r="AA212" s="9">
        <v>225</v>
      </c>
      <c r="AB212" s="9">
        <v>1</v>
      </c>
      <c r="AC212" s="9">
        <v>187</v>
      </c>
      <c r="AD212" s="9">
        <v>2047</v>
      </c>
      <c r="AE212" s="9">
        <v>1473</v>
      </c>
      <c r="AF212" s="9">
        <v>360</v>
      </c>
      <c r="AG212" s="9">
        <v>282</v>
      </c>
      <c r="AH212" s="9">
        <v>345</v>
      </c>
      <c r="AI212" s="9">
        <v>1482</v>
      </c>
      <c r="AJ212" s="9">
        <v>905</v>
      </c>
      <c r="AK212" s="9">
        <v>4</v>
      </c>
      <c r="AL212" s="9">
        <v>10</v>
      </c>
      <c r="AM212" s="9">
        <v>677</v>
      </c>
      <c r="AN212" s="9">
        <v>294</v>
      </c>
      <c r="AO212" s="9">
        <v>1</v>
      </c>
      <c r="AP212" s="9">
        <v>16</v>
      </c>
      <c r="AQ212" s="9">
        <v>5267463</v>
      </c>
      <c r="AR212" s="9">
        <v>104990</v>
      </c>
      <c r="AS212" s="9">
        <v>0</v>
      </c>
      <c r="AT212" s="9">
        <v>382</v>
      </c>
      <c r="AU212" s="9">
        <v>0</v>
      </c>
      <c r="AV212" s="9">
        <v>5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82</v>
      </c>
      <c r="BD212" s="9">
        <v>64</v>
      </c>
      <c r="BE212" s="9">
        <v>10</v>
      </c>
      <c r="BF212" s="18">
        <f t="shared" si="69"/>
        <v>0.93931216382447369</v>
      </c>
      <c r="BG212" s="18">
        <f t="shared" si="79"/>
        <v>0.45165353007522618</v>
      </c>
      <c r="BH212" s="28">
        <f t="shared" si="83"/>
        <v>-0.42764374224581359</v>
      </c>
      <c r="BI212" s="18">
        <v>7.0705304131573554E-2</v>
      </c>
      <c r="BJ212" s="18">
        <v>0.48189021093068068</v>
      </c>
      <c r="BK212" s="18">
        <f t="shared" si="70"/>
        <v>0.15625</v>
      </c>
      <c r="BL212" s="18">
        <f t="shared" si="71"/>
        <v>7.9475048216007718E-2</v>
      </c>
      <c r="BM212" s="18">
        <f t="shared" si="72"/>
        <v>8.5034013605442185E-3</v>
      </c>
      <c r="BN212" s="18">
        <f t="shared" si="73"/>
        <v>1.4771048744460858E-3</v>
      </c>
      <c r="BO212" s="18">
        <f t="shared" si="74"/>
        <v>0.48083432480666272</v>
      </c>
      <c r="BP212" s="9">
        <v>32</v>
      </c>
      <c r="BQ212" s="9">
        <v>11</v>
      </c>
      <c r="BR212" s="9">
        <v>0</v>
      </c>
      <c r="BS212" s="38">
        <v>0</v>
      </c>
      <c r="BT212" s="42">
        <f t="shared" si="75"/>
        <v>-7.8868404006488077E-2</v>
      </c>
    </row>
    <row r="213" spans="1:72" ht="16.5" x14ac:dyDescent="0.3">
      <c r="A213" s="7" t="s">
        <v>209</v>
      </c>
      <c r="B213" s="8" t="s">
        <v>170</v>
      </c>
      <c r="C213" s="8">
        <v>85236</v>
      </c>
      <c r="D213" s="9">
        <v>5</v>
      </c>
      <c r="E213" s="9">
        <v>3</v>
      </c>
      <c r="F213" s="18">
        <f t="shared" si="76"/>
        <v>0.6</v>
      </c>
      <c r="G213" s="9">
        <f>(P213-Q213)/D213</f>
        <v>510.2</v>
      </c>
      <c r="H213" s="9">
        <f>(P213-Q213)/E213</f>
        <v>850.33333333333337</v>
      </c>
      <c r="I213" s="9">
        <f>Q213/D213</f>
        <v>1070</v>
      </c>
      <c r="J213" s="9">
        <f>Q213/E213</f>
        <v>1783.3333333333333</v>
      </c>
      <c r="K213" s="26">
        <f t="shared" si="80"/>
        <v>0.54557346661035244</v>
      </c>
      <c r="L213" s="18">
        <f t="shared" si="81"/>
        <v>0.81814217779654919</v>
      </c>
      <c r="M213" s="28">
        <f t="shared" si="77"/>
        <v>-0.47421706875328234</v>
      </c>
      <c r="N213" s="34">
        <v>8.3979203685028148E-2</v>
      </c>
      <c r="O213" s="34">
        <v>0.85796654960429808</v>
      </c>
      <c r="P213" s="9">
        <v>7901</v>
      </c>
      <c r="Q213" s="9">
        <v>5350</v>
      </c>
      <c r="R213" s="9">
        <v>4577</v>
      </c>
      <c r="S213" s="9">
        <v>2130</v>
      </c>
      <c r="T213" s="18">
        <f>(R213-S213)/(P213-Q213)</f>
        <v>0.95923167385339081</v>
      </c>
      <c r="U213" s="18">
        <f>S213/Q213</f>
        <v>0.39813084112149533</v>
      </c>
      <c r="V213" s="18">
        <f>(T213*0.25)+(U213*0.75)</f>
        <v>0.53840604930446923</v>
      </c>
      <c r="W213" s="18">
        <f t="shared" si="78"/>
        <v>0.89734341550744878</v>
      </c>
      <c r="X213" s="28">
        <f t="shared" si="82"/>
        <v>0.77087721263323195</v>
      </c>
      <c r="Y213" s="18">
        <v>0.22382549560204315</v>
      </c>
      <c r="Z213" s="18">
        <v>0.72480144134149405</v>
      </c>
      <c r="AA213" s="9">
        <v>106</v>
      </c>
      <c r="AB213" s="9">
        <v>0</v>
      </c>
      <c r="AC213" s="9">
        <v>279</v>
      </c>
      <c r="AD213" s="9">
        <v>1745</v>
      </c>
      <c r="AE213" s="9">
        <v>819</v>
      </c>
      <c r="AF213" s="9">
        <v>386</v>
      </c>
      <c r="AG213" s="9">
        <v>392</v>
      </c>
      <c r="AH213" s="9">
        <v>533</v>
      </c>
      <c r="AI213" s="9">
        <v>1409</v>
      </c>
      <c r="AJ213" s="9">
        <v>1478</v>
      </c>
      <c r="AK213" s="9">
        <v>0</v>
      </c>
      <c r="AL213" s="9">
        <v>3</v>
      </c>
      <c r="AM213" s="9">
        <v>383</v>
      </c>
      <c r="AN213" s="9">
        <v>134</v>
      </c>
      <c r="AO213" s="9">
        <v>0</v>
      </c>
      <c r="AP213" s="9">
        <v>8</v>
      </c>
      <c r="AQ213" s="9">
        <v>313444</v>
      </c>
      <c r="AR213" s="9">
        <v>11443</v>
      </c>
      <c r="AS213" s="9">
        <v>0</v>
      </c>
      <c r="AT213" s="9">
        <v>249</v>
      </c>
      <c r="AU213" s="9">
        <v>0</v>
      </c>
      <c r="AV213" s="9">
        <v>8</v>
      </c>
      <c r="AW213" s="9">
        <v>0</v>
      </c>
      <c r="AX213" s="9">
        <v>2</v>
      </c>
      <c r="AY213" s="9">
        <v>0</v>
      </c>
      <c r="AZ213" s="9">
        <v>0</v>
      </c>
      <c r="BA213" s="9">
        <v>0</v>
      </c>
      <c r="BB213" s="9">
        <v>2</v>
      </c>
      <c r="BC213" s="9">
        <v>29</v>
      </c>
      <c r="BD213" s="9">
        <v>27</v>
      </c>
      <c r="BE213" s="9">
        <v>0</v>
      </c>
      <c r="BF213" s="18">
        <f t="shared" si="69"/>
        <v>0.99246721997489185</v>
      </c>
      <c r="BG213" s="18">
        <f t="shared" si="79"/>
        <v>0.491117511360533</v>
      </c>
      <c r="BH213" s="28">
        <f t="shared" si="83"/>
        <v>0.13050365235232544</v>
      </c>
      <c r="BI213" s="18">
        <v>7.0705304131573554E-2</v>
      </c>
      <c r="BJ213" s="18">
        <v>0.48189021093068068</v>
      </c>
      <c r="BK213" s="18">
        <f t="shared" si="70"/>
        <v>0</v>
      </c>
      <c r="BL213" s="18">
        <f t="shared" si="71"/>
        <v>2.8037383177570094E-4</v>
      </c>
      <c r="BM213" s="18">
        <f t="shared" si="72"/>
        <v>2.9850746268656716E-2</v>
      </c>
      <c r="BN213" s="18">
        <f t="shared" si="73"/>
        <v>0</v>
      </c>
      <c r="BO213" s="18">
        <f t="shared" si="74"/>
        <v>0.49484507042253512</v>
      </c>
      <c r="BP213" s="9">
        <v>6</v>
      </c>
      <c r="BQ213" s="9">
        <v>4</v>
      </c>
      <c r="BR213" s="9">
        <v>0</v>
      </c>
      <c r="BS213" s="38">
        <v>0</v>
      </c>
      <c r="BT213" s="42">
        <f t="shared" si="75"/>
        <v>0.14238793207742501</v>
      </c>
    </row>
    <row r="214" spans="1:72" ht="16.5" x14ac:dyDescent="0.3">
      <c r="A214" s="7" t="s">
        <v>209</v>
      </c>
      <c r="B214" s="8" t="s">
        <v>132</v>
      </c>
      <c r="C214" s="8">
        <v>74363</v>
      </c>
      <c r="D214" s="9">
        <v>3</v>
      </c>
      <c r="E214" s="9">
        <v>2</v>
      </c>
      <c r="F214" s="18">
        <f t="shared" si="76"/>
        <v>0.66666666666666663</v>
      </c>
      <c r="G214" s="9">
        <f>(P214-Q214)/D214</f>
        <v>452.66666666666669</v>
      </c>
      <c r="H214" s="9">
        <f>(P214-Q214)/E214</f>
        <v>679</v>
      </c>
      <c r="I214" s="9">
        <f>Q214/D214</f>
        <v>1096.6666666666667</v>
      </c>
      <c r="J214" s="9">
        <f>Q214/E214</f>
        <v>1645</v>
      </c>
      <c r="K214" s="26">
        <f t="shared" si="80"/>
        <v>0.3774726678590159</v>
      </c>
      <c r="L214" s="18">
        <f t="shared" si="81"/>
        <v>0.81126366607049205</v>
      </c>
      <c r="M214" s="28">
        <f t="shared" si="77"/>
        <v>-0.55612439133109137</v>
      </c>
      <c r="N214" s="34">
        <v>8.3979203685028148E-2</v>
      </c>
      <c r="O214" s="34">
        <v>0.85796654960429808</v>
      </c>
      <c r="P214" s="9">
        <v>4648</v>
      </c>
      <c r="Q214" s="9">
        <v>3290</v>
      </c>
      <c r="R214" s="9">
        <v>2716</v>
      </c>
      <c r="S214" s="9">
        <v>1394</v>
      </c>
      <c r="T214" s="18">
        <f>(R214-S214)/(P214-Q214)</f>
        <v>0.9734904270986745</v>
      </c>
      <c r="U214" s="18">
        <f>S214/Q214</f>
        <v>0.4237082066869301</v>
      </c>
      <c r="V214" s="18">
        <f>(T214*0.25)+(U214*0.75)</f>
        <v>0.5611537617898662</v>
      </c>
      <c r="W214" s="18">
        <f t="shared" si="78"/>
        <v>0.84173064268479936</v>
      </c>
      <c r="X214" s="28">
        <f t="shared" si="82"/>
        <v>0.52241234193982478</v>
      </c>
      <c r="Y214" s="18">
        <v>0.22382549560204315</v>
      </c>
      <c r="Z214" s="18">
        <v>0.72480144134149405</v>
      </c>
      <c r="AA214" s="9">
        <v>100</v>
      </c>
      <c r="AB214" s="9">
        <v>2</v>
      </c>
      <c r="AC214" s="9">
        <v>208</v>
      </c>
      <c r="AD214" s="9">
        <v>1084</v>
      </c>
      <c r="AE214" s="9">
        <v>560</v>
      </c>
      <c r="AF214" s="9">
        <v>305</v>
      </c>
      <c r="AG214" s="9">
        <v>170</v>
      </c>
      <c r="AH214" s="9">
        <v>359</v>
      </c>
      <c r="AI214" s="9">
        <v>657</v>
      </c>
      <c r="AJ214" s="9">
        <v>908</v>
      </c>
      <c r="AK214" s="9">
        <v>1</v>
      </c>
      <c r="AL214" s="9">
        <v>12</v>
      </c>
      <c r="AM214" s="9">
        <v>443</v>
      </c>
      <c r="AN214" s="9">
        <v>118</v>
      </c>
      <c r="AO214" s="9">
        <v>2</v>
      </c>
      <c r="AP214" s="9">
        <v>6</v>
      </c>
      <c r="AQ214" s="9">
        <v>233361</v>
      </c>
      <c r="AR214" s="9">
        <v>0</v>
      </c>
      <c r="AS214" s="9">
        <v>172000</v>
      </c>
      <c r="AT214" s="9">
        <v>323</v>
      </c>
      <c r="AU214" s="9">
        <v>0</v>
      </c>
      <c r="AV214" s="9">
        <v>5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69</v>
      </c>
      <c r="BD214" s="9">
        <v>51</v>
      </c>
      <c r="BE214" s="9">
        <v>16</v>
      </c>
      <c r="BF214" s="18">
        <f t="shared" si="69"/>
        <v>0.87769107820589232</v>
      </c>
      <c r="BG214" s="18">
        <f t="shared" si="79"/>
        <v>0.421660601121364</v>
      </c>
      <c r="BH214" s="28">
        <f t="shared" si="83"/>
        <v>-0.85184005003694019</v>
      </c>
      <c r="BI214" s="18">
        <v>7.0705304131573554E-2</v>
      </c>
      <c r="BJ214" s="18">
        <v>0.48189021093068068</v>
      </c>
      <c r="BK214" s="18">
        <f t="shared" si="70"/>
        <v>0.31372549019607843</v>
      </c>
      <c r="BL214" s="18">
        <f t="shared" si="71"/>
        <v>0.15883842898861672</v>
      </c>
      <c r="BM214" s="18">
        <f t="shared" si="72"/>
        <v>2.1186440677966101E-2</v>
      </c>
      <c r="BN214" s="18">
        <f t="shared" si="73"/>
        <v>4.5146726862302479E-3</v>
      </c>
      <c r="BO214" s="18">
        <f t="shared" si="74"/>
        <v>0.48042028863195207</v>
      </c>
      <c r="BP214" s="9">
        <v>18</v>
      </c>
      <c r="BQ214" s="9">
        <v>11</v>
      </c>
      <c r="BR214" s="9">
        <v>1</v>
      </c>
      <c r="BS214" s="38">
        <v>1</v>
      </c>
      <c r="BT214" s="42">
        <f t="shared" si="75"/>
        <v>-0.29518403314273561</v>
      </c>
    </row>
    <row r="215" spans="1:72" ht="16.5" x14ac:dyDescent="0.3">
      <c r="A215" s="7" t="s">
        <v>209</v>
      </c>
      <c r="B215" s="8" t="s">
        <v>181</v>
      </c>
      <c r="C215" s="8">
        <v>38031</v>
      </c>
      <c r="D215" s="9">
        <v>4</v>
      </c>
      <c r="E215" s="9">
        <v>4</v>
      </c>
      <c r="F215" s="18">
        <f t="shared" si="76"/>
        <v>1</v>
      </c>
      <c r="G215" s="9">
        <f>(P215-Q215)/D215</f>
        <v>204</v>
      </c>
      <c r="H215" s="9">
        <f>(P215-Q215)/E215</f>
        <v>204</v>
      </c>
      <c r="I215" s="9">
        <f>Q215/D215</f>
        <v>589.5</v>
      </c>
      <c r="J215" s="9">
        <f>Q215/E215</f>
        <v>589.5</v>
      </c>
      <c r="K215" s="26">
        <f t="shared" si="80"/>
        <v>0.51865583339906907</v>
      </c>
      <c r="L215" s="18">
        <f t="shared" si="81"/>
        <v>0.87033604165023271</v>
      </c>
      <c r="M215" s="28">
        <f t="shared" si="77"/>
        <v>0.14729232361296926</v>
      </c>
      <c r="N215" s="34">
        <v>8.3979203685028148E-2</v>
      </c>
      <c r="O215" s="34">
        <v>0.85796654960429808</v>
      </c>
      <c r="P215" s="9">
        <v>3174</v>
      </c>
      <c r="Q215" s="9">
        <v>2358</v>
      </c>
      <c r="R215" s="9">
        <v>2377</v>
      </c>
      <c r="S215" s="9">
        <v>1593</v>
      </c>
      <c r="T215" s="18">
        <f>(R215-S215)/(P215-Q215)</f>
        <v>0.96078431372549022</v>
      </c>
      <c r="U215" s="18">
        <f>S215/Q215</f>
        <v>0.67557251908396942</v>
      </c>
      <c r="V215" s="18">
        <f>(T215*0.25)+(U215*0.75)</f>
        <v>0.74687546774434965</v>
      </c>
      <c r="W215" s="18">
        <f t="shared" si="78"/>
        <v>0.74687546774434965</v>
      </c>
      <c r="X215" s="28">
        <f t="shared" si="82"/>
        <v>9.8621590643555385E-2</v>
      </c>
      <c r="Y215" s="18">
        <v>0.22382549560204315</v>
      </c>
      <c r="Z215" s="18">
        <v>0.72480144134149405</v>
      </c>
      <c r="AA215" s="9">
        <v>73</v>
      </c>
      <c r="AB215" s="9">
        <v>35</v>
      </c>
      <c r="AC215" s="9">
        <v>145</v>
      </c>
      <c r="AD215" s="9">
        <v>1340</v>
      </c>
      <c r="AE215" s="9">
        <v>979</v>
      </c>
      <c r="AF215" s="9">
        <v>222</v>
      </c>
      <c r="AG215" s="9">
        <v>93</v>
      </c>
      <c r="AH215" s="9">
        <v>299</v>
      </c>
      <c r="AI215" s="9">
        <v>358</v>
      </c>
      <c r="AJ215" s="9">
        <v>291</v>
      </c>
      <c r="AK215" s="9">
        <v>3</v>
      </c>
      <c r="AL215" s="9">
        <v>10</v>
      </c>
      <c r="AM215" s="9">
        <v>386</v>
      </c>
      <c r="AN215" s="9">
        <v>81</v>
      </c>
      <c r="AO215" s="9">
        <v>39</v>
      </c>
      <c r="AP215" s="9">
        <v>6</v>
      </c>
      <c r="AQ215" s="9">
        <v>161998</v>
      </c>
      <c r="AR215" s="9">
        <v>61600</v>
      </c>
      <c r="AS215" s="9">
        <v>0</v>
      </c>
      <c r="AT215" s="9">
        <v>266</v>
      </c>
      <c r="AU215" s="9">
        <v>1</v>
      </c>
      <c r="AV215" s="9">
        <v>3</v>
      </c>
      <c r="AW215" s="9">
        <v>0</v>
      </c>
      <c r="AX215" s="9">
        <v>16</v>
      </c>
      <c r="AY215" s="9">
        <v>0</v>
      </c>
      <c r="AZ215" s="9">
        <v>1</v>
      </c>
      <c r="BA215" s="9">
        <v>1</v>
      </c>
      <c r="BB215" s="9">
        <v>15</v>
      </c>
      <c r="BC215" s="9">
        <v>73</v>
      </c>
      <c r="BD215" s="9">
        <v>61</v>
      </c>
      <c r="BE215" s="9">
        <v>3</v>
      </c>
      <c r="BF215" s="18">
        <f>((1-BK215)+(1-BL215)+(1-BM215)+(1+BN215))/4</f>
        <v>1.0014976714352484</v>
      </c>
      <c r="BG215" s="18">
        <f t="shared" si="79"/>
        <v>0.45869680943943913</v>
      </c>
      <c r="BH215" s="28">
        <f t="shared" si="83"/>
        <v>-0.32802915956745743</v>
      </c>
      <c r="BI215" s="18">
        <v>7.0705304131573554E-2</v>
      </c>
      <c r="BJ215" s="18">
        <v>0.48189021093068068</v>
      </c>
      <c r="BK215" s="18">
        <f>BE215/BD215</f>
        <v>4.9180327868852458E-2</v>
      </c>
      <c r="BL215" s="18">
        <f>(BE215/BD215*0.5)+((AK215+AL215)/Q215*0.5)</f>
        <v>2.734673730168662E-2</v>
      </c>
      <c r="BM215" s="18">
        <f t="shared" ref="BM215:BM245" si="84">(AV215/AN215*0.5)+(AW215/AN215*0.5)</f>
        <v>1.8518518518518517E-2</v>
      </c>
      <c r="BN215" s="18">
        <f t="shared" ref="BN215:BN245" si="85">AO215/AM215</f>
        <v>0.10103626943005181</v>
      </c>
      <c r="BO215" s="18">
        <f t="shared" ref="BO215:BO245" si="86">(1-((3*AE215/S215)+(2*AF215/S215)+(1*AG215/S215))/5)*(1-AH215/S215)</f>
        <v>0.45801085965789595</v>
      </c>
      <c r="BP215" s="9">
        <v>7</v>
      </c>
      <c r="BQ215" s="9">
        <v>3</v>
      </c>
      <c r="BR215" s="9">
        <v>0</v>
      </c>
      <c r="BS215" s="38">
        <v>1</v>
      </c>
      <c r="BT215" s="42">
        <f t="shared" si="75"/>
        <v>-2.7371748436977594E-2</v>
      </c>
    </row>
    <row r="216" spans="1:72" ht="16.5" x14ac:dyDescent="0.3">
      <c r="A216" s="7" t="s">
        <v>209</v>
      </c>
      <c r="B216" s="8" t="s">
        <v>152</v>
      </c>
      <c r="C216" s="8">
        <v>202647</v>
      </c>
      <c r="D216" s="9">
        <v>12</v>
      </c>
      <c r="E216" s="9">
        <v>11</v>
      </c>
      <c r="F216" s="18">
        <f t="shared" si="76"/>
        <v>0.91666666666666663</v>
      </c>
      <c r="G216" s="9">
        <f>(P216-Q216)/D216</f>
        <v>414.5</v>
      </c>
      <c r="H216" s="9">
        <f>(P216-Q216)/E216</f>
        <v>452.18181818181819</v>
      </c>
      <c r="I216" s="9">
        <f>Q216/D216</f>
        <v>1020</v>
      </c>
      <c r="J216" s="9">
        <f>Q216/E216</f>
        <v>1112.7272727272727</v>
      </c>
      <c r="K216" s="26">
        <f t="shared" si="80"/>
        <v>0.51436734814727092</v>
      </c>
      <c r="L216" s="18">
        <f t="shared" si="81"/>
        <v>0.9532393319866117</v>
      </c>
      <c r="M216" s="28">
        <f t="shared" si="77"/>
        <v>1.134480659517124</v>
      </c>
      <c r="N216" s="34">
        <v>8.3979203685028148E-2</v>
      </c>
      <c r="O216" s="34">
        <v>0.85796654960429808</v>
      </c>
      <c r="P216" s="9">
        <v>17214</v>
      </c>
      <c r="Q216" s="9">
        <v>12240</v>
      </c>
      <c r="R216" s="9">
        <v>10453</v>
      </c>
      <c r="S216" s="9">
        <v>5653</v>
      </c>
      <c r="T216" s="18">
        <f>(R216-S216)/(P216-Q216)</f>
        <v>0.9650180940892642</v>
      </c>
      <c r="U216" s="18">
        <f>S216/Q216</f>
        <v>0.46184640522875819</v>
      </c>
      <c r="V216" s="18">
        <f>(T216*0.25)+(U216*0.75)</f>
        <v>0.5876393274438847</v>
      </c>
      <c r="W216" s="18">
        <f t="shared" si="78"/>
        <v>0.64106108448423793</v>
      </c>
      <c r="X216" s="28">
        <f t="shared" si="82"/>
        <v>-0.37413234194796396</v>
      </c>
      <c r="Y216" s="18">
        <v>0.22382549560204315</v>
      </c>
      <c r="Z216" s="18">
        <v>0.72480144134149405</v>
      </c>
      <c r="AA216" s="9">
        <v>294</v>
      </c>
      <c r="AB216" s="9">
        <v>55</v>
      </c>
      <c r="AC216" s="9">
        <v>841</v>
      </c>
      <c r="AD216" s="9">
        <v>4463</v>
      </c>
      <c r="AE216" s="9">
        <v>2288</v>
      </c>
      <c r="AF216" s="9">
        <v>1886</v>
      </c>
      <c r="AG216" s="9">
        <v>1200</v>
      </c>
      <c r="AH216" s="9">
        <v>279</v>
      </c>
      <c r="AI216" s="9">
        <v>4363</v>
      </c>
      <c r="AJ216" s="9">
        <v>1738</v>
      </c>
      <c r="AK216" s="9">
        <v>5</v>
      </c>
      <c r="AL216" s="9">
        <v>54</v>
      </c>
      <c r="AM216" s="9">
        <v>1915</v>
      </c>
      <c r="AN216" s="9">
        <v>384</v>
      </c>
      <c r="AO216" s="9">
        <v>65</v>
      </c>
      <c r="AP216" s="9">
        <v>41</v>
      </c>
      <c r="AQ216" s="9">
        <v>2806358</v>
      </c>
      <c r="AR216" s="9">
        <v>100</v>
      </c>
      <c r="AS216" s="9">
        <v>10000</v>
      </c>
      <c r="AT216" s="9">
        <v>1466</v>
      </c>
      <c r="AU216" s="9">
        <v>0</v>
      </c>
      <c r="AV216" s="9">
        <v>1</v>
      </c>
      <c r="AW216" s="9">
        <v>0</v>
      </c>
      <c r="AX216" s="9">
        <v>2</v>
      </c>
      <c r="AY216" s="9">
        <v>0</v>
      </c>
      <c r="AZ216" s="9">
        <v>0</v>
      </c>
      <c r="BA216" s="9">
        <v>0</v>
      </c>
      <c r="BB216" s="9">
        <v>2</v>
      </c>
      <c r="BC216" s="9">
        <v>406</v>
      </c>
      <c r="BD216" s="9">
        <v>371</v>
      </c>
      <c r="BE216" s="9">
        <v>28</v>
      </c>
      <c r="BF216" s="18">
        <f>((1-BK216)+(1-BL216)+(1-BM216)+(1+BN216))/4</f>
        <v>0.97925569938115942</v>
      </c>
      <c r="BG216" s="18">
        <f t="shared" si="79"/>
        <v>0.54109924047288982</v>
      </c>
      <c r="BH216" s="28">
        <f t="shared" si="83"/>
        <v>0.83740576848419579</v>
      </c>
      <c r="BI216" s="18">
        <v>7.0705304131573554E-2</v>
      </c>
      <c r="BJ216" s="18">
        <v>0.48189021093068068</v>
      </c>
      <c r="BK216" s="18">
        <f>BE216/BD216</f>
        <v>7.5471698113207544E-2</v>
      </c>
      <c r="BL216" s="18">
        <f>(BE216/BD216*0.5)+((AK216+AL216)/Q216*0.5)</f>
        <v>4.0145979775558019E-2</v>
      </c>
      <c r="BM216" s="18">
        <f t="shared" si="84"/>
        <v>1.3020833333333333E-3</v>
      </c>
      <c r="BN216" s="18">
        <f t="shared" si="85"/>
        <v>3.3942558746736295E-2</v>
      </c>
      <c r="BO216" s="18">
        <f t="shared" si="86"/>
        <v>0.5525617474729404</v>
      </c>
      <c r="BP216" s="9">
        <v>53</v>
      </c>
      <c r="BQ216" s="9">
        <v>49</v>
      </c>
      <c r="BR216" s="9">
        <v>0</v>
      </c>
      <c r="BS216" s="38">
        <v>1</v>
      </c>
      <c r="BT216" s="42">
        <f t="shared" si="75"/>
        <v>0.53258469535111852</v>
      </c>
    </row>
    <row r="217" spans="1:72" ht="16.5" x14ac:dyDescent="0.3">
      <c r="A217" s="7" t="s">
        <v>209</v>
      </c>
      <c r="B217" s="8" t="s">
        <v>110</v>
      </c>
      <c r="C217" s="8">
        <v>108160</v>
      </c>
      <c r="D217" s="9">
        <v>8</v>
      </c>
      <c r="E217" s="9">
        <v>7</v>
      </c>
      <c r="F217" s="18">
        <f t="shared" si="76"/>
        <v>0.875</v>
      </c>
      <c r="G217" s="9">
        <f>(P217-Q217)/D217</f>
        <v>836.625</v>
      </c>
      <c r="H217" s="9">
        <f>(P217-Q217)/E217</f>
        <v>956.14285714285711</v>
      </c>
      <c r="I217" s="9">
        <f>Q217/D217</f>
        <v>925.875</v>
      </c>
      <c r="J217" s="9">
        <f>Q217/E217</f>
        <v>1058.1428571428571</v>
      </c>
      <c r="K217" s="26">
        <f t="shared" si="80"/>
        <v>0.66831545857988162</v>
      </c>
      <c r="L217" s="18">
        <f t="shared" si="81"/>
        <v>0.90452636306001688</v>
      </c>
      <c r="M217" s="28">
        <f t="shared" si="77"/>
        <v>0.55442075433753502</v>
      </c>
      <c r="N217" s="34">
        <v>8.3979203685028148E-2</v>
      </c>
      <c r="O217" s="34">
        <v>0.85796654960429808</v>
      </c>
      <c r="P217" s="9">
        <v>14100</v>
      </c>
      <c r="Q217" s="9">
        <v>7407</v>
      </c>
      <c r="R217" s="9">
        <v>9725</v>
      </c>
      <c r="S217" s="9">
        <v>3133</v>
      </c>
      <c r="T217" s="18">
        <f>(R217-S217)/(P217-Q217)</f>
        <v>0.98490960705214403</v>
      </c>
      <c r="U217" s="18">
        <f>S217/Q217</f>
        <v>0.42297826380450926</v>
      </c>
      <c r="V217" s="18">
        <f>(T217*0.25)+(U217*0.75)</f>
        <v>0.56346109961641799</v>
      </c>
      <c r="W217" s="18">
        <f t="shared" si="78"/>
        <v>0.6439555424187634</v>
      </c>
      <c r="X217" s="28">
        <f t="shared" si="82"/>
        <v>-0.3612005804132023</v>
      </c>
      <c r="Y217" s="18">
        <v>0.22382549560204315</v>
      </c>
      <c r="Z217" s="18">
        <v>0.72480144134149405</v>
      </c>
      <c r="AA217" s="9">
        <v>153</v>
      </c>
      <c r="AB217" s="9">
        <v>15</v>
      </c>
      <c r="AC217" s="9">
        <v>288</v>
      </c>
      <c r="AD217" s="9">
        <v>2677</v>
      </c>
      <c r="AE217" s="9">
        <v>1566</v>
      </c>
      <c r="AF217" s="9">
        <v>569</v>
      </c>
      <c r="AG217" s="9">
        <v>337</v>
      </c>
      <c r="AH217" s="9">
        <v>661</v>
      </c>
      <c r="AI217" s="9">
        <v>1776</v>
      </c>
      <c r="AJ217" s="9">
        <v>2233</v>
      </c>
      <c r="AK217" s="9">
        <v>2</v>
      </c>
      <c r="AL217" s="9">
        <v>8</v>
      </c>
      <c r="AM217" s="9">
        <v>491</v>
      </c>
      <c r="AN217" s="9">
        <v>209</v>
      </c>
      <c r="AO217" s="9">
        <v>18</v>
      </c>
      <c r="AP217" s="9">
        <v>27</v>
      </c>
      <c r="AQ217" s="9">
        <v>1349539</v>
      </c>
      <c r="AR217" s="9">
        <v>45430</v>
      </c>
      <c r="AS217" s="9">
        <v>766328</v>
      </c>
      <c r="AT217" s="9">
        <v>264</v>
      </c>
      <c r="AU217" s="9">
        <v>0</v>
      </c>
      <c r="AV217" s="9">
        <v>3</v>
      </c>
      <c r="AW217" s="9">
        <v>0</v>
      </c>
      <c r="AX217" s="9">
        <v>1</v>
      </c>
      <c r="AY217" s="9">
        <v>1</v>
      </c>
      <c r="AZ217" s="9">
        <v>0</v>
      </c>
      <c r="BA217" s="9">
        <v>0</v>
      </c>
      <c r="BB217" s="9">
        <v>0</v>
      </c>
      <c r="BC217" s="9">
        <v>110</v>
      </c>
      <c r="BD217" s="9">
        <v>94</v>
      </c>
      <c r="BE217" s="9">
        <v>3</v>
      </c>
      <c r="BF217" s="18">
        <f>((1-BK217)+(1-BL217)+(1-BM217)+(1+BN217))/4</f>
        <v>0.99523386668875269</v>
      </c>
      <c r="BG217" s="18">
        <f t="shared" si="79"/>
        <v>0.47581765030189993</v>
      </c>
      <c r="BH217" s="28">
        <f t="shared" si="83"/>
        <v>-8.5885503264090252E-2</v>
      </c>
      <c r="BI217" s="18">
        <v>7.0705304131573554E-2</v>
      </c>
      <c r="BJ217" s="18">
        <v>0.48189021093068068</v>
      </c>
      <c r="BK217" s="18">
        <f>BE217/BD217</f>
        <v>3.1914893617021274E-2</v>
      </c>
      <c r="BL217" s="18">
        <f>(BE217/BD217*0.5)+((AK217+AL217)/Q217*0.5)</f>
        <v>1.6632483935552625E-2</v>
      </c>
      <c r="BM217" s="18">
        <f t="shared" si="84"/>
        <v>7.1770334928229667E-3</v>
      </c>
      <c r="BN217" s="18">
        <f t="shared" si="85"/>
        <v>3.6659877800407331E-2</v>
      </c>
      <c r="BO217" s="18">
        <f t="shared" si="86"/>
        <v>0.47809632110389799</v>
      </c>
      <c r="BP217" s="9">
        <v>39</v>
      </c>
      <c r="BQ217" s="9">
        <v>26</v>
      </c>
      <c r="BR217" s="9">
        <v>1</v>
      </c>
      <c r="BS217" s="38">
        <v>0</v>
      </c>
      <c r="BT217" s="42">
        <f t="shared" si="75"/>
        <v>3.5778223553414167E-2</v>
      </c>
    </row>
    <row r="218" spans="1:72" ht="16.5" x14ac:dyDescent="0.3">
      <c r="A218" s="7" t="s">
        <v>209</v>
      </c>
      <c r="B218" s="8" t="s">
        <v>148</v>
      </c>
      <c r="C218" s="8">
        <v>39516</v>
      </c>
      <c r="D218" s="9">
        <v>4</v>
      </c>
      <c r="E218" s="9">
        <v>4</v>
      </c>
      <c r="F218" s="18">
        <f t="shared" si="76"/>
        <v>1</v>
      </c>
      <c r="G218" s="9">
        <f>(P218-Q218)/D218</f>
        <v>508.5</v>
      </c>
      <c r="H218" s="9">
        <f>(P218-Q218)/E218</f>
        <v>508.5</v>
      </c>
      <c r="I218" s="9">
        <f>Q218/D218</f>
        <v>624.75</v>
      </c>
      <c r="J218" s="9">
        <f>Q218/E218</f>
        <v>624.75</v>
      </c>
      <c r="K218" s="26">
        <f t="shared" si="80"/>
        <v>0.60298360157910724</v>
      </c>
      <c r="L218" s="18">
        <f t="shared" si="81"/>
        <v>0.84925409960522313</v>
      </c>
      <c r="M218" s="28">
        <f t="shared" si="77"/>
        <v>-0.10374532761410554</v>
      </c>
      <c r="N218" s="34">
        <v>8.3979203685028148E-2</v>
      </c>
      <c r="O218" s="34">
        <v>0.85796654960429808</v>
      </c>
      <c r="P218" s="9">
        <v>4533</v>
      </c>
      <c r="Q218" s="9">
        <v>2499</v>
      </c>
      <c r="R218" s="9">
        <v>3574</v>
      </c>
      <c r="S218" s="9">
        <v>1618</v>
      </c>
      <c r="T218" s="18">
        <f>(R218-S218)/(P218-Q218)</f>
        <v>0.96165191740412981</v>
      </c>
      <c r="U218" s="18">
        <f>S218/Q218</f>
        <v>0.64745898359343734</v>
      </c>
      <c r="V218" s="18">
        <f>(T218*0.25)+(U218*0.75)</f>
        <v>0.72600721704611049</v>
      </c>
      <c r="W218" s="18">
        <f t="shared" si="78"/>
        <v>0.72600721704611049</v>
      </c>
      <c r="X218" s="28">
        <f t="shared" si="82"/>
        <v>5.3871240243349387E-3</v>
      </c>
      <c r="Y218" s="18">
        <v>0.22382549560204315</v>
      </c>
      <c r="Z218" s="18">
        <v>0.72480144134149405</v>
      </c>
      <c r="AA218" s="9">
        <v>60</v>
      </c>
      <c r="AB218" s="9">
        <v>23</v>
      </c>
      <c r="AC218" s="9">
        <v>198</v>
      </c>
      <c r="AD218" s="9">
        <v>1337</v>
      </c>
      <c r="AE218" s="9">
        <v>1146</v>
      </c>
      <c r="AF218" s="9">
        <v>289</v>
      </c>
      <c r="AG218" s="9">
        <v>68</v>
      </c>
      <c r="AH218" s="9">
        <v>115</v>
      </c>
      <c r="AI218" s="9">
        <v>440</v>
      </c>
      <c r="AJ218" s="9">
        <v>339</v>
      </c>
      <c r="AK218" s="9">
        <v>0</v>
      </c>
      <c r="AL218" s="9">
        <v>12</v>
      </c>
      <c r="AM218" s="9">
        <v>274</v>
      </c>
      <c r="AN218" s="9">
        <v>76</v>
      </c>
      <c r="AO218" s="9">
        <v>27</v>
      </c>
      <c r="AP218" s="9">
        <v>6</v>
      </c>
      <c r="AQ218" s="9">
        <v>267145</v>
      </c>
      <c r="AR218" s="9">
        <v>0</v>
      </c>
      <c r="AS218" s="9">
        <v>143289</v>
      </c>
      <c r="AT218" s="9">
        <v>171</v>
      </c>
      <c r="AU218" s="9">
        <v>0</v>
      </c>
      <c r="AV218" s="9">
        <v>0</v>
      </c>
      <c r="AW218" s="9">
        <v>0</v>
      </c>
      <c r="AX218" s="9">
        <v>1</v>
      </c>
      <c r="AY218" s="9">
        <v>1</v>
      </c>
      <c r="AZ218" s="9">
        <v>0</v>
      </c>
      <c r="BA218" s="9">
        <v>0</v>
      </c>
      <c r="BB218" s="9">
        <v>0</v>
      </c>
      <c r="BC218" s="9">
        <v>106</v>
      </c>
      <c r="BD218" s="9">
        <v>82</v>
      </c>
      <c r="BE218" s="9">
        <v>1</v>
      </c>
      <c r="BF218" s="18">
        <f>((1-BK218)+(1-BL218)+(1-BM218)+(1+BN218))/4</f>
        <v>1.0194616256686047</v>
      </c>
      <c r="BG218" s="18">
        <f t="shared" si="79"/>
        <v>0.46893621040640843</v>
      </c>
      <c r="BH218" s="28">
        <f t="shared" si="83"/>
        <v>-0.18321115626865156</v>
      </c>
      <c r="BI218" s="18">
        <v>7.0705304131573554E-2</v>
      </c>
      <c r="BJ218" s="18">
        <v>0.48189021093068068</v>
      </c>
      <c r="BK218" s="18">
        <f>BE218/BD218</f>
        <v>1.2195121951219513E-2</v>
      </c>
      <c r="BL218" s="18">
        <f>(BE218/BD218*0.5)+((AK218+AL218)/Q218*0.5)</f>
        <v>8.4985213597634172E-3</v>
      </c>
      <c r="BM218" s="18">
        <f t="shared" si="84"/>
        <v>0</v>
      </c>
      <c r="BN218" s="18">
        <f t="shared" si="85"/>
        <v>9.8540145985401464E-2</v>
      </c>
      <c r="BO218" s="18">
        <f t="shared" si="86"/>
        <v>0.45998417066347236</v>
      </c>
      <c r="BP218" s="9">
        <v>23</v>
      </c>
      <c r="BQ218" s="9">
        <v>10</v>
      </c>
      <c r="BR218" s="9">
        <v>0</v>
      </c>
      <c r="BS218" s="38">
        <v>0</v>
      </c>
      <c r="BT218" s="42">
        <f t="shared" si="75"/>
        <v>-9.3856453286140715E-2</v>
      </c>
    </row>
    <row r="219" spans="1:72" ht="16.5" x14ac:dyDescent="0.3">
      <c r="A219" s="7" t="s">
        <v>209</v>
      </c>
      <c r="B219" s="8" t="s">
        <v>4</v>
      </c>
      <c r="C219" s="8">
        <v>212402</v>
      </c>
      <c r="D219" s="9">
        <v>11</v>
      </c>
      <c r="E219" s="9">
        <v>10</v>
      </c>
      <c r="F219" s="18">
        <f t="shared" si="76"/>
        <v>0.90909090909090906</v>
      </c>
      <c r="G219" s="9">
        <f>(P219-Q219)/D219</f>
        <v>634.09090909090912</v>
      </c>
      <c r="H219" s="9">
        <f>(P219-Q219)/E219</f>
        <v>697.5</v>
      </c>
      <c r="I219" s="9">
        <f>Q219/D219</f>
        <v>1124.4545454545455</v>
      </c>
      <c r="J219" s="9">
        <f>Q219/E219</f>
        <v>1236.9000000000001</v>
      </c>
      <c r="K219" s="26">
        <f t="shared" si="80"/>
        <v>0.51885104660031456</v>
      </c>
      <c r="L219" s="18">
        <f t="shared" si="81"/>
        <v>0.94811489533996851</v>
      </c>
      <c r="M219" s="28">
        <f t="shared" si="77"/>
        <v>1.0734603542298429</v>
      </c>
      <c r="N219" s="34">
        <v>8.3979203685028148E-2</v>
      </c>
      <c r="O219" s="34">
        <v>0.85796654960429808</v>
      </c>
      <c r="P219" s="9">
        <v>19344</v>
      </c>
      <c r="Q219" s="9">
        <v>12369</v>
      </c>
      <c r="R219" s="9">
        <v>10963</v>
      </c>
      <c r="S219" s="9">
        <v>4289</v>
      </c>
      <c r="T219" s="18">
        <f>(R219-S219)/(P219-Q219)</f>
        <v>0.9568458781362007</v>
      </c>
      <c r="U219" s="18">
        <f>S219/Q219</f>
        <v>0.34675398172851485</v>
      </c>
      <c r="V219" s="18">
        <f>(T219*0.25)+(U219*0.75)</f>
        <v>0.4992769558304363</v>
      </c>
      <c r="W219" s="18">
        <f t="shared" si="78"/>
        <v>0.54920465141347996</v>
      </c>
      <c r="X219" s="28">
        <f t="shared" si="82"/>
        <v>-0.78452541546125443</v>
      </c>
      <c r="Y219" s="18">
        <v>0.22382549560204315</v>
      </c>
      <c r="Z219" s="18">
        <v>0.72480144134149405</v>
      </c>
      <c r="AA219" s="9">
        <v>179</v>
      </c>
      <c r="AB219" s="9">
        <v>24</v>
      </c>
      <c r="AC219" s="9">
        <v>485</v>
      </c>
      <c r="AD219" s="9">
        <v>3601</v>
      </c>
      <c r="AE219" s="9">
        <v>1970</v>
      </c>
      <c r="AF219" s="9">
        <v>1027</v>
      </c>
      <c r="AG219" s="9">
        <v>829</v>
      </c>
      <c r="AH219" s="9">
        <v>463</v>
      </c>
      <c r="AI219" s="9">
        <v>5750</v>
      </c>
      <c r="AJ219" s="9">
        <v>1722</v>
      </c>
      <c r="AK219" s="9">
        <v>0</v>
      </c>
      <c r="AL219" s="9">
        <v>40</v>
      </c>
      <c r="AM219" s="9">
        <v>688</v>
      </c>
      <c r="AN219" s="9">
        <v>215</v>
      </c>
      <c r="AO219" s="9">
        <v>24</v>
      </c>
      <c r="AP219" s="9">
        <v>43</v>
      </c>
      <c r="AQ219" s="9">
        <v>24840101</v>
      </c>
      <c r="AR219" s="9">
        <v>1430</v>
      </c>
      <c r="AS219" s="9">
        <v>0</v>
      </c>
      <c r="AT219" s="9">
        <v>449</v>
      </c>
      <c r="AU219" s="9">
        <v>0</v>
      </c>
      <c r="AV219" s="9">
        <v>8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178</v>
      </c>
      <c r="BD219" s="9">
        <v>154</v>
      </c>
      <c r="BE219" s="9">
        <v>10</v>
      </c>
      <c r="BF219" s="18">
        <f>((1-BK219)+(1-BL219)+(1-BM219)+(1+BN219))/4</f>
        <v>0.9793148816937659</v>
      </c>
      <c r="BG219" s="18">
        <f t="shared" si="79"/>
        <v>0.51539999052033514</v>
      </c>
      <c r="BH219" s="28">
        <f t="shared" si="83"/>
        <v>0.47393586664017495</v>
      </c>
      <c r="BI219" s="18">
        <v>7.0705304131573554E-2</v>
      </c>
      <c r="BJ219" s="18">
        <v>0.48189021093068068</v>
      </c>
      <c r="BK219" s="18">
        <f>BE219/BD219</f>
        <v>6.4935064935064929E-2</v>
      </c>
      <c r="BL219" s="18">
        <f>(BE219/BD219*0.5)+((AK219+AL219)/Q219*0.5)</f>
        <v>3.4084478057313371E-2</v>
      </c>
      <c r="BM219" s="18">
        <f t="shared" si="84"/>
        <v>1.8604651162790697E-2</v>
      </c>
      <c r="BN219" s="18">
        <f t="shared" si="85"/>
        <v>3.4883720930232558E-2</v>
      </c>
      <c r="BO219" s="18">
        <f t="shared" si="86"/>
        <v>0.52628628457981708</v>
      </c>
      <c r="BP219" s="9">
        <v>35</v>
      </c>
      <c r="BQ219" s="9">
        <v>24</v>
      </c>
      <c r="BR219" s="9">
        <v>0</v>
      </c>
      <c r="BS219" s="38">
        <v>0</v>
      </c>
      <c r="BT219" s="42">
        <f t="shared" si="75"/>
        <v>0.2542902684695878</v>
      </c>
    </row>
    <row r="220" spans="1:72" ht="16.5" x14ac:dyDescent="0.3">
      <c r="A220" s="7" t="s">
        <v>209</v>
      </c>
      <c r="B220" s="8" t="s">
        <v>185</v>
      </c>
      <c r="C220" s="8">
        <v>224294</v>
      </c>
      <c r="D220" s="9">
        <v>12</v>
      </c>
      <c r="E220" s="9">
        <v>9</v>
      </c>
      <c r="F220" s="18">
        <f t="shared" si="76"/>
        <v>0.75</v>
      </c>
      <c r="G220" s="9">
        <f>(P220-Q220)/D220</f>
        <v>538.33333333333337</v>
      </c>
      <c r="H220" s="9">
        <f>(P220-Q220)/E220</f>
        <v>717.77777777777783</v>
      </c>
      <c r="I220" s="9">
        <f>Q220/D220</f>
        <v>1710.4166666666667</v>
      </c>
      <c r="J220" s="9">
        <f>Q220/E220</f>
        <v>2280.5555555555557</v>
      </c>
      <c r="K220" s="26">
        <f t="shared" si="80"/>
        <v>0.75832389631465846</v>
      </c>
      <c r="L220" s="18">
        <f t="shared" si="81"/>
        <v>0.91574178929837124</v>
      </c>
      <c r="M220" s="28">
        <f t="shared" si="77"/>
        <v>0.68797079704118891</v>
      </c>
      <c r="N220" s="34">
        <v>8.3979203685028148E-2</v>
      </c>
      <c r="O220" s="34">
        <v>0.85796654960429808</v>
      </c>
      <c r="P220" s="9">
        <v>26985</v>
      </c>
      <c r="Q220" s="9">
        <v>20525</v>
      </c>
      <c r="R220" s="9">
        <v>13090</v>
      </c>
      <c r="S220" s="9">
        <v>6938</v>
      </c>
      <c r="T220" s="18">
        <f>(R220-S220)/(P220-Q220)</f>
        <v>0.95232198142414859</v>
      </c>
      <c r="U220" s="18">
        <f>S220/Q220</f>
        <v>0.33802679658952495</v>
      </c>
      <c r="V220" s="18">
        <f>(T220*0.25)+(U220*0.75)</f>
        <v>0.49160059279818086</v>
      </c>
      <c r="W220" s="18">
        <f t="shared" si="78"/>
        <v>0.65546745706424114</v>
      </c>
      <c r="X220" s="28">
        <f t="shared" si="82"/>
        <v>-0.30976803643731105</v>
      </c>
      <c r="Y220" s="18">
        <v>0.22382549560204315</v>
      </c>
      <c r="Z220" s="18">
        <v>0.72480144134149405</v>
      </c>
      <c r="AA220" s="9">
        <v>251</v>
      </c>
      <c r="AB220" s="9">
        <v>4</v>
      </c>
      <c r="AC220" s="9">
        <v>452</v>
      </c>
      <c r="AD220" s="9">
        <v>6231</v>
      </c>
      <c r="AE220" s="9">
        <v>2826</v>
      </c>
      <c r="AF220" s="9">
        <v>887</v>
      </c>
      <c r="AG220" s="9">
        <v>915</v>
      </c>
      <c r="AH220" s="9">
        <v>2310</v>
      </c>
      <c r="AI220" s="9">
        <v>8563</v>
      </c>
      <c r="AJ220" s="9">
        <v>4089</v>
      </c>
      <c r="AK220" s="9">
        <v>3</v>
      </c>
      <c r="AL220" s="9">
        <v>64</v>
      </c>
      <c r="AM220" s="9">
        <v>4797</v>
      </c>
      <c r="AN220" s="9">
        <v>387</v>
      </c>
      <c r="AO220" s="9">
        <v>4</v>
      </c>
      <c r="AP220" s="9">
        <v>62</v>
      </c>
      <c r="AQ220" s="9">
        <v>271353</v>
      </c>
      <c r="AR220" s="9">
        <v>0</v>
      </c>
      <c r="AS220" s="9">
        <v>12888</v>
      </c>
      <c r="AT220" s="9">
        <v>4406</v>
      </c>
      <c r="AU220" s="9">
        <v>0</v>
      </c>
      <c r="AV220" s="9">
        <v>10</v>
      </c>
      <c r="AW220" s="9">
        <v>0</v>
      </c>
      <c r="AX220" s="9">
        <v>12</v>
      </c>
      <c r="AY220" s="9">
        <v>0</v>
      </c>
      <c r="AZ220" s="9">
        <v>0</v>
      </c>
      <c r="BA220" s="9">
        <v>0</v>
      </c>
      <c r="BB220" s="9">
        <v>12</v>
      </c>
      <c r="BC220" s="9">
        <v>306</v>
      </c>
      <c r="BD220" s="9">
        <v>249</v>
      </c>
      <c r="BE220" s="9">
        <v>8</v>
      </c>
      <c r="BF220" s="18">
        <f>((1-BK220)+(1-BL220)+(1-BM220)+(1+BN220))/4</f>
        <v>0.98452225771494928</v>
      </c>
      <c r="BG220" s="18">
        <f t="shared" si="79"/>
        <v>0.44532082242813759</v>
      </c>
      <c r="BH220" s="28">
        <f t="shared" si="83"/>
        <v>-0.51720855955151723</v>
      </c>
      <c r="BI220" s="18">
        <v>7.0705304131573554E-2</v>
      </c>
      <c r="BJ220" s="18">
        <v>0.48189021093068068</v>
      </c>
      <c r="BK220" s="18">
        <f>BE220/BD220</f>
        <v>3.2128514056224897E-2</v>
      </c>
      <c r="BL220" s="18">
        <f>(BE220/BD220*0.5)+((AK220+AL220)/Q220*0.5)</f>
        <v>1.7696412935542413E-2</v>
      </c>
      <c r="BM220" s="18">
        <f t="shared" si="84"/>
        <v>1.2919896640826873E-2</v>
      </c>
      <c r="BN220" s="18">
        <f t="shared" si="85"/>
        <v>8.3385449239107776E-4</v>
      </c>
      <c r="BO220" s="18">
        <f t="shared" si="86"/>
        <v>0.45232174177729179</v>
      </c>
      <c r="BP220" s="9">
        <v>91</v>
      </c>
      <c r="BQ220" s="9">
        <v>59</v>
      </c>
      <c r="BR220" s="9">
        <v>0</v>
      </c>
      <c r="BS220" s="38">
        <v>0</v>
      </c>
      <c r="BT220" s="42">
        <f t="shared" si="75"/>
        <v>-4.6335266315879774E-2</v>
      </c>
    </row>
    <row r="221" spans="1:72" ht="16.5" x14ac:dyDescent="0.3">
      <c r="A221" s="7" t="s">
        <v>209</v>
      </c>
      <c r="B221" s="8" t="s">
        <v>157</v>
      </c>
      <c r="C221" s="8">
        <v>58454</v>
      </c>
      <c r="D221" s="9">
        <v>4</v>
      </c>
      <c r="E221" s="9">
        <v>3</v>
      </c>
      <c r="F221" s="18">
        <f t="shared" si="76"/>
        <v>0.75</v>
      </c>
      <c r="G221" s="9">
        <f>(P221-Q221)/D221</f>
        <v>632.5</v>
      </c>
      <c r="H221" s="9">
        <f>(P221-Q221)/E221</f>
        <v>843.33333333333337</v>
      </c>
      <c r="I221" s="9">
        <f>Q221/D221</f>
        <v>1076</v>
      </c>
      <c r="J221" s="9">
        <f>Q221/E221</f>
        <v>1434.6666666666667</v>
      </c>
      <c r="K221" s="26">
        <f t="shared" si="80"/>
        <v>0.66043384541690897</v>
      </c>
      <c r="L221" s="18">
        <f t="shared" si="81"/>
        <v>0.77985538486103034</v>
      </c>
      <c r="M221" s="28">
        <f t="shared" si="77"/>
        <v>-0.93012509425822798</v>
      </c>
      <c r="N221" s="34">
        <v>8.3979203685028148E-2</v>
      </c>
      <c r="O221" s="34">
        <v>0.85796654960429808</v>
      </c>
      <c r="P221" s="9">
        <v>6834</v>
      </c>
      <c r="Q221" s="9">
        <v>4304</v>
      </c>
      <c r="R221" s="9">
        <v>4062</v>
      </c>
      <c r="S221" s="9">
        <v>1691</v>
      </c>
      <c r="T221" s="18">
        <f>(R221-S221)/(P221-Q221)</f>
        <v>0.93715415019762849</v>
      </c>
      <c r="U221" s="18">
        <f>S221/Q221</f>
        <v>0.39289033457249073</v>
      </c>
      <c r="V221" s="18">
        <f>(T221*0.25)+(U221*0.75)</f>
        <v>0.52895628847877518</v>
      </c>
      <c r="W221" s="18">
        <f t="shared" si="78"/>
        <v>0.70527505130503354</v>
      </c>
      <c r="X221" s="28">
        <f t="shared" si="82"/>
        <v>-8.7239346813188789E-2</v>
      </c>
      <c r="Y221" s="18">
        <v>0.22382549560204315</v>
      </c>
      <c r="Z221" s="18">
        <v>0.72480144134149405</v>
      </c>
      <c r="AA221" s="9">
        <v>112</v>
      </c>
      <c r="AB221" s="9">
        <v>0</v>
      </c>
      <c r="AC221" s="9">
        <v>273</v>
      </c>
      <c r="AD221" s="9">
        <v>1306</v>
      </c>
      <c r="AE221" s="9">
        <v>449</v>
      </c>
      <c r="AF221" s="9">
        <v>441</v>
      </c>
      <c r="AG221" s="9">
        <v>536</v>
      </c>
      <c r="AH221" s="9">
        <v>265</v>
      </c>
      <c r="AI221" s="9">
        <v>2062</v>
      </c>
      <c r="AJ221" s="9">
        <v>469</v>
      </c>
      <c r="AK221" s="9">
        <v>0</v>
      </c>
      <c r="AL221" s="9">
        <v>9</v>
      </c>
      <c r="AM221" s="9">
        <v>388</v>
      </c>
      <c r="AN221" s="9">
        <v>161</v>
      </c>
      <c r="AO221" s="9">
        <v>1</v>
      </c>
      <c r="AP221" s="9">
        <v>3</v>
      </c>
      <c r="AQ221" s="9">
        <v>272602</v>
      </c>
      <c r="AR221" s="9">
        <v>900</v>
      </c>
      <c r="AS221" s="9">
        <v>0</v>
      </c>
      <c r="AT221" s="9">
        <v>226</v>
      </c>
      <c r="AU221" s="9">
        <v>0</v>
      </c>
      <c r="AV221" s="9">
        <v>1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57</v>
      </c>
      <c r="BD221" s="9">
        <v>36</v>
      </c>
      <c r="BE221" s="9">
        <v>7</v>
      </c>
      <c r="BF221" s="18">
        <f>((1-BK221)+(1-BL221)+(1-BM221)+(1+BN221))/4</f>
        <v>0.9266898809563483</v>
      </c>
      <c r="BG221" s="18">
        <f t="shared" si="79"/>
        <v>0.52590705045334807</v>
      </c>
      <c r="BH221" s="28">
        <f t="shared" si="83"/>
        <v>0.6225394270387079</v>
      </c>
      <c r="BI221" s="18">
        <v>7.0705304131573554E-2</v>
      </c>
      <c r="BJ221" s="18">
        <v>0.48189021093068068</v>
      </c>
      <c r="BK221" s="18">
        <f>BE221/BD221</f>
        <v>0.19444444444444445</v>
      </c>
      <c r="BL221" s="18">
        <f>(BE221/BD221*0.5)+((AK221+AL221)/Q221*0.5)</f>
        <v>9.8267761255679473E-2</v>
      </c>
      <c r="BM221" s="18">
        <f t="shared" si="84"/>
        <v>3.105590062111801E-3</v>
      </c>
      <c r="BN221" s="18">
        <f t="shared" si="85"/>
        <v>2.5773195876288659E-3</v>
      </c>
      <c r="BO221" s="18">
        <f t="shared" si="86"/>
        <v>0.5675113770645791</v>
      </c>
      <c r="BP221" s="9">
        <v>42</v>
      </c>
      <c r="BQ221" s="9">
        <v>27</v>
      </c>
      <c r="BR221" s="9">
        <v>0</v>
      </c>
      <c r="BS221" s="38">
        <v>0</v>
      </c>
      <c r="BT221" s="42">
        <f t="shared" si="75"/>
        <v>-0.13160833801090296</v>
      </c>
    </row>
    <row r="222" spans="1:72" ht="16.5" x14ac:dyDescent="0.3">
      <c r="A222" s="7" t="s">
        <v>209</v>
      </c>
      <c r="B222" s="8" t="s">
        <v>143</v>
      </c>
      <c r="C222" s="8">
        <v>73407</v>
      </c>
      <c r="D222" s="9">
        <v>14</v>
      </c>
      <c r="E222" s="9">
        <v>13</v>
      </c>
      <c r="F222" s="18">
        <f t="shared" si="76"/>
        <v>0.9285714285714286</v>
      </c>
      <c r="G222" s="9">
        <f>(P222-Q222)/D222</f>
        <v>904.5</v>
      </c>
      <c r="H222" s="9">
        <f>(P222-Q222)/E222</f>
        <v>974.07692307692309</v>
      </c>
      <c r="I222" s="9">
        <f>Q222/D222</f>
        <v>899.92857142857144</v>
      </c>
      <c r="J222" s="9">
        <f>Q222/E222</f>
        <v>969.15384615384619</v>
      </c>
      <c r="K222" s="26">
        <f t="shared" si="80"/>
        <v>1.7185009603988721</v>
      </c>
      <c r="L222" s="18">
        <f t="shared" si="81"/>
        <v>0.86780761843085596</v>
      </c>
      <c r="M222" s="28">
        <f t="shared" si="77"/>
        <v>0.11718459326511042</v>
      </c>
      <c r="N222" s="34">
        <v>8.3979203685028148E-2</v>
      </c>
      <c r="O222" s="34">
        <v>0.85796654960429808</v>
      </c>
      <c r="P222" s="9">
        <v>25262</v>
      </c>
      <c r="Q222" s="9">
        <v>12599</v>
      </c>
      <c r="R222" s="9">
        <v>17825</v>
      </c>
      <c r="S222" s="9">
        <v>5341</v>
      </c>
      <c r="T222" s="18">
        <f>(R222-S222)/(P222-Q222)</f>
        <v>0.98586432914791122</v>
      </c>
      <c r="U222" s="18">
        <f>S222/Q222</f>
        <v>0.42392253353440751</v>
      </c>
      <c r="V222" s="18">
        <f>(T222*0.25)+(U222*0.75)</f>
        <v>0.56440798243778345</v>
      </c>
      <c r="W222" s="18">
        <f t="shared" si="78"/>
        <v>0.60782398108684366</v>
      </c>
      <c r="X222" s="28">
        <f t="shared" si="82"/>
        <v>-0.52262795147624186</v>
      </c>
      <c r="Y222" s="18">
        <v>0.22382549560204315</v>
      </c>
      <c r="Z222" s="18">
        <v>0.72480144134149405</v>
      </c>
      <c r="AA222" s="9">
        <v>402</v>
      </c>
      <c r="AB222" s="9">
        <v>3</v>
      </c>
      <c r="AC222" s="9">
        <v>704</v>
      </c>
      <c r="AD222" s="9">
        <v>4232</v>
      </c>
      <c r="AE222" s="9">
        <v>2769</v>
      </c>
      <c r="AF222" s="9">
        <v>1372</v>
      </c>
      <c r="AG222" s="9">
        <v>1200</v>
      </c>
      <c r="AH222" s="9">
        <v>0</v>
      </c>
      <c r="AI222" s="9">
        <v>2898</v>
      </c>
      <c r="AJ222" s="9">
        <v>3601</v>
      </c>
      <c r="AK222" s="9">
        <v>0</v>
      </c>
      <c r="AL222" s="9">
        <v>76</v>
      </c>
      <c r="AM222" s="9">
        <v>2280</v>
      </c>
      <c r="AN222" s="9">
        <v>495</v>
      </c>
      <c r="AO222" s="9">
        <v>6</v>
      </c>
      <c r="AP222" s="9">
        <v>50</v>
      </c>
      <c r="AQ222" s="9">
        <v>7112242</v>
      </c>
      <c r="AR222" s="9">
        <v>76342</v>
      </c>
      <c r="AS222" s="9">
        <v>1480111</v>
      </c>
      <c r="AT222" s="9">
        <v>1779</v>
      </c>
      <c r="AU222" s="9">
        <v>0</v>
      </c>
      <c r="AV222" s="9">
        <v>8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750</v>
      </c>
      <c r="BD222" s="9">
        <v>709</v>
      </c>
      <c r="BE222" s="9">
        <v>3</v>
      </c>
      <c r="BF222" s="18">
        <f>((1-BK222)+(1-BL222)+(1-BM222)+(1+BN222))/4</f>
        <v>0.99629692272918613</v>
      </c>
      <c r="BG222" s="18">
        <f t="shared" si="79"/>
        <v>0.53924267819238558</v>
      </c>
      <c r="BH222" s="28">
        <f t="shared" si="83"/>
        <v>0.81114801733939612</v>
      </c>
      <c r="BI222" s="18">
        <v>7.0705304131573554E-2</v>
      </c>
      <c r="BJ222" s="18">
        <v>0.48189021093068068</v>
      </c>
      <c r="BK222" s="18">
        <f>BE222/BD222</f>
        <v>4.2313117066290554E-3</v>
      </c>
      <c r="BL222" s="18">
        <f>(BE222/BD222*0.5)+((AK222+AL222)/Q222*0.5)</f>
        <v>5.1317682431867399E-3</v>
      </c>
      <c r="BM222" s="18">
        <f t="shared" si="84"/>
        <v>8.0808080808080808E-3</v>
      </c>
      <c r="BN222" s="18">
        <f t="shared" si="85"/>
        <v>2.631578947368421E-3</v>
      </c>
      <c r="BO222" s="18">
        <f t="shared" si="86"/>
        <v>0.54124695749859575</v>
      </c>
      <c r="BP222" s="9">
        <v>95</v>
      </c>
      <c r="BQ222" s="9">
        <v>69</v>
      </c>
      <c r="BR222" s="9">
        <v>3</v>
      </c>
      <c r="BS222" s="38">
        <v>3</v>
      </c>
      <c r="BT222" s="42">
        <f t="shared" si="75"/>
        <v>0.13523488637608824</v>
      </c>
    </row>
    <row r="223" spans="1:72" ht="16.5" x14ac:dyDescent="0.3">
      <c r="A223" s="7" t="s">
        <v>209</v>
      </c>
      <c r="B223" s="8" t="s">
        <v>129</v>
      </c>
      <c r="C223" s="8">
        <v>190812</v>
      </c>
      <c r="D223" s="9">
        <v>3</v>
      </c>
      <c r="E223" s="9">
        <v>1</v>
      </c>
      <c r="F223" s="18">
        <f t="shared" si="76"/>
        <v>0.33333333333333331</v>
      </c>
      <c r="G223" s="9">
        <f>(P223-Q223)/D223</f>
        <v>275</v>
      </c>
      <c r="H223" s="9">
        <f>(P223-Q223)/E223</f>
        <v>825</v>
      </c>
      <c r="I223" s="9">
        <f>Q223/D223</f>
        <v>398.66666666666669</v>
      </c>
      <c r="J223" s="9">
        <f>Q223/E223</f>
        <v>1196</v>
      </c>
      <c r="K223" s="26">
        <f t="shared" si="80"/>
        <v>5.7818690648386892E-2</v>
      </c>
      <c r="L223" s="18">
        <f t="shared" si="81"/>
        <v>0.94218130935161315</v>
      </c>
      <c r="M223" s="28">
        <f t="shared" si="77"/>
        <v>1.0028049332686031</v>
      </c>
      <c r="N223" s="34">
        <v>8.3979203685028148E-2</v>
      </c>
      <c r="O223" s="34">
        <v>0.85796654960429808</v>
      </c>
      <c r="P223" s="9">
        <v>2021</v>
      </c>
      <c r="Q223" s="9">
        <v>1196</v>
      </c>
      <c r="R223" s="9">
        <v>1446</v>
      </c>
      <c r="S223" s="9">
        <v>651</v>
      </c>
      <c r="T223" s="18">
        <f>(R223-S223)/(P223-Q223)</f>
        <v>0.96363636363636362</v>
      </c>
      <c r="U223" s="18">
        <f>S223/Q223</f>
        <v>0.54431438127090304</v>
      </c>
      <c r="V223" s="18">
        <f>(T223*0.25)+(U223*0.75)</f>
        <v>0.64914487686226818</v>
      </c>
      <c r="W223" s="18">
        <f t="shared" si="78"/>
        <v>1.9474346305868047</v>
      </c>
      <c r="X223" s="28">
        <f t="shared" si="82"/>
        <v>5.462439325585704</v>
      </c>
      <c r="Y223" s="18">
        <v>0.22382549560204315</v>
      </c>
      <c r="Z223" s="18">
        <v>0.72480144134149405</v>
      </c>
      <c r="AA223" s="9">
        <v>72</v>
      </c>
      <c r="AB223" s="9">
        <v>0</v>
      </c>
      <c r="AC223" s="9">
        <v>83</v>
      </c>
      <c r="AD223" s="9">
        <v>496</v>
      </c>
      <c r="AE223" s="9">
        <v>470</v>
      </c>
      <c r="AF223" s="9">
        <v>96</v>
      </c>
      <c r="AG223" s="9">
        <v>12</v>
      </c>
      <c r="AH223" s="9">
        <v>73</v>
      </c>
      <c r="AI223" s="9">
        <v>230</v>
      </c>
      <c r="AJ223" s="9">
        <v>262</v>
      </c>
      <c r="AK223" s="9">
        <v>0</v>
      </c>
      <c r="AL223" s="9">
        <v>5</v>
      </c>
      <c r="AM223" s="9">
        <v>245</v>
      </c>
      <c r="AN223" s="9">
        <v>94</v>
      </c>
      <c r="AO223" s="9">
        <v>0</v>
      </c>
      <c r="AP223" s="9">
        <v>0</v>
      </c>
      <c r="AQ223" s="9">
        <v>114694</v>
      </c>
      <c r="AR223" s="9">
        <v>3500</v>
      </c>
      <c r="AS223" s="9">
        <v>0</v>
      </c>
      <c r="AT223" s="9">
        <v>151</v>
      </c>
      <c r="AU223" s="9">
        <v>0</v>
      </c>
      <c r="AV223" s="9">
        <v>1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6</v>
      </c>
      <c r="BD223" s="9">
        <v>5</v>
      </c>
      <c r="BE223" s="9">
        <v>2</v>
      </c>
      <c r="BF223" s="18">
        <f>((1-BK223)+(1-BL223)+(1-BM223)+(1+BN223))/4</f>
        <v>0.84814763751512134</v>
      </c>
      <c r="BG223" s="18">
        <f t="shared" si="79"/>
        <v>0.37964343542739043</v>
      </c>
      <c r="BH223" s="28">
        <f t="shared" si="83"/>
        <v>-1.4460976691794161</v>
      </c>
      <c r="BI223" s="18">
        <v>7.0705304131573554E-2</v>
      </c>
      <c r="BJ223" s="18">
        <v>0.48189021093068068</v>
      </c>
      <c r="BK223" s="18">
        <f>BE223/BD223</f>
        <v>0.4</v>
      </c>
      <c r="BL223" s="18">
        <f>(BE223/BD223*0.5)+((AK223+AL223)/Q223*0.5)</f>
        <v>0.20209030100334449</v>
      </c>
      <c r="BM223" s="18">
        <f t="shared" si="84"/>
        <v>5.3191489361702126E-3</v>
      </c>
      <c r="BN223" s="18">
        <f t="shared" si="85"/>
        <v>0</v>
      </c>
      <c r="BO223" s="18">
        <f t="shared" si="86"/>
        <v>0.44761480034261358</v>
      </c>
      <c r="BP223" s="9">
        <v>5</v>
      </c>
      <c r="BQ223" s="9">
        <v>0</v>
      </c>
      <c r="BR223" s="9">
        <v>0</v>
      </c>
      <c r="BS223" s="38">
        <v>0</v>
      </c>
      <c r="BT223" s="42">
        <f t="shared" si="75"/>
        <v>1.6730488632249638</v>
      </c>
    </row>
    <row r="224" spans="1:72" ht="16.5" x14ac:dyDescent="0.3">
      <c r="A224" s="7" t="s">
        <v>209</v>
      </c>
      <c r="B224" s="8" t="s">
        <v>169</v>
      </c>
      <c r="C224" s="8">
        <v>40418</v>
      </c>
      <c r="D224" s="9">
        <v>16</v>
      </c>
      <c r="E224" s="9">
        <v>13</v>
      </c>
      <c r="F224" s="18">
        <f t="shared" si="76"/>
        <v>0.8125</v>
      </c>
      <c r="G224" s="9">
        <f>(P224-Q224)/D224</f>
        <v>612.0625</v>
      </c>
      <c r="H224" s="9">
        <f>(P224-Q224)/E224</f>
        <v>753.30769230769226</v>
      </c>
      <c r="I224" s="9">
        <f>Q224/D224</f>
        <v>1589.4375</v>
      </c>
      <c r="J224" s="9">
        <f>Q224/E224</f>
        <v>1956.2307692307693</v>
      </c>
      <c r="K224" s="26">
        <f t="shared" si="80"/>
        <v>5.324731555247662</v>
      </c>
      <c r="L224" s="18">
        <f t="shared" si="81"/>
        <v>0.59040526498094903</v>
      </c>
      <c r="M224" s="28">
        <f t="shared" si="77"/>
        <v>-3.186042173332134</v>
      </c>
      <c r="N224" s="34">
        <v>8.3979203685028148E-2</v>
      </c>
      <c r="O224" s="34">
        <v>0.85796654960429808</v>
      </c>
      <c r="P224" s="9">
        <v>35224</v>
      </c>
      <c r="Q224" s="9">
        <v>25431</v>
      </c>
      <c r="R224" s="9">
        <v>20034</v>
      </c>
      <c r="S224" s="9">
        <v>10421</v>
      </c>
      <c r="T224" s="18">
        <f>(R224-S224)/(P224-Q224)</f>
        <v>0.98161952414990294</v>
      </c>
      <c r="U224" s="18">
        <f>S224/Q224</f>
        <v>0.4097754708819944</v>
      </c>
      <c r="V224" s="18">
        <f>(T224*0.25)+(U224*0.75)</f>
        <v>0.55273648419897148</v>
      </c>
      <c r="W224" s="18">
        <f t="shared" si="78"/>
        <v>0.68029105747565721</v>
      </c>
      <c r="X224" s="28">
        <f t="shared" si="82"/>
        <v>-0.19886199177673364</v>
      </c>
      <c r="Y224" s="18">
        <v>0.22382549560204315</v>
      </c>
      <c r="Z224" s="18">
        <v>0.72480144134149405</v>
      </c>
      <c r="AA224" s="9">
        <v>316</v>
      </c>
      <c r="AB224" s="9">
        <v>21</v>
      </c>
      <c r="AC224" s="9">
        <v>1576</v>
      </c>
      <c r="AD224" s="9">
        <v>8508</v>
      </c>
      <c r="AE224" s="9">
        <v>3671</v>
      </c>
      <c r="AF224" s="9">
        <v>961</v>
      </c>
      <c r="AG224" s="9">
        <v>1356</v>
      </c>
      <c r="AH224" s="9">
        <v>4433</v>
      </c>
      <c r="AI224" s="9">
        <v>2449</v>
      </c>
      <c r="AJ224" s="9">
        <v>11190</v>
      </c>
      <c r="AK224" s="9">
        <v>1</v>
      </c>
      <c r="AL224" s="9">
        <v>36</v>
      </c>
      <c r="AM224" s="9">
        <v>2178</v>
      </c>
      <c r="AN224" s="9">
        <v>395</v>
      </c>
      <c r="AO224" s="9">
        <v>25</v>
      </c>
      <c r="AP224" s="9">
        <v>52</v>
      </c>
      <c r="AQ224" s="9">
        <v>1459582</v>
      </c>
      <c r="AR224" s="9">
        <v>179050</v>
      </c>
      <c r="AS224" s="9">
        <v>3830</v>
      </c>
      <c r="AT224" s="9">
        <v>1758</v>
      </c>
      <c r="AU224" s="9">
        <v>2</v>
      </c>
      <c r="AV224" s="9">
        <v>1</v>
      </c>
      <c r="AW224" s="9">
        <v>0</v>
      </c>
      <c r="AX224" s="9">
        <v>2</v>
      </c>
      <c r="AY224" s="9">
        <v>0</v>
      </c>
      <c r="AZ224" s="9">
        <v>0</v>
      </c>
      <c r="BA224" s="9">
        <v>0</v>
      </c>
      <c r="BB224" s="9">
        <v>2</v>
      </c>
      <c r="BC224" s="9">
        <v>390</v>
      </c>
      <c r="BD224" s="9">
        <v>352</v>
      </c>
      <c r="BE224" s="9">
        <v>12</v>
      </c>
      <c r="BF224" s="18">
        <f>((1-BK224)+(1-BL224)+(1-BM224)+(1+BN224))/4</f>
        <v>0.98958719388366312</v>
      </c>
      <c r="BG224" s="18">
        <f t="shared" si="79"/>
        <v>0.41266694408066373</v>
      </c>
      <c r="BH224" s="28">
        <f t="shared" si="83"/>
        <v>-0.97903923475389176</v>
      </c>
      <c r="BI224" s="18">
        <v>7.0705304131573554E-2</v>
      </c>
      <c r="BJ224" s="18">
        <v>0.48189021093068068</v>
      </c>
      <c r="BK224" s="18">
        <f>BE224/BD224</f>
        <v>3.4090909090909088E-2</v>
      </c>
      <c r="BL224" s="18">
        <f>(BE224/BD224*0.5)+((AK224+AL224)/Q224*0.5)</f>
        <v>1.7772913158957748E-2</v>
      </c>
      <c r="BM224" s="18">
        <f t="shared" si="84"/>
        <v>1.2658227848101266E-3</v>
      </c>
      <c r="BN224" s="18">
        <f t="shared" si="85"/>
        <v>1.1478420569329659E-2</v>
      </c>
      <c r="BO224" s="18">
        <f t="shared" si="86"/>
        <v>0.41700917981885011</v>
      </c>
      <c r="BP224" s="9">
        <v>98</v>
      </c>
      <c r="BQ224" s="9">
        <v>68</v>
      </c>
      <c r="BR224" s="9">
        <v>0</v>
      </c>
      <c r="BS224" s="38">
        <v>0</v>
      </c>
      <c r="BT224" s="42">
        <f t="shared" si="75"/>
        <v>-1.4546477999542533</v>
      </c>
    </row>
    <row r="225" spans="1:72" ht="16.5" x14ac:dyDescent="0.3">
      <c r="A225" s="7" t="s">
        <v>209</v>
      </c>
      <c r="B225" s="8" t="s">
        <v>77</v>
      </c>
      <c r="C225" s="8">
        <v>265563</v>
      </c>
      <c r="D225" s="9">
        <v>4</v>
      </c>
      <c r="E225" s="9">
        <v>4</v>
      </c>
      <c r="F225" s="18">
        <f t="shared" si="76"/>
        <v>1</v>
      </c>
      <c r="G225" s="9">
        <f>(P225-Q225)/D225</f>
        <v>629.75</v>
      </c>
      <c r="H225" s="9">
        <f>(P225-Q225)/E225</f>
        <v>629.75</v>
      </c>
      <c r="I225" s="9">
        <f>Q225/D225</f>
        <v>938.75</v>
      </c>
      <c r="J225" s="9">
        <f>Q225/E225</f>
        <v>938.75</v>
      </c>
      <c r="K225" s="26">
        <f t="shared" si="80"/>
        <v>0.12976205269559388</v>
      </c>
      <c r="L225" s="18">
        <f t="shared" si="81"/>
        <v>0.96755948682610149</v>
      </c>
      <c r="M225" s="28">
        <f t="shared" si="77"/>
        <v>1.3050009099019557</v>
      </c>
      <c r="N225" s="34">
        <v>8.3979203685028148E-2</v>
      </c>
      <c r="O225" s="34">
        <v>0.85796654960429808</v>
      </c>
      <c r="P225" s="9">
        <v>6274</v>
      </c>
      <c r="Q225" s="9">
        <v>3755</v>
      </c>
      <c r="R225" s="9">
        <v>4488</v>
      </c>
      <c r="S225" s="9">
        <v>2042</v>
      </c>
      <c r="T225" s="18">
        <f>(R225-S225)/(P225-Q225)</f>
        <v>0.9710202461294164</v>
      </c>
      <c r="U225" s="18">
        <f>S225/Q225</f>
        <v>0.54380825565912116</v>
      </c>
      <c r="V225" s="18">
        <f>(T225*0.25)+(U225*0.75)</f>
        <v>0.650611253276695</v>
      </c>
      <c r="W225" s="18">
        <f t="shared" si="78"/>
        <v>0.650611253276695</v>
      </c>
      <c r="X225" s="28">
        <f t="shared" si="82"/>
        <v>-0.33146441992786907</v>
      </c>
      <c r="Y225" s="18">
        <v>0.22382549560204315</v>
      </c>
      <c r="Z225" s="18">
        <v>0.72480144134149405</v>
      </c>
      <c r="AA225" s="9">
        <v>109</v>
      </c>
      <c r="AB225" s="9">
        <v>0</v>
      </c>
      <c r="AC225" s="9">
        <v>227</v>
      </c>
      <c r="AD225" s="9">
        <v>1706</v>
      </c>
      <c r="AE225" s="9">
        <v>1097</v>
      </c>
      <c r="AF225" s="9">
        <v>612</v>
      </c>
      <c r="AG225" s="9">
        <v>299</v>
      </c>
      <c r="AH225" s="9">
        <v>34</v>
      </c>
      <c r="AI225" s="9">
        <v>1094</v>
      </c>
      <c r="AJ225" s="9">
        <v>375</v>
      </c>
      <c r="AK225" s="9">
        <v>0</v>
      </c>
      <c r="AL225" s="9">
        <v>44</v>
      </c>
      <c r="AM225" s="9">
        <v>697</v>
      </c>
      <c r="AN225" s="9">
        <v>152</v>
      </c>
      <c r="AO225" s="9">
        <v>0</v>
      </c>
      <c r="AP225" s="9">
        <v>13</v>
      </c>
      <c r="AQ225" s="9">
        <v>495285</v>
      </c>
      <c r="AR225" s="9">
        <v>6300</v>
      </c>
      <c r="AS225" s="9">
        <v>260397</v>
      </c>
      <c r="AT225" s="9">
        <v>545</v>
      </c>
      <c r="AU225" s="9">
        <v>0</v>
      </c>
      <c r="AV225" s="9">
        <v>3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200</v>
      </c>
      <c r="BD225" s="9">
        <v>182</v>
      </c>
      <c r="BE225" s="9">
        <v>9</v>
      </c>
      <c r="BF225" s="18">
        <f>((1-BK225)+(1-BL225)+(1-BM225)+(1+BN225))/4</f>
        <v>0.97752422497783942</v>
      </c>
      <c r="BG225" s="18">
        <f t="shared" si="79"/>
        <v>0.50802103916215335</v>
      </c>
      <c r="BH225" s="28">
        <f t="shared" si="83"/>
        <v>0.36957380429121034</v>
      </c>
      <c r="BI225" s="18">
        <v>7.0705304131573554E-2</v>
      </c>
      <c r="BJ225" s="18">
        <v>0.48189021093068068</v>
      </c>
      <c r="BK225" s="18">
        <f>BE225/BD225</f>
        <v>4.9450549450549448E-2</v>
      </c>
      <c r="BL225" s="18">
        <f>(BE225/BD225*0.5)+((AK225+AL225)/Q225*0.5)</f>
        <v>3.0584129585461143E-2</v>
      </c>
      <c r="BM225" s="18">
        <f t="shared" si="84"/>
        <v>9.8684210526315784E-3</v>
      </c>
      <c r="BN225" s="18">
        <f t="shared" si="85"/>
        <v>0</v>
      </c>
      <c r="BO225" s="18">
        <f t="shared" si="86"/>
        <v>0.51970173851565704</v>
      </c>
      <c r="BP225" s="9">
        <v>11</v>
      </c>
      <c r="BQ225" s="9">
        <v>10</v>
      </c>
      <c r="BR225" s="9">
        <v>0</v>
      </c>
      <c r="BS225" s="38">
        <v>0</v>
      </c>
      <c r="BT225" s="42">
        <f t="shared" si="75"/>
        <v>0.44770343142176566</v>
      </c>
    </row>
    <row r="226" spans="1:72" ht="16.5" x14ac:dyDescent="0.3">
      <c r="A226" s="7" t="s">
        <v>209</v>
      </c>
      <c r="B226" s="8" t="s">
        <v>97</v>
      </c>
      <c r="C226" s="8">
        <v>89261</v>
      </c>
      <c r="D226" s="9">
        <v>4</v>
      </c>
      <c r="E226" s="9">
        <v>3</v>
      </c>
      <c r="F226" s="18">
        <f t="shared" si="76"/>
        <v>0.75</v>
      </c>
      <c r="G226" s="9">
        <f>(P226-Q226)/D226</f>
        <v>289.5</v>
      </c>
      <c r="H226" s="9">
        <f>(P226-Q226)/E226</f>
        <v>386</v>
      </c>
      <c r="I226" s="9">
        <f>Q226/D226</f>
        <v>725</v>
      </c>
      <c r="J226" s="9">
        <f>Q226/E226</f>
        <v>966.66666666666663</v>
      </c>
      <c r="K226" s="26">
        <f t="shared" si="80"/>
        <v>0.27610042459752859</v>
      </c>
      <c r="L226" s="18">
        <f t="shared" si="81"/>
        <v>0.9079665251341571</v>
      </c>
      <c r="M226" s="28">
        <f t="shared" si="77"/>
        <v>0.59538520652551796</v>
      </c>
      <c r="N226" s="34">
        <v>8.3979203685028148E-2</v>
      </c>
      <c r="O226" s="34">
        <v>0.85796654960429808</v>
      </c>
      <c r="P226" s="9">
        <v>4058</v>
      </c>
      <c r="Q226" s="9">
        <v>2900</v>
      </c>
      <c r="R226" s="9">
        <v>2760</v>
      </c>
      <c r="S226" s="9">
        <v>1640</v>
      </c>
      <c r="T226" s="18">
        <f>(R226-S226)/(P226-Q226)</f>
        <v>0.9671848013816926</v>
      </c>
      <c r="U226" s="18">
        <f>S226/Q226</f>
        <v>0.56551724137931036</v>
      </c>
      <c r="V226" s="18">
        <f>(T226*0.25)+(U226*0.75)</f>
        <v>0.66593413137990587</v>
      </c>
      <c r="W226" s="18">
        <f t="shared" si="78"/>
        <v>0.88791217517320786</v>
      </c>
      <c r="X226" s="28">
        <f t="shared" si="82"/>
        <v>0.72874063516750187</v>
      </c>
      <c r="Y226" s="18">
        <v>0.22382549560204315</v>
      </c>
      <c r="Z226" s="18">
        <v>0.72480144134149405</v>
      </c>
      <c r="AA226" s="9">
        <v>111</v>
      </c>
      <c r="AB226" s="9">
        <v>0</v>
      </c>
      <c r="AC226" s="9">
        <v>273</v>
      </c>
      <c r="AD226" s="9">
        <v>1256</v>
      </c>
      <c r="AE226" s="9">
        <v>1082</v>
      </c>
      <c r="AF226" s="9">
        <v>313</v>
      </c>
      <c r="AG226" s="9">
        <v>149</v>
      </c>
      <c r="AH226" s="9">
        <v>96</v>
      </c>
      <c r="AI226" s="9">
        <v>780</v>
      </c>
      <c r="AJ226" s="9">
        <v>289</v>
      </c>
      <c r="AK226" s="9">
        <v>2</v>
      </c>
      <c r="AL226" s="9">
        <v>6</v>
      </c>
      <c r="AM226" s="9">
        <v>385</v>
      </c>
      <c r="AN226" s="9">
        <v>131</v>
      </c>
      <c r="AO226" s="9">
        <v>0</v>
      </c>
      <c r="AP226" s="9">
        <v>3</v>
      </c>
      <c r="AQ226" s="9">
        <v>640450</v>
      </c>
      <c r="AR226" s="9">
        <v>2588</v>
      </c>
      <c r="AS226" s="9">
        <v>0</v>
      </c>
      <c r="AT226" s="9">
        <v>254</v>
      </c>
      <c r="AU226" s="9">
        <v>0</v>
      </c>
      <c r="AV226" s="9">
        <v>2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46</v>
      </c>
      <c r="BD226" s="9">
        <v>42</v>
      </c>
      <c r="BE226" s="9">
        <v>6</v>
      </c>
      <c r="BF226" s="18">
        <f>((1-BK226)+(1-BL226)+(1-BM226)+(1+BN226))/4</f>
        <v>0.94417534689579963</v>
      </c>
      <c r="BG226" s="18">
        <f t="shared" si="79"/>
        <v>0.45301712879998007</v>
      </c>
      <c r="BH226" s="28">
        <f t="shared" si="83"/>
        <v>-0.40835807844021837</v>
      </c>
      <c r="BI226" s="18">
        <v>7.0705304131573554E-2</v>
      </c>
      <c r="BJ226" s="18">
        <v>0.48189021093068068</v>
      </c>
      <c r="BK226" s="18">
        <f>BE226/BD226</f>
        <v>0.14285714285714285</v>
      </c>
      <c r="BL226" s="18">
        <f>(BE226/BD226*0.5)+((AK226+AL226)/Q226*0.5)</f>
        <v>7.2807881773399016E-2</v>
      </c>
      <c r="BM226" s="18">
        <f t="shared" si="84"/>
        <v>7.6335877862595417E-3</v>
      </c>
      <c r="BN226" s="18">
        <f t="shared" si="85"/>
        <v>0</v>
      </c>
      <c r="BO226" s="18">
        <f t="shared" si="86"/>
        <v>0.47980190362879238</v>
      </c>
      <c r="BP226" s="9">
        <v>57</v>
      </c>
      <c r="BQ226" s="9">
        <v>58</v>
      </c>
      <c r="BR226" s="9">
        <v>0</v>
      </c>
      <c r="BS226" s="38">
        <v>0</v>
      </c>
      <c r="BT226" s="42">
        <f t="shared" si="75"/>
        <v>0.30525592108426713</v>
      </c>
    </row>
    <row r="227" spans="1:72" ht="16.5" x14ac:dyDescent="0.3">
      <c r="A227" s="7" t="s">
        <v>209</v>
      </c>
      <c r="B227" s="8" t="s">
        <v>144</v>
      </c>
      <c r="C227" s="8">
        <v>77237</v>
      </c>
      <c r="D227" s="9">
        <v>7</v>
      </c>
      <c r="E227" s="9">
        <v>6</v>
      </c>
      <c r="F227" s="18">
        <f t="shared" si="76"/>
        <v>0.8571428571428571</v>
      </c>
      <c r="G227" s="9">
        <f>(P227-Q227)/D227</f>
        <v>643.85714285714289</v>
      </c>
      <c r="H227" s="9">
        <f>(P227-Q227)/E227</f>
        <v>751.16666666666663</v>
      </c>
      <c r="I227" s="9">
        <f>Q227/D227</f>
        <v>764.28571428571433</v>
      </c>
      <c r="J227" s="9">
        <f>Q227/E227</f>
        <v>891.66666666666663</v>
      </c>
      <c r="K227" s="26">
        <f t="shared" si="80"/>
        <v>0.66538705542680332</v>
      </c>
      <c r="L227" s="18">
        <f t="shared" si="81"/>
        <v>0.88910215742886611</v>
      </c>
      <c r="M227" s="28">
        <f t="shared" si="77"/>
        <v>0.37075378734650832</v>
      </c>
      <c r="N227" s="34">
        <v>8.3979203685028148E-2</v>
      </c>
      <c r="O227" s="34">
        <v>0.85796654960429808</v>
      </c>
      <c r="P227" s="9">
        <v>9857</v>
      </c>
      <c r="Q227" s="9">
        <v>5350</v>
      </c>
      <c r="R227" s="9">
        <v>6805</v>
      </c>
      <c r="S227" s="9">
        <v>2459</v>
      </c>
      <c r="T227" s="18">
        <f>(R227-S227)/(P227-Q227)</f>
        <v>0.96427779010428227</v>
      </c>
      <c r="U227" s="18">
        <f>S227/Q227</f>
        <v>0.45962616822429908</v>
      </c>
      <c r="V227" s="18">
        <f>(T227*0.25)+(U227*0.75)</f>
        <v>0.58578907369429489</v>
      </c>
      <c r="W227" s="18">
        <f t="shared" si="78"/>
        <v>0.68342058597667743</v>
      </c>
      <c r="X227" s="28">
        <f t="shared" si="82"/>
        <v>-0.18487998989351451</v>
      </c>
      <c r="Y227" s="18">
        <v>0.22382549560204315</v>
      </c>
      <c r="Z227" s="18">
        <v>0.72480144134149405</v>
      </c>
      <c r="AA227" s="9">
        <v>148</v>
      </c>
      <c r="AB227" s="9">
        <v>6</v>
      </c>
      <c r="AC227" s="9">
        <v>114</v>
      </c>
      <c r="AD227" s="9">
        <v>2191</v>
      </c>
      <c r="AE227" s="9">
        <v>1492</v>
      </c>
      <c r="AF227" s="9">
        <v>699</v>
      </c>
      <c r="AG227" s="9">
        <v>268</v>
      </c>
      <c r="AH227" s="9">
        <v>0</v>
      </c>
      <c r="AI227" s="9">
        <v>1538</v>
      </c>
      <c r="AJ227" s="9">
        <v>943</v>
      </c>
      <c r="AK227" s="9">
        <v>0</v>
      </c>
      <c r="AL227" s="9">
        <v>24</v>
      </c>
      <c r="AM227" s="9">
        <v>340</v>
      </c>
      <c r="AN227" s="9">
        <v>175</v>
      </c>
      <c r="AO227" s="9">
        <v>6</v>
      </c>
      <c r="AP227" s="9">
        <v>9</v>
      </c>
      <c r="AQ227" s="9">
        <v>19601</v>
      </c>
      <c r="AR227" s="9">
        <v>0</v>
      </c>
      <c r="AS227" s="9">
        <v>0</v>
      </c>
      <c r="AT227" s="9">
        <v>159</v>
      </c>
      <c r="AU227" s="9">
        <v>0</v>
      </c>
      <c r="AV227" s="9">
        <v>1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326</v>
      </c>
      <c r="BD227" s="9">
        <v>302</v>
      </c>
      <c r="BE227" s="9">
        <v>11</v>
      </c>
      <c r="BF227" s="18">
        <f>((1-BK227)+(1-BL227)+(1-BM227)+(1+BN227))/4</f>
        <v>0.98947779093069421</v>
      </c>
      <c r="BG227" s="18">
        <f t="shared" si="79"/>
        <v>0.4951815248146858</v>
      </c>
      <c r="BH227" s="28">
        <f t="shared" si="83"/>
        <v>0.18798185012077281</v>
      </c>
      <c r="BI227" s="18">
        <v>7.0705304131573554E-2</v>
      </c>
      <c r="BJ227" s="18">
        <v>0.48189021093068068</v>
      </c>
      <c r="BK227" s="18">
        <f>BE227/BD227</f>
        <v>3.6423841059602648E-2</v>
      </c>
      <c r="BL227" s="18">
        <f>(BE227/BD227*0.5)+((AK227+AL227)/Q227*0.5)</f>
        <v>2.045491118400693E-2</v>
      </c>
      <c r="BM227" s="18">
        <f t="shared" si="84"/>
        <v>2.8571428571428571E-3</v>
      </c>
      <c r="BN227" s="18">
        <f t="shared" si="85"/>
        <v>1.7647058823529412E-2</v>
      </c>
      <c r="BO227" s="18">
        <f t="shared" si="86"/>
        <v>0.50044733631557548</v>
      </c>
      <c r="BP227" s="9">
        <v>36</v>
      </c>
      <c r="BQ227" s="9">
        <v>32</v>
      </c>
      <c r="BR227" s="9">
        <v>0</v>
      </c>
      <c r="BS227" s="38">
        <v>0</v>
      </c>
      <c r="BT227" s="42">
        <f t="shared" si="75"/>
        <v>0.12461854919125555</v>
      </c>
    </row>
    <row r="228" spans="1:72" ht="16.5" x14ac:dyDescent="0.3">
      <c r="A228" s="7" t="s">
        <v>209</v>
      </c>
      <c r="B228" s="8" t="s">
        <v>172</v>
      </c>
      <c r="C228" s="8">
        <v>47960</v>
      </c>
      <c r="D228" s="9">
        <v>3</v>
      </c>
      <c r="E228" s="9">
        <v>2</v>
      </c>
      <c r="F228" s="18">
        <f t="shared" si="76"/>
        <v>0.66666666666666663</v>
      </c>
      <c r="G228" s="9">
        <f>(P228-Q228)/D228</f>
        <v>370.33333333333331</v>
      </c>
      <c r="H228" s="9">
        <f>(P228-Q228)/E228</f>
        <v>555.5</v>
      </c>
      <c r="I228" s="9">
        <f>Q228/D228</f>
        <v>891.33333333333337</v>
      </c>
      <c r="J228" s="9">
        <f>Q228/E228</f>
        <v>1337</v>
      </c>
      <c r="K228" s="26">
        <f t="shared" si="80"/>
        <v>0.47607381150959138</v>
      </c>
      <c r="L228" s="18">
        <f t="shared" si="81"/>
        <v>0.76196309424520425</v>
      </c>
      <c r="M228" s="28">
        <f t="shared" si="77"/>
        <v>-1.1431813013989005</v>
      </c>
      <c r="N228" s="34">
        <v>8.3979203685028148E-2</v>
      </c>
      <c r="O228" s="34">
        <v>0.85796654960429808</v>
      </c>
      <c r="P228" s="9">
        <v>3785</v>
      </c>
      <c r="Q228" s="9">
        <v>2674</v>
      </c>
      <c r="R228" s="9">
        <v>2041</v>
      </c>
      <c r="S228" s="9">
        <v>982</v>
      </c>
      <c r="T228" s="18">
        <f>(R228-S228)/(P228-Q228)</f>
        <v>0.95319531953195324</v>
      </c>
      <c r="U228" s="18">
        <f>S228/Q228</f>
        <v>0.36724008975317873</v>
      </c>
      <c r="V228" s="18">
        <f>(T228*0.25)+(U228*0.75)</f>
        <v>0.5137288971978724</v>
      </c>
      <c r="W228" s="18">
        <f t="shared" si="78"/>
        <v>0.7705933457968086</v>
      </c>
      <c r="X228" s="28">
        <f t="shared" si="82"/>
        <v>0.20458752624290652</v>
      </c>
      <c r="Y228" s="18">
        <v>0.22382549560204315</v>
      </c>
      <c r="Z228" s="18">
        <v>0.72480144134149405</v>
      </c>
      <c r="AA228" s="9">
        <v>46</v>
      </c>
      <c r="AB228" s="9">
        <v>0</v>
      </c>
      <c r="AC228" s="9">
        <v>92</v>
      </c>
      <c r="AD228" s="9">
        <v>844</v>
      </c>
      <c r="AE228" s="9">
        <v>418</v>
      </c>
      <c r="AF228" s="9">
        <v>242</v>
      </c>
      <c r="AG228" s="9">
        <v>322</v>
      </c>
      <c r="AH228" s="9">
        <v>0</v>
      </c>
      <c r="AI228" s="9">
        <v>618</v>
      </c>
      <c r="AJ228" s="9">
        <v>971</v>
      </c>
      <c r="AK228" s="9">
        <v>0</v>
      </c>
      <c r="AL228" s="9">
        <v>2</v>
      </c>
      <c r="AM228" s="9">
        <v>356</v>
      </c>
      <c r="AN228" s="9">
        <v>61</v>
      </c>
      <c r="AO228" s="9">
        <v>0</v>
      </c>
      <c r="AP228" s="9">
        <v>9</v>
      </c>
      <c r="AQ228" s="9">
        <v>132256</v>
      </c>
      <c r="AR228" s="9">
        <v>0</v>
      </c>
      <c r="AS228" s="9">
        <v>0</v>
      </c>
      <c r="AT228" s="9">
        <v>295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10</v>
      </c>
      <c r="BD228" s="9">
        <v>8</v>
      </c>
      <c r="BE228" s="9">
        <v>0</v>
      </c>
      <c r="BF228" s="18">
        <f>((1-BK228)+(1-BL228)+(1-BM228)+(1+BN228))/4</f>
        <v>0.99990650710546003</v>
      </c>
      <c r="BG228" s="18">
        <f t="shared" si="79"/>
        <v>0.58039379740337294</v>
      </c>
      <c r="BH228" s="28">
        <f t="shared" si="83"/>
        <v>1.3931569587677557</v>
      </c>
      <c r="BI228" s="18">
        <v>7.0705304131573554E-2</v>
      </c>
      <c r="BJ228" s="18">
        <v>0.48189021093068068</v>
      </c>
      <c r="BK228" s="18">
        <f>BE228/BD228</f>
        <v>0</v>
      </c>
      <c r="BL228" s="18">
        <f>(BE228/BD228*0.5)+((AK228+AL228)/Q228*0.5)</f>
        <v>3.7397157816005983E-4</v>
      </c>
      <c r="BM228" s="18">
        <f t="shared" si="84"/>
        <v>0</v>
      </c>
      <c r="BN228" s="18">
        <f t="shared" si="85"/>
        <v>0</v>
      </c>
      <c r="BO228" s="18">
        <f t="shared" si="86"/>
        <v>0.58044806517311609</v>
      </c>
      <c r="BP228" s="9">
        <v>1</v>
      </c>
      <c r="BQ228" s="9">
        <v>2</v>
      </c>
      <c r="BR228" s="9">
        <v>0</v>
      </c>
      <c r="BS228" s="38">
        <v>0</v>
      </c>
      <c r="BT228" s="42">
        <f t="shared" si="75"/>
        <v>0.15152106120392053</v>
      </c>
    </row>
    <row r="229" spans="1:72" ht="16.5" x14ac:dyDescent="0.3">
      <c r="A229" s="7" t="s">
        <v>209</v>
      </c>
      <c r="B229" s="8" t="s">
        <v>156</v>
      </c>
      <c r="C229" s="8">
        <v>118842</v>
      </c>
      <c r="D229" s="9">
        <v>7</v>
      </c>
      <c r="E229" s="9">
        <v>6</v>
      </c>
      <c r="F229" s="18">
        <f t="shared" si="76"/>
        <v>0.8571428571428571</v>
      </c>
      <c r="G229" s="9">
        <f>(P229-Q229)/D229</f>
        <v>574</v>
      </c>
      <c r="H229" s="9">
        <f>(P229-Q229)/E229</f>
        <v>669.66666666666663</v>
      </c>
      <c r="I229" s="9">
        <f>Q229/D229</f>
        <v>986.14285714285711</v>
      </c>
      <c r="J229" s="9">
        <f>Q229/E229</f>
        <v>1150.5</v>
      </c>
      <c r="K229" s="26">
        <f t="shared" si="80"/>
        <v>0.52016542973023006</v>
      </c>
      <c r="L229" s="18">
        <f t="shared" si="81"/>
        <v>0.91330576171162836</v>
      </c>
      <c r="M229" s="28">
        <f t="shared" si="77"/>
        <v>0.65896328708813634</v>
      </c>
      <c r="N229" s="34">
        <v>8.3979203685028148E-2</v>
      </c>
      <c r="O229" s="34">
        <v>0.85796654960429808</v>
      </c>
      <c r="P229" s="9">
        <v>10921</v>
      </c>
      <c r="Q229" s="9">
        <v>6903</v>
      </c>
      <c r="R229" s="9">
        <v>8567</v>
      </c>
      <c r="S229" s="9">
        <v>4627</v>
      </c>
      <c r="T229" s="18">
        <f>(R229-S229)/(P229-Q229)</f>
        <v>0.98058735689397714</v>
      </c>
      <c r="U229" s="18">
        <f>S229/Q229</f>
        <v>0.670288280457772</v>
      </c>
      <c r="V229" s="18">
        <f>(T229*0.25)+(U229*0.75)</f>
        <v>0.74786304956682326</v>
      </c>
      <c r="W229" s="18">
        <f t="shared" si="78"/>
        <v>0.87250689116129387</v>
      </c>
      <c r="X229" s="28">
        <f t="shared" si="82"/>
        <v>0.65991342685293053</v>
      </c>
      <c r="Y229" s="18">
        <v>0.22382549560204315</v>
      </c>
      <c r="Z229" s="18">
        <v>0.72480144134149405</v>
      </c>
      <c r="AA229" s="9">
        <v>232</v>
      </c>
      <c r="AB229" s="9">
        <v>0</v>
      </c>
      <c r="AC229" s="9">
        <v>882</v>
      </c>
      <c r="AD229" s="9">
        <v>3513</v>
      </c>
      <c r="AE229" s="9">
        <v>3948</v>
      </c>
      <c r="AF229" s="9">
        <v>482</v>
      </c>
      <c r="AG229" s="9">
        <v>151</v>
      </c>
      <c r="AH229" s="9">
        <v>46</v>
      </c>
      <c r="AI229" s="9">
        <v>1744</v>
      </c>
      <c r="AJ229" s="9">
        <v>107</v>
      </c>
      <c r="AK229" s="9">
        <v>0</v>
      </c>
      <c r="AL229" s="9">
        <v>14</v>
      </c>
      <c r="AM229" s="9">
        <v>1287</v>
      </c>
      <c r="AN229" s="9">
        <v>299</v>
      </c>
      <c r="AO229" s="9">
        <v>0</v>
      </c>
      <c r="AP229" s="9">
        <v>7</v>
      </c>
      <c r="AQ229" s="9">
        <v>248099</v>
      </c>
      <c r="AR229" s="9">
        <v>7100</v>
      </c>
      <c r="AS229" s="9">
        <v>0</v>
      </c>
      <c r="AT229" s="9">
        <v>988</v>
      </c>
      <c r="AU229" s="9">
        <v>0</v>
      </c>
      <c r="AV229" s="9">
        <v>5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226</v>
      </c>
      <c r="BD229" s="9">
        <v>203</v>
      </c>
      <c r="BE229" s="9">
        <v>1</v>
      </c>
      <c r="BF229" s="18">
        <f>((1-BK229)+(1-BL229)+(1-BM229)+(1+BN229))/4</f>
        <v>0.99580889539088402</v>
      </c>
      <c r="BG229" s="18">
        <f t="shared" si="79"/>
        <v>0.43365503000723343</v>
      </c>
      <c r="BH229" s="28">
        <f t="shared" si="83"/>
        <v>-0.68220031744277254</v>
      </c>
      <c r="BI229" s="18">
        <v>7.0705304131573554E-2</v>
      </c>
      <c r="BJ229" s="18">
        <v>0.48189021093068068</v>
      </c>
      <c r="BK229" s="18">
        <f>BE229/BD229</f>
        <v>4.9261083743842365E-3</v>
      </c>
      <c r="BL229" s="18">
        <f>(BE229/BD229*0.5)+((AK229+AL229)/Q229*0.5)</f>
        <v>3.4771060487016068E-3</v>
      </c>
      <c r="BM229" s="18">
        <f t="shared" si="84"/>
        <v>8.3612040133779261E-3</v>
      </c>
      <c r="BN229" s="18">
        <f t="shared" si="85"/>
        <v>0</v>
      </c>
      <c r="BO229" s="18">
        <f t="shared" si="86"/>
        <v>0.43548017296733543</v>
      </c>
      <c r="BP229" s="9">
        <v>20</v>
      </c>
      <c r="BQ229" s="9">
        <v>16</v>
      </c>
      <c r="BR229" s="9">
        <v>0</v>
      </c>
      <c r="BS229" s="38">
        <v>0</v>
      </c>
      <c r="BT229" s="42">
        <f t="shared" si="75"/>
        <v>0.21222546549943144</v>
      </c>
    </row>
    <row r="230" spans="1:72" ht="16.5" x14ac:dyDescent="0.3">
      <c r="A230" s="7" t="s">
        <v>209</v>
      </c>
      <c r="B230" s="8" t="s">
        <v>14</v>
      </c>
      <c r="C230" s="8">
        <v>460432</v>
      </c>
      <c r="D230" s="9">
        <v>30</v>
      </c>
      <c r="E230" s="9">
        <v>28</v>
      </c>
      <c r="F230" s="18">
        <f t="shared" si="76"/>
        <v>0.93333333333333335</v>
      </c>
      <c r="G230" s="9">
        <f>(P230-Q230)/D230</f>
        <v>409.66666666666669</v>
      </c>
      <c r="H230" s="9">
        <f>(P230-Q230)/E230</f>
        <v>438.92857142857144</v>
      </c>
      <c r="I230" s="9">
        <f>Q230/D230</f>
        <v>1825.1333333333334</v>
      </c>
      <c r="J230" s="9">
        <f>Q230/E230</f>
        <v>1955.5</v>
      </c>
      <c r="K230" s="26">
        <f t="shared" si="80"/>
        <v>0.95862146853389862</v>
      </c>
      <c r="L230" s="18">
        <f t="shared" si="81"/>
        <v>0.96576351898093216</v>
      </c>
      <c r="M230" s="28">
        <f t="shared" si="77"/>
        <v>1.2836150457074669</v>
      </c>
      <c r="N230" s="34">
        <v>8.3979203685028148E-2</v>
      </c>
      <c r="O230" s="34">
        <v>0.85796654960429808</v>
      </c>
      <c r="P230" s="9">
        <v>67044</v>
      </c>
      <c r="Q230" s="9">
        <v>54754</v>
      </c>
      <c r="R230" s="9">
        <v>28514</v>
      </c>
      <c r="S230" s="9">
        <v>16619</v>
      </c>
      <c r="T230" s="18">
        <f>(R230-S230)/(P230-Q230)</f>
        <v>0.96786004882017895</v>
      </c>
      <c r="U230" s="18">
        <f>S230/Q230</f>
        <v>0.30352120393030646</v>
      </c>
      <c r="V230" s="18">
        <f>(T230*0.25)+(U230*0.75)</f>
        <v>0.46960591515277461</v>
      </c>
      <c r="W230" s="18">
        <f t="shared" si="78"/>
        <v>0.50314919480654419</v>
      </c>
      <c r="X230" s="28">
        <f t="shared" si="82"/>
        <v>-0.99029043111801129</v>
      </c>
      <c r="Y230" s="18">
        <v>0.22382549560204315</v>
      </c>
      <c r="Z230" s="18">
        <v>0.72480144134149405</v>
      </c>
      <c r="AA230" s="9">
        <v>665</v>
      </c>
      <c r="AB230" s="9">
        <v>19</v>
      </c>
      <c r="AC230" s="9">
        <v>1226</v>
      </c>
      <c r="AD230" s="9">
        <v>14709</v>
      </c>
      <c r="AE230" s="9">
        <v>3424</v>
      </c>
      <c r="AF230" s="9">
        <v>2423</v>
      </c>
      <c r="AG230" s="9">
        <v>5410</v>
      </c>
      <c r="AH230" s="9">
        <v>5362</v>
      </c>
      <c r="AI230" s="9">
        <v>18721</v>
      </c>
      <c r="AJ230" s="9">
        <v>17633</v>
      </c>
      <c r="AK230" s="9">
        <v>1</v>
      </c>
      <c r="AL230" s="9">
        <v>81</v>
      </c>
      <c r="AM230" s="9">
        <v>2438</v>
      </c>
      <c r="AN230" s="9">
        <v>732</v>
      </c>
      <c r="AO230" s="9">
        <v>19</v>
      </c>
      <c r="AP230" s="9">
        <v>42</v>
      </c>
      <c r="AQ230" s="9">
        <v>1455101</v>
      </c>
      <c r="AR230" s="9">
        <v>111753</v>
      </c>
      <c r="AS230" s="9">
        <v>55195</v>
      </c>
      <c r="AT230" s="9">
        <v>1687</v>
      </c>
      <c r="AU230" s="9">
        <v>4</v>
      </c>
      <c r="AV230" s="9">
        <v>31</v>
      </c>
      <c r="AW230" s="9">
        <v>0</v>
      </c>
      <c r="AX230" s="9">
        <v>2</v>
      </c>
      <c r="AY230" s="9">
        <v>0</v>
      </c>
      <c r="AZ230" s="9">
        <v>0</v>
      </c>
      <c r="BA230" s="9">
        <v>0</v>
      </c>
      <c r="BB230" s="9">
        <v>2</v>
      </c>
      <c r="BC230" s="9">
        <v>594</v>
      </c>
      <c r="BD230" s="9">
        <v>549</v>
      </c>
      <c r="BE230" s="9">
        <v>53</v>
      </c>
      <c r="BF230" s="18">
        <f>((1-BK230)+(1-BL230)+(1-BM230)+(1+BN230))/4</f>
        <v>0.96026521571924761</v>
      </c>
      <c r="BG230" s="18">
        <f t="shared" si="79"/>
        <v>0.48975560525284711</v>
      </c>
      <c r="BH230" s="28">
        <f t="shared" si="83"/>
        <v>0.11124192758622373</v>
      </c>
      <c r="BI230" s="18">
        <v>7.0705304131573554E-2</v>
      </c>
      <c r="BJ230" s="18">
        <v>0.48189021093068068</v>
      </c>
      <c r="BK230" s="18">
        <f>BE230/BD230</f>
        <v>9.6539162112932606E-2</v>
      </c>
      <c r="BL230" s="18">
        <f>(BE230/BD230*0.5)+((AK230+AL230)/Q230*0.5)</f>
        <v>4.9018384796832307E-2</v>
      </c>
      <c r="BM230" s="18">
        <f t="shared" si="84"/>
        <v>2.1174863387978141E-2</v>
      </c>
      <c r="BN230" s="18">
        <f t="shared" si="85"/>
        <v>7.7932731747333882E-3</v>
      </c>
      <c r="BO230" s="18">
        <f t="shared" si="86"/>
        <v>0.51002118710091526</v>
      </c>
      <c r="BP230" s="9">
        <v>159</v>
      </c>
      <c r="BQ230" s="9">
        <v>109</v>
      </c>
      <c r="BR230" s="9">
        <v>2</v>
      </c>
      <c r="BS230" s="38">
        <v>1</v>
      </c>
      <c r="BT230" s="42">
        <f t="shared" si="75"/>
        <v>0.13485551405855978</v>
      </c>
    </row>
    <row r="231" spans="1:72" ht="16.5" x14ac:dyDescent="0.3">
      <c r="A231" s="7" t="s">
        <v>209</v>
      </c>
      <c r="B231" s="8" t="s">
        <v>176</v>
      </c>
      <c r="C231" s="8">
        <v>32085</v>
      </c>
      <c r="D231" s="9">
        <v>3</v>
      </c>
      <c r="E231" s="9">
        <v>3</v>
      </c>
      <c r="F231" s="18">
        <f t="shared" si="76"/>
        <v>1</v>
      </c>
      <c r="G231" s="9">
        <f>(P231-Q231)/D231</f>
        <v>683.33333333333337</v>
      </c>
      <c r="H231" s="9">
        <f>(P231-Q231)/E231</f>
        <v>683.33333333333337</v>
      </c>
      <c r="I231" s="9">
        <f>Q231/D231</f>
        <v>650</v>
      </c>
      <c r="J231" s="9">
        <f>Q231/E231</f>
        <v>650</v>
      </c>
      <c r="K231" s="26">
        <f t="shared" si="80"/>
        <v>0.61555243883434629</v>
      </c>
      <c r="L231" s="18">
        <f t="shared" si="81"/>
        <v>0.79481585372188457</v>
      </c>
      <c r="M231" s="28">
        <f t="shared" si="77"/>
        <v>-0.75198017022483443</v>
      </c>
      <c r="N231" s="34">
        <v>8.3979203685028148E-2</v>
      </c>
      <c r="O231" s="34">
        <v>0.85796654960429808</v>
      </c>
      <c r="P231" s="9">
        <v>4000</v>
      </c>
      <c r="Q231" s="9">
        <v>1950</v>
      </c>
      <c r="R231" s="9">
        <v>2981</v>
      </c>
      <c r="S231" s="9">
        <v>947</v>
      </c>
      <c r="T231" s="18">
        <f>(R231-S231)/(P231-Q231)</f>
        <v>0.99219512195121951</v>
      </c>
      <c r="U231" s="18">
        <f>S231/Q231</f>
        <v>0.48564102564102563</v>
      </c>
      <c r="V231" s="18">
        <f>(T231*0.25)+(U231*0.75)</f>
        <v>0.61227954971857412</v>
      </c>
      <c r="W231" s="18">
        <f t="shared" si="78"/>
        <v>0.61227954971857412</v>
      </c>
      <c r="X231" s="28">
        <f t="shared" si="82"/>
        <v>-0.50272151222209904</v>
      </c>
      <c r="Y231" s="18">
        <v>0.22382549560204315</v>
      </c>
      <c r="Z231" s="18">
        <v>0.72480144134149405</v>
      </c>
      <c r="AA231" s="9">
        <v>59</v>
      </c>
      <c r="AB231" s="9">
        <v>13</v>
      </c>
      <c r="AC231" s="9">
        <v>89</v>
      </c>
      <c r="AD231" s="9">
        <v>786</v>
      </c>
      <c r="AE231" s="9">
        <v>511</v>
      </c>
      <c r="AF231" s="9">
        <v>175</v>
      </c>
      <c r="AG231" s="9">
        <v>149</v>
      </c>
      <c r="AH231" s="9">
        <v>112</v>
      </c>
      <c r="AI231" s="9">
        <v>420</v>
      </c>
      <c r="AJ231" s="9">
        <v>486</v>
      </c>
      <c r="AK231" s="9">
        <v>0</v>
      </c>
      <c r="AL231" s="9">
        <v>2</v>
      </c>
      <c r="AM231" s="9">
        <v>244</v>
      </c>
      <c r="AN231" s="9">
        <v>73</v>
      </c>
      <c r="AO231" s="9">
        <v>14</v>
      </c>
      <c r="AP231" s="9">
        <v>9</v>
      </c>
      <c r="AQ231" s="9">
        <v>0</v>
      </c>
      <c r="AR231" s="9">
        <v>0</v>
      </c>
      <c r="AS231" s="9">
        <v>0</v>
      </c>
      <c r="AT231" s="9">
        <v>157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50</v>
      </c>
      <c r="BD231" s="9">
        <v>48</v>
      </c>
      <c r="BE231" s="9">
        <v>8</v>
      </c>
      <c r="BF231" s="18">
        <f>((1-BK231)+(1-BL231)+(1-BM231)+(1+BN231))/4</f>
        <v>0.95171605716687679</v>
      </c>
      <c r="BG231" s="18">
        <f t="shared" si="79"/>
        <v>0.4790379890491569</v>
      </c>
      <c r="BH231" s="28">
        <f t="shared" si="83"/>
        <v>-4.0339574471190527E-2</v>
      </c>
      <c r="BI231" s="18">
        <v>7.0705304131573554E-2</v>
      </c>
      <c r="BJ231" s="18">
        <v>0.48189021093068068</v>
      </c>
      <c r="BK231" s="18">
        <f>BE231/BD231</f>
        <v>0.16666666666666666</v>
      </c>
      <c r="BL231" s="18">
        <f>(BE231/BD231*0.5)+((AK231+AL231)/Q231*0.5)</f>
        <v>8.3846153846153848E-2</v>
      </c>
      <c r="BM231" s="18">
        <f t="shared" si="84"/>
        <v>0</v>
      </c>
      <c r="BN231" s="18">
        <f t="shared" si="85"/>
        <v>5.737704918032787E-2</v>
      </c>
      <c r="BO231" s="18">
        <f t="shared" si="86"/>
        <v>0.50334129117794313</v>
      </c>
      <c r="BP231" s="9">
        <v>13</v>
      </c>
      <c r="BQ231" s="9">
        <v>5</v>
      </c>
      <c r="BR231" s="9">
        <v>0</v>
      </c>
      <c r="BS231" s="38">
        <v>0</v>
      </c>
      <c r="BT231" s="42">
        <f t="shared" si="75"/>
        <v>-0.43168041897270798</v>
      </c>
    </row>
    <row r="232" spans="1:72" ht="16.5" x14ac:dyDescent="0.3">
      <c r="A232" s="7" t="s">
        <v>209</v>
      </c>
      <c r="B232" s="8" t="s">
        <v>65</v>
      </c>
      <c r="C232" s="8">
        <v>48992</v>
      </c>
      <c r="D232" s="9">
        <v>3</v>
      </c>
      <c r="E232" s="9">
        <v>3</v>
      </c>
      <c r="F232" s="18">
        <f t="shared" si="76"/>
        <v>1</v>
      </c>
      <c r="G232" s="9">
        <f>(P232-Q232)/D232</f>
        <v>1312</v>
      </c>
      <c r="H232" s="9">
        <f>(P232-Q232)/E232</f>
        <v>1312</v>
      </c>
      <c r="I232" s="9">
        <f>Q232/D232</f>
        <v>1038.6666666666667</v>
      </c>
      <c r="J232" s="9">
        <f>Q232/E232</f>
        <v>1038.6666666666667</v>
      </c>
      <c r="K232" s="26">
        <f t="shared" si="80"/>
        <v>0.67786577400391912</v>
      </c>
      <c r="L232" s="18">
        <f t="shared" si="81"/>
        <v>0.77404474199869366</v>
      </c>
      <c r="M232" s="28">
        <f t="shared" si="77"/>
        <v>-0.9993165441334857</v>
      </c>
      <c r="N232" s="34">
        <v>8.3979203685028148E-2</v>
      </c>
      <c r="O232" s="34">
        <v>0.85796654960429808</v>
      </c>
      <c r="P232" s="9">
        <v>7052</v>
      </c>
      <c r="Q232" s="9">
        <v>3116</v>
      </c>
      <c r="R232" s="9">
        <v>5346</v>
      </c>
      <c r="S232" s="9">
        <v>1480</v>
      </c>
      <c r="T232" s="18">
        <f>(R232-S232)/(P232-Q232)</f>
        <v>0.98221544715447151</v>
      </c>
      <c r="U232" s="18">
        <f>S232/Q232</f>
        <v>0.47496790757381258</v>
      </c>
      <c r="V232" s="18">
        <f>(T232*0.25)+(U232*0.75)</f>
        <v>0.60177979246897739</v>
      </c>
      <c r="W232" s="18">
        <f t="shared" si="78"/>
        <v>0.60177979246897739</v>
      </c>
      <c r="X232" s="28">
        <f t="shared" si="82"/>
        <v>-0.54963197352300952</v>
      </c>
      <c r="Y232" s="18">
        <v>0.22382549560204315</v>
      </c>
      <c r="Z232" s="18">
        <v>0.72480144134149405</v>
      </c>
      <c r="AA232" s="9">
        <v>63</v>
      </c>
      <c r="AB232" s="9">
        <v>1</v>
      </c>
      <c r="AC232" s="9">
        <v>225</v>
      </c>
      <c r="AD232" s="9">
        <v>1191</v>
      </c>
      <c r="AE232" s="9">
        <v>806</v>
      </c>
      <c r="AF232" s="9">
        <v>219</v>
      </c>
      <c r="AG232" s="9">
        <v>455</v>
      </c>
      <c r="AH232" s="9">
        <v>0</v>
      </c>
      <c r="AI232" s="9">
        <v>1015</v>
      </c>
      <c r="AJ232" s="9">
        <v>497</v>
      </c>
      <c r="AK232" s="9">
        <v>0</v>
      </c>
      <c r="AL232" s="9">
        <v>4</v>
      </c>
      <c r="AM232" s="9">
        <v>348</v>
      </c>
      <c r="AN232" s="9">
        <v>106</v>
      </c>
      <c r="AO232" s="9">
        <v>2</v>
      </c>
      <c r="AP232" s="9">
        <v>15</v>
      </c>
      <c r="AQ232" s="9">
        <v>67440</v>
      </c>
      <c r="AR232" s="9">
        <v>800</v>
      </c>
      <c r="AS232" s="9">
        <v>0</v>
      </c>
      <c r="AT232" s="9">
        <v>240</v>
      </c>
      <c r="AU232" s="9">
        <v>0</v>
      </c>
      <c r="AV232" s="9">
        <v>2</v>
      </c>
      <c r="AW232" s="9">
        <v>0</v>
      </c>
      <c r="AX232" s="9">
        <v>1</v>
      </c>
      <c r="AY232" s="9">
        <v>1</v>
      </c>
      <c r="AZ232" s="9">
        <v>0</v>
      </c>
      <c r="BA232" s="9">
        <v>0</v>
      </c>
      <c r="BB232" s="9">
        <v>0</v>
      </c>
      <c r="BC232" s="9">
        <v>39</v>
      </c>
      <c r="BD232" s="9">
        <v>28</v>
      </c>
      <c r="BE232" s="9">
        <v>4</v>
      </c>
      <c r="BF232" s="18">
        <f>((1-BK232)+(1-BL232)+(1-BM232)+(1+BN232))/4</f>
        <v>0.94534640034079209</v>
      </c>
      <c r="BG232" s="18">
        <f t="shared" si="79"/>
        <v>0.52236776094506743</v>
      </c>
      <c r="BH232" s="28">
        <f t="shared" si="83"/>
        <v>0.57248251049261001</v>
      </c>
      <c r="BI232" s="18">
        <v>7.0705304131573554E-2</v>
      </c>
      <c r="BJ232" s="18">
        <v>0.48189021093068068</v>
      </c>
      <c r="BK232" s="18">
        <f>BE232/BD232</f>
        <v>0.14285714285714285</v>
      </c>
      <c r="BL232" s="18">
        <f>(BE232/BD232*0.5)+((AK232+AL232)/Q232*0.5)</f>
        <v>7.2070419952319817E-2</v>
      </c>
      <c r="BM232" s="18">
        <f t="shared" si="84"/>
        <v>9.433962264150943E-3</v>
      </c>
      <c r="BN232" s="18">
        <f t="shared" si="85"/>
        <v>5.7471264367816091E-3</v>
      </c>
      <c r="BO232" s="18">
        <f t="shared" si="86"/>
        <v>0.55256756756756753</v>
      </c>
      <c r="BP232" s="9">
        <v>23</v>
      </c>
      <c r="BQ232" s="9">
        <v>12</v>
      </c>
      <c r="BR232" s="9">
        <v>0</v>
      </c>
      <c r="BS232" s="38">
        <v>0</v>
      </c>
      <c r="BT232" s="42">
        <f t="shared" si="75"/>
        <v>-0.32548866905462842</v>
      </c>
    </row>
    <row r="233" spans="1:72" ht="16.5" x14ac:dyDescent="0.3">
      <c r="A233" s="7" t="s">
        <v>209</v>
      </c>
      <c r="B233" s="8" t="s">
        <v>33</v>
      </c>
      <c r="C233" s="8">
        <v>125350</v>
      </c>
      <c r="D233" s="9">
        <v>10</v>
      </c>
      <c r="E233" s="9">
        <v>9</v>
      </c>
      <c r="F233" s="18">
        <f t="shared" si="76"/>
        <v>0.9</v>
      </c>
      <c r="G233" s="9">
        <f>(P233-Q233)/D233</f>
        <v>1260</v>
      </c>
      <c r="H233" s="9">
        <f>(P233-Q233)/E233</f>
        <v>1400</v>
      </c>
      <c r="I233" s="9">
        <f>Q233/D233</f>
        <v>1171.7</v>
      </c>
      <c r="J233" s="9">
        <f>Q233/E233</f>
        <v>1301.8888888888889</v>
      </c>
      <c r="K233" s="26">
        <f t="shared" si="80"/>
        <v>0.95235341045073785</v>
      </c>
      <c r="L233" s="18">
        <f t="shared" si="81"/>
        <v>0.89418295439436246</v>
      </c>
      <c r="M233" s="28">
        <f t="shared" si="77"/>
        <v>0.43125444396802565</v>
      </c>
      <c r="N233" s="34">
        <v>8.3979203685028148E-2</v>
      </c>
      <c r="O233" s="34">
        <v>0.85796654960429808</v>
      </c>
      <c r="P233" s="9">
        <v>24317</v>
      </c>
      <c r="Q233" s="9">
        <v>11717</v>
      </c>
      <c r="R233" s="9">
        <v>17588</v>
      </c>
      <c r="S233" s="9">
        <v>5145</v>
      </c>
      <c r="T233" s="18">
        <f>(R233-S233)/(P233-Q233)</f>
        <v>0.9875396825396825</v>
      </c>
      <c r="U233" s="18">
        <f>S233/Q233</f>
        <v>0.43910557309891612</v>
      </c>
      <c r="V233" s="18">
        <f>(T233*0.25)+(U233*0.75)</f>
        <v>0.5762141004591077</v>
      </c>
      <c r="W233" s="18">
        <f t="shared" si="78"/>
        <v>0.6402378893990085</v>
      </c>
      <c r="X233" s="28">
        <f t="shared" si="82"/>
        <v>-0.37781018518479104</v>
      </c>
      <c r="Y233" s="18">
        <v>0.22382549560204315</v>
      </c>
      <c r="Z233" s="18">
        <v>0.72480144134149405</v>
      </c>
      <c r="AA233" s="9">
        <v>273</v>
      </c>
      <c r="AB233" s="9">
        <v>12</v>
      </c>
      <c r="AC233" s="9">
        <v>1443</v>
      </c>
      <c r="AD233" s="9">
        <v>3417</v>
      </c>
      <c r="AE233" s="9">
        <v>1875</v>
      </c>
      <c r="AF233" s="9">
        <v>1261</v>
      </c>
      <c r="AG233" s="9">
        <v>1551</v>
      </c>
      <c r="AH233" s="9">
        <v>458</v>
      </c>
      <c r="AI233" s="9">
        <v>4692</v>
      </c>
      <c r="AJ233" s="9">
        <v>1002</v>
      </c>
      <c r="AK233" s="9">
        <v>0</v>
      </c>
      <c r="AL233" s="9">
        <v>22</v>
      </c>
      <c r="AM233" s="9">
        <v>1011</v>
      </c>
      <c r="AN233" s="9">
        <v>314</v>
      </c>
      <c r="AO233" s="9">
        <v>14</v>
      </c>
      <c r="AP233" s="9">
        <v>13</v>
      </c>
      <c r="AQ233" s="9">
        <v>1231806</v>
      </c>
      <c r="AR233" s="9">
        <v>33555</v>
      </c>
      <c r="AS233" s="9">
        <v>337500</v>
      </c>
      <c r="AT233" s="9">
        <v>683</v>
      </c>
      <c r="AU233" s="9">
        <v>0</v>
      </c>
      <c r="AV233" s="9">
        <v>5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214</v>
      </c>
      <c r="BD233" s="9">
        <v>209</v>
      </c>
      <c r="BE233" s="9">
        <v>12</v>
      </c>
      <c r="BF233" s="18">
        <f>((1-BK233)+(1-BL233)+(1-BM233)+(1+BN233))/4</f>
        <v>0.97970567083838822</v>
      </c>
      <c r="BG233" s="18">
        <f t="shared" si="79"/>
        <v>0.55603489808536954</v>
      </c>
      <c r="BH233" s="28">
        <f t="shared" si="83"/>
        <v>1.0486439180958058</v>
      </c>
      <c r="BI233" s="18">
        <v>7.0705304131573554E-2</v>
      </c>
      <c r="BJ233" s="18">
        <v>0.48189021093068068</v>
      </c>
      <c r="BK233" s="18">
        <f>BE233/BD233</f>
        <v>5.7416267942583733E-2</v>
      </c>
      <c r="BL233" s="18">
        <f>(BE233/BD233*0.5)+((AK233+AL233)/Q233*0.5)</f>
        <v>2.9646940833116565E-2</v>
      </c>
      <c r="BM233" s="18">
        <f t="shared" si="84"/>
        <v>7.9617834394904458E-3</v>
      </c>
      <c r="BN233" s="18">
        <f t="shared" si="85"/>
        <v>1.3847675568743818E-2</v>
      </c>
      <c r="BO233" s="18">
        <f t="shared" si="86"/>
        <v>0.56755300559762989</v>
      </c>
      <c r="BP233" s="9">
        <v>42</v>
      </c>
      <c r="BQ233" s="9">
        <v>26</v>
      </c>
      <c r="BR233" s="9">
        <v>0</v>
      </c>
      <c r="BS233" s="38">
        <v>0</v>
      </c>
      <c r="BT233" s="42">
        <f t="shared" si="75"/>
        <v>0.36736272562634681</v>
      </c>
    </row>
    <row r="234" spans="1:72" ht="16.5" x14ac:dyDescent="0.3">
      <c r="A234" s="7" t="s">
        <v>209</v>
      </c>
      <c r="B234" s="8" t="s">
        <v>119</v>
      </c>
      <c r="C234" s="8">
        <v>120405</v>
      </c>
      <c r="D234" s="9">
        <v>7</v>
      </c>
      <c r="E234" s="9">
        <v>5</v>
      </c>
      <c r="F234" s="18">
        <f t="shared" si="76"/>
        <v>0.7142857142857143</v>
      </c>
      <c r="G234" s="9">
        <f>(P234-Q234)/D234</f>
        <v>553.71428571428567</v>
      </c>
      <c r="H234" s="9">
        <f>(P234-Q234)/E234</f>
        <v>775.2</v>
      </c>
      <c r="I234" s="9">
        <f>Q234/D234</f>
        <v>1311.7142857142858</v>
      </c>
      <c r="J234" s="9">
        <f>Q234/E234</f>
        <v>1836.4</v>
      </c>
      <c r="K234" s="26">
        <f t="shared" si="80"/>
        <v>0.65242307213155604</v>
      </c>
      <c r="L234" s="18">
        <f t="shared" si="81"/>
        <v>0.86951538557368879</v>
      </c>
      <c r="M234" s="28">
        <f t="shared" si="77"/>
        <v>0.13752018907806871</v>
      </c>
      <c r="N234" s="34">
        <v>8.3979203685028148E-2</v>
      </c>
      <c r="O234" s="34">
        <v>0.85796654960429808</v>
      </c>
      <c r="P234" s="9">
        <v>13058</v>
      </c>
      <c r="Q234" s="9">
        <v>9182</v>
      </c>
      <c r="R234" s="9">
        <v>6958</v>
      </c>
      <c r="S234" s="9">
        <v>3187</v>
      </c>
      <c r="T234" s="18">
        <f>(R234-S234)/(P234-Q234)</f>
        <v>0.97291021671826627</v>
      </c>
      <c r="U234" s="18">
        <f>S234/Q234</f>
        <v>0.34709213678937051</v>
      </c>
      <c r="V234" s="18">
        <f>(T234*0.25)+(U234*0.75)</f>
        <v>0.50354665677159449</v>
      </c>
      <c r="W234" s="18">
        <f t="shared" si="78"/>
        <v>0.70496531948023222</v>
      </c>
      <c r="X234" s="28">
        <f t="shared" si="82"/>
        <v>-8.8623156213311891E-2</v>
      </c>
      <c r="Y234" s="18">
        <v>0.22382549560204315</v>
      </c>
      <c r="Z234" s="18">
        <v>0.72480144134149405</v>
      </c>
      <c r="AA234" s="9">
        <v>234</v>
      </c>
      <c r="AB234" s="9">
        <v>11</v>
      </c>
      <c r="AC234" s="9">
        <v>221</v>
      </c>
      <c r="AD234" s="9">
        <v>2721</v>
      </c>
      <c r="AE234" s="9">
        <v>826</v>
      </c>
      <c r="AF234" s="9">
        <v>588</v>
      </c>
      <c r="AG234" s="9">
        <v>487</v>
      </c>
      <c r="AH234" s="9">
        <v>1286</v>
      </c>
      <c r="AI234" s="9">
        <v>1583</v>
      </c>
      <c r="AJ234" s="9">
        <v>3789</v>
      </c>
      <c r="AK234" s="9">
        <v>1</v>
      </c>
      <c r="AL234" s="9">
        <v>6</v>
      </c>
      <c r="AM234" s="9">
        <v>1412</v>
      </c>
      <c r="AN234" s="9">
        <v>281</v>
      </c>
      <c r="AO234" s="9">
        <v>11</v>
      </c>
      <c r="AP234" s="9">
        <v>33</v>
      </c>
      <c r="AQ234" s="9">
        <v>286038</v>
      </c>
      <c r="AR234" s="9">
        <v>2150</v>
      </c>
      <c r="AS234" s="9">
        <v>0</v>
      </c>
      <c r="AT234" s="9">
        <v>1120</v>
      </c>
      <c r="AU234" s="9">
        <v>1</v>
      </c>
      <c r="AV234" s="9">
        <v>2</v>
      </c>
      <c r="AW234" s="9">
        <v>0</v>
      </c>
      <c r="AX234" s="9">
        <v>10</v>
      </c>
      <c r="AY234" s="9">
        <v>0</v>
      </c>
      <c r="AZ234" s="9">
        <v>0</v>
      </c>
      <c r="BA234" s="9">
        <v>0</v>
      </c>
      <c r="BB234" s="9">
        <v>10</v>
      </c>
      <c r="BC234" s="9">
        <v>85</v>
      </c>
      <c r="BD234" s="9">
        <v>68</v>
      </c>
      <c r="BE234" s="9">
        <v>8</v>
      </c>
      <c r="BF234" s="18">
        <f>((1-BK234)+(1-BL234)+(1-BM234)+(1+BN234))/4</f>
        <v>0.95684497015119219</v>
      </c>
      <c r="BG234" s="18">
        <f t="shared" si="79"/>
        <v>0.42242604516579629</v>
      </c>
      <c r="BH234" s="28">
        <f t="shared" si="83"/>
        <v>-0.84101421378839081</v>
      </c>
      <c r="BI234" s="18">
        <v>7.0705304131573554E-2</v>
      </c>
      <c r="BJ234" s="18">
        <v>0.48189021093068068</v>
      </c>
      <c r="BK234" s="18">
        <f>BE234/BD234</f>
        <v>0.11764705882352941</v>
      </c>
      <c r="BL234" s="18">
        <f>(BE234/BD234*0.5)+((AK234+AL234)/Q234*0.5)</f>
        <v>5.9204709982446473E-2</v>
      </c>
      <c r="BM234" s="18">
        <f t="shared" si="84"/>
        <v>3.5587188612099642E-3</v>
      </c>
      <c r="BN234" s="18">
        <f t="shared" si="85"/>
        <v>7.7903682719546738E-3</v>
      </c>
      <c r="BO234" s="18">
        <f t="shared" si="86"/>
        <v>0.44147804330209134</v>
      </c>
      <c r="BP234" s="9">
        <v>61</v>
      </c>
      <c r="BQ234" s="9">
        <v>30</v>
      </c>
      <c r="BR234" s="9">
        <v>1</v>
      </c>
      <c r="BS234" s="38">
        <v>1</v>
      </c>
      <c r="BT234" s="42">
        <f t="shared" si="75"/>
        <v>-0.26403906030787799</v>
      </c>
    </row>
    <row r="235" spans="1:72" ht="16.5" x14ac:dyDescent="0.3">
      <c r="A235" s="7" t="s">
        <v>209</v>
      </c>
      <c r="B235" s="8" t="s">
        <v>115</v>
      </c>
      <c r="C235" s="8">
        <v>63585</v>
      </c>
      <c r="D235" s="9">
        <v>4</v>
      </c>
      <c r="E235" s="9">
        <v>4</v>
      </c>
      <c r="F235" s="18">
        <f t="shared" si="76"/>
        <v>1</v>
      </c>
      <c r="G235" s="9">
        <f>(P235-Q235)/D235</f>
        <v>276.25</v>
      </c>
      <c r="H235" s="9">
        <f>(P235-Q235)/E235</f>
        <v>276.25</v>
      </c>
      <c r="I235" s="9">
        <f>Q235/D235</f>
        <v>950.75</v>
      </c>
      <c r="J235" s="9">
        <f>Q235/E235</f>
        <v>950.75</v>
      </c>
      <c r="K235" s="26">
        <f t="shared" si="80"/>
        <v>0.49201855783596765</v>
      </c>
      <c r="L235" s="18">
        <f t="shared" si="81"/>
        <v>0.87699536054100813</v>
      </c>
      <c r="M235" s="28">
        <f t="shared" si="77"/>
        <v>0.22658956148333323</v>
      </c>
      <c r="N235" s="34">
        <v>8.3979203685028148E-2</v>
      </c>
      <c r="O235" s="34">
        <v>0.85796654960429808</v>
      </c>
      <c r="P235" s="9">
        <v>4908</v>
      </c>
      <c r="Q235" s="9">
        <v>3803</v>
      </c>
      <c r="R235" s="9">
        <v>3019</v>
      </c>
      <c r="S235" s="9">
        <v>1933</v>
      </c>
      <c r="T235" s="18">
        <f>(R235-S235)/(P235-Q235)</f>
        <v>0.98280542986425334</v>
      </c>
      <c r="U235" s="18">
        <f>S235/Q235</f>
        <v>0.50828293452537465</v>
      </c>
      <c r="V235" s="18">
        <f>(T235*0.25)+(U235*0.75)</f>
        <v>0.62691355836009433</v>
      </c>
      <c r="W235" s="18">
        <f t="shared" si="78"/>
        <v>0.62691355836009433</v>
      </c>
      <c r="X235" s="28">
        <f t="shared" si="82"/>
        <v>-0.43734018199357522</v>
      </c>
      <c r="Y235" s="18">
        <v>0.22382549560204315</v>
      </c>
      <c r="Z235" s="18">
        <v>0.72480144134149405</v>
      </c>
      <c r="AA235" s="9">
        <v>96</v>
      </c>
      <c r="AB235" s="9">
        <v>10</v>
      </c>
      <c r="AC235" s="9">
        <v>444</v>
      </c>
      <c r="AD235" s="9">
        <v>1383</v>
      </c>
      <c r="AE235" s="9">
        <v>1346</v>
      </c>
      <c r="AF235" s="9">
        <v>234</v>
      </c>
      <c r="AG235" s="9">
        <v>257</v>
      </c>
      <c r="AH235" s="9">
        <v>96</v>
      </c>
      <c r="AI235" s="9">
        <v>521</v>
      </c>
      <c r="AJ235" s="9">
        <v>1169</v>
      </c>
      <c r="AK235" s="9">
        <v>0</v>
      </c>
      <c r="AL235" s="9">
        <v>5</v>
      </c>
      <c r="AM235" s="9">
        <v>259</v>
      </c>
      <c r="AN235" s="9">
        <v>134</v>
      </c>
      <c r="AO235" s="9">
        <v>16</v>
      </c>
      <c r="AP235" s="9">
        <v>21</v>
      </c>
      <c r="AQ235" s="9">
        <v>0</v>
      </c>
      <c r="AR235" s="9">
        <v>0</v>
      </c>
      <c r="AS235" s="9">
        <v>0</v>
      </c>
      <c r="AT235" s="9">
        <v>109</v>
      </c>
      <c r="AU235" s="9">
        <v>1</v>
      </c>
      <c r="AV235" s="9">
        <v>2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53</v>
      </c>
      <c r="BD235" s="9">
        <v>45</v>
      </c>
      <c r="BE235" s="9">
        <v>0</v>
      </c>
      <c r="BF235" s="18">
        <f>((1-BK235)+(1-BL235)+(1-BM235)+(1+BN235))/4</f>
        <v>1.0134139998632288</v>
      </c>
      <c r="BG235" s="18">
        <f t="shared" si="79"/>
        <v>0.48846747414507996</v>
      </c>
      <c r="BH235" s="28">
        <f t="shared" si="83"/>
        <v>9.3023618173819433E-2</v>
      </c>
      <c r="BI235" s="18">
        <v>7.0705304131573554E-2</v>
      </c>
      <c r="BJ235" s="18">
        <v>0.48189021093068068</v>
      </c>
      <c r="BK235" s="18">
        <f>BE235/BD235</f>
        <v>0</v>
      </c>
      <c r="BL235" s="18">
        <f>(BE235/BD235*0.5)+((AK235+AL235)/Q235*0.5)</f>
        <v>6.5737575598211933E-4</v>
      </c>
      <c r="BM235" s="18">
        <f t="shared" si="84"/>
        <v>7.462686567164179E-3</v>
      </c>
      <c r="BN235" s="18">
        <f t="shared" si="85"/>
        <v>6.1776061776061778E-2</v>
      </c>
      <c r="BO235" s="18">
        <f t="shared" si="86"/>
        <v>0.48200190071481541</v>
      </c>
      <c r="BP235" s="9">
        <v>13</v>
      </c>
      <c r="BQ235" s="9">
        <v>8</v>
      </c>
      <c r="BR235" s="9">
        <v>0</v>
      </c>
      <c r="BS235" s="38">
        <v>0</v>
      </c>
      <c r="BT235" s="42">
        <f t="shared" si="75"/>
        <v>-3.9242334112140849E-2</v>
      </c>
    </row>
    <row r="236" spans="1:72" ht="16.5" x14ac:dyDescent="0.3">
      <c r="A236" s="7" t="s">
        <v>209</v>
      </c>
      <c r="B236" s="8" t="s">
        <v>111</v>
      </c>
      <c r="C236" s="8">
        <v>90434</v>
      </c>
      <c r="D236" s="9">
        <v>8</v>
      </c>
      <c r="E236" s="9">
        <v>7</v>
      </c>
      <c r="F236" s="18">
        <f t="shared" si="76"/>
        <v>0.875</v>
      </c>
      <c r="G236" s="9">
        <f>(P236-Q236)/D236</f>
        <v>361.25</v>
      </c>
      <c r="H236" s="9">
        <f>(P236-Q236)/E236</f>
        <v>412.85714285714283</v>
      </c>
      <c r="I236" s="9">
        <f>Q236/D236</f>
        <v>920.875</v>
      </c>
      <c r="J236" s="9">
        <f>Q236/E236</f>
        <v>1052.4285714285713</v>
      </c>
      <c r="K236" s="26">
        <f t="shared" si="80"/>
        <v>0.69086294977552698</v>
      </c>
      <c r="L236" s="18">
        <f t="shared" si="81"/>
        <v>0.90130529288921046</v>
      </c>
      <c r="M236" s="28">
        <f t="shared" si="77"/>
        <v>0.51606518498863585</v>
      </c>
      <c r="N236" s="34">
        <v>8.3979203685028148E-2</v>
      </c>
      <c r="O236" s="34">
        <v>0.85796654960429808</v>
      </c>
      <c r="P236" s="9">
        <v>10257</v>
      </c>
      <c r="Q236" s="9">
        <v>7367</v>
      </c>
      <c r="R236" s="9">
        <v>5515</v>
      </c>
      <c r="S236" s="9">
        <v>2651</v>
      </c>
      <c r="T236" s="18">
        <f>(R236-S236)/(P236-Q236)</f>
        <v>0.99100346020761243</v>
      </c>
      <c r="U236" s="18">
        <f>S236/Q236</f>
        <v>0.35984797068005975</v>
      </c>
      <c r="V236" s="18">
        <f>(T236*0.25)+(U236*0.75)</f>
        <v>0.5176368430619479</v>
      </c>
      <c r="W236" s="18">
        <f t="shared" si="78"/>
        <v>0.59158496349936907</v>
      </c>
      <c r="X236" s="28">
        <f t="shared" si="82"/>
        <v>-0.59518008653929655</v>
      </c>
      <c r="Y236" s="18">
        <v>0.22382549560204315</v>
      </c>
      <c r="Z236" s="18">
        <v>0.72480144134149405</v>
      </c>
      <c r="AA236" s="9">
        <v>158</v>
      </c>
      <c r="AB236" s="9">
        <v>0</v>
      </c>
      <c r="AC236" s="9">
        <v>205</v>
      </c>
      <c r="AD236" s="9">
        <v>2288</v>
      </c>
      <c r="AE236" s="9">
        <v>912</v>
      </c>
      <c r="AF236" s="9">
        <v>505</v>
      </c>
      <c r="AG236" s="9">
        <v>406</v>
      </c>
      <c r="AH236" s="9">
        <v>828</v>
      </c>
      <c r="AI236" s="9">
        <v>1754</v>
      </c>
      <c r="AJ236" s="9">
        <v>2601</v>
      </c>
      <c r="AK236" s="9">
        <v>0</v>
      </c>
      <c r="AL236" s="9">
        <v>2</v>
      </c>
      <c r="AM236" s="9">
        <v>808</v>
      </c>
      <c r="AN236" s="9">
        <v>195</v>
      </c>
      <c r="AO236" s="9">
        <v>0</v>
      </c>
      <c r="AP236" s="9">
        <v>35</v>
      </c>
      <c r="AQ236" s="9">
        <v>385130</v>
      </c>
      <c r="AR236" s="9">
        <v>6102</v>
      </c>
      <c r="AS236" s="9">
        <v>0</v>
      </c>
      <c r="AT236" s="9">
        <v>613</v>
      </c>
      <c r="AU236" s="9">
        <v>0</v>
      </c>
      <c r="AV236" s="9">
        <v>1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70</v>
      </c>
      <c r="BD236" s="9">
        <v>65</v>
      </c>
      <c r="BE236" s="9">
        <v>2</v>
      </c>
      <c r="BF236" s="18">
        <f>((1-BK236)+(1-BL236)+(1-BM236)+(1+BN236))/4</f>
        <v>0.98778657770445477</v>
      </c>
      <c r="BG236" s="18">
        <f t="shared" si="79"/>
        <v>0.46649272164382516</v>
      </c>
      <c r="BH236" s="28">
        <f t="shared" si="83"/>
        <v>-0.21776993219918497</v>
      </c>
      <c r="BI236" s="18">
        <v>7.0705304131573554E-2</v>
      </c>
      <c r="BJ236" s="18">
        <v>0.48189021093068068</v>
      </c>
      <c r="BK236" s="18">
        <f>BE236/BD236</f>
        <v>3.0769230769230771E-2</v>
      </c>
      <c r="BL236" s="18">
        <f>(BE236/BD236*0.5)+((AK236+AL236)/Q236*0.5)</f>
        <v>1.5520355848847773E-2</v>
      </c>
      <c r="BM236" s="18">
        <f t="shared" si="84"/>
        <v>2.5641025641025641E-3</v>
      </c>
      <c r="BN236" s="18">
        <f t="shared" si="85"/>
        <v>0</v>
      </c>
      <c r="BO236" s="18">
        <f t="shared" si="86"/>
        <v>0.47226064027709386</v>
      </c>
      <c r="BP236" s="9">
        <v>35</v>
      </c>
      <c r="BQ236" s="9">
        <v>18</v>
      </c>
      <c r="BR236" s="9">
        <v>0</v>
      </c>
      <c r="BS236" s="38">
        <v>0</v>
      </c>
      <c r="BT236" s="42">
        <f t="shared" si="75"/>
        <v>-9.8961611249948553E-2</v>
      </c>
    </row>
    <row r="237" spans="1:72" ht="16.5" x14ac:dyDescent="0.3">
      <c r="A237" s="7" t="s">
        <v>209</v>
      </c>
      <c r="B237" s="8" t="s">
        <v>179</v>
      </c>
      <c r="C237" s="8">
        <v>104363</v>
      </c>
      <c r="D237" s="9">
        <v>5</v>
      </c>
      <c r="E237" s="9">
        <v>4</v>
      </c>
      <c r="F237" s="18">
        <f t="shared" si="76"/>
        <v>0.8</v>
      </c>
      <c r="G237" s="9">
        <f>(P237-Q237)/D237</f>
        <v>492.4</v>
      </c>
      <c r="H237" s="9">
        <f>(P237-Q237)/E237</f>
        <v>615.5</v>
      </c>
      <c r="I237" s="9">
        <f>Q237/D237</f>
        <v>1095.4000000000001</v>
      </c>
      <c r="J237" s="9">
        <f>Q237/E237</f>
        <v>1369.25</v>
      </c>
      <c r="K237" s="26">
        <f t="shared" si="80"/>
        <v>0.45257897914011674</v>
      </c>
      <c r="L237" s="18">
        <f t="shared" si="81"/>
        <v>0.88685525521497077</v>
      </c>
      <c r="M237" s="28">
        <f t="shared" si="77"/>
        <v>0.3439983274790564</v>
      </c>
      <c r="N237" s="34">
        <v>8.3979203685028148E-2</v>
      </c>
      <c r="O237" s="34">
        <v>0.85796654960429808</v>
      </c>
      <c r="P237" s="9">
        <v>7939</v>
      </c>
      <c r="Q237" s="9">
        <v>5477</v>
      </c>
      <c r="R237" s="9">
        <v>4714</v>
      </c>
      <c r="S237" s="9">
        <v>2424</v>
      </c>
      <c r="T237" s="18">
        <f>(R237-S237)/(P237-Q237)</f>
        <v>0.93013809910641754</v>
      </c>
      <c r="U237" s="18">
        <f>S237/Q237</f>
        <v>0.44257805367902137</v>
      </c>
      <c r="V237" s="18">
        <f>(T237*0.25)+(U237*0.75)</f>
        <v>0.56446806503587044</v>
      </c>
      <c r="W237" s="18">
        <f t="shared" si="78"/>
        <v>0.70558508129483799</v>
      </c>
      <c r="X237" s="28">
        <f t="shared" si="82"/>
        <v>-8.5854205281521295E-2</v>
      </c>
      <c r="Y237" s="18">
        <v>0.22382549560204315</v>
      </c>
      <c r="Z237" s="18">
        <v>0.72480144134149405</v>
      </c>
      <c r="AA237" s="9">
        <v>89</v>
      </c>
      <c r="AB237" s="9">
        <v>53</v>
      </c>
      <c r="AC237" s="9">
        <v>263</v>
      </c>
      <c r="AD237" s="9">
        <v>2019</v>
      </c>
      <c r="AE237" s="9">
        <v>1185</v>
      </c>
      <c r="AF237" s="9">
        <v>413</v>
      </c>
      <c r="AG237" s="9">
        <v>742</v>
      </c>
      <c r="AH237" s="9">
        <v>84</v>
      </c>
      <c r="AI237" s="9">
        <v>1928</v>
      </c>
      <c r="AJ237" s="9">
        <v>836</v>
      </c>
      <c r="AK237" s="9">
        <v>3</v>
      </c>
      <c r="AL237" s="9">
        <v>6</v>
      </c>
      <c r="AM237" s="9">
        <v>584</v>
      </c>
      <c r="AN237" s="9">
        <v>133</v>
      </c>
      <c r="AO237" s="9">
        <v>68</v>
      </c>
      <c r="AP237" s="9">
        <v>17</v>
      </c>
      <c r="AQ237" s="9">
        <v>930710</v>
      </c>
      <c r="AR237" s="9">
        <v>0</v>
      </c>
      <c r="AS237" s="9">
        <v>20770</v>
      </c>
      <c r="AT237" s="9">
        <v>383</v>
      </c>
      <c r="AU237" s="9">
        <v>0</v>
      </c>
      <c r="AV237" s="9">
        <v>4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162</v>
      </c>
      <c r="BD237" s="9">
        <v>126</v>
      </c>
      <c r="BE237" s="9">
        <v>11</v>
      </c>
      <c r="BF237" s="18">
        <f>((1-BK237)+(1-BL237)+(1-BM237)+(1+BN237))/4</f>
        <v>0.99240669088828271</v>
      </c>
      <c r="BG237" s="18">
        <f t="shared" si="79"/>
        <v>0.55307264612470031</v>
      </c>
      <c r="BH237" s="28">
        <f t="shared" si="83"/>
        <v>1.0067481650536172</v>
      </c>
      <c r="BI237" s="18">
        <v>7.0705304131573554E-2</v>
      </c>
      <c r="BJ237" s="18">
        <v>0.48189021093068068</v>
      </c>
      <c r="BK237" s="18">
        <f>BE237/BD237</f>
        <v>8.7301587301587297E-2</v>
      </c>
      <c r="BL237" s="18">
        <f>(BE237/BD237*0.5)+((AK237+AL237)/Q237*0.5)</f>
        <v>4.4472411324702719E-2</v>
      </c>
      <c r="BM237" s="18">
        <f t="shared" si="84"/>
        <v>1.5037593984962405E-2</v>
      </c>
      <c r="BN237" s="18">
        <f t="shared" si="85"/>
        <v>0.11643835616438356</v>
      </c>
      <c r="BO237" s="18">
        <f t="shared" si="86"/>
        <v>0.5573044309381433</v>
      </c>
      <c r="BP237" s="9">
        <v>33</v>
      </c>
      <c r="BQ237" s="9">
        <v>19</v>
      </c>
      <c r="BR237" s="9">
        <v>0</v>
      </c>
      <c r="BS237" s="38">
        <v>0</v>
      </c>
      <c r="BT237" s="42">
        <f t="shared" si="75"/>
        <v>0.42163076241705078</v>
      </c>
    </row>
    <row r="238" spans="1:72" ht="16.5" x14ac:dyDescent="0.3">
      <c r="A238" s="7" t="s">
        <v>209</v>
      </c>
      <c r="B238" s="8" t="s">
        <v>150</v>
      </c>
      <c r="C238" s="8">
        <v>55806</v>
      </c>
      <c r="D238" s="9">
        <v>5</v>
      </c>
      <c r="E238" s="9">
        <v>4</v>
      </c>
      <c r="F238" s="18">
        <f t="shared" si="76"/>
        <v>0.8</v>
      </c>
      <c r="G238" s="9">
        <f>(P238-Q238)/D238</f>
        <v>628</v>
      </c>
      <c r="H238" s="9">
        <f>(P238-Q238)/E238</f>
        <v>785</v>
      </c>
      <c r="I238" s="9">
        <f>Q238/D238</f>
        <v>772.2</v>
      </c>
      <c r="J238" s="9">
        <f>Q238/E238</f>
        <v>965.25</v>
      </c>
      <c r="K238" s="26">
        <f t="shared" si="80"/>
        <v>0.65956169587499547</v>
      </c>
      <c r="L238" s="18">
        <f t="shared" si="81"/>
        <v>0.83510957603125113</v>
      </c>
      <c r="M238" s="28">
        <f t="shared" si="77"/>
        <v>-0.27217421182956392</v>
      </c>
      <c r="N238" s="34">
        <v>8.3979203685028148E-2</v>
      </c>
      <c r="O238" s="34">
        <v>0.85796654960429808</v>
      </c>
      <c r="P238" s="9">
        <v>7001</v>
      </c>
      <c r="Q238" s="9">
        <v>3861</v>
      </c>
      <c r="R238" s="9">
        <v>4405</v>
      </c>
      <c r="S238" s="9">
        <v>1360</v>
      </c>
      <c r="T238" s="18">
        <f>(R238-S238)/(P238-Q238)</f>
        <v>0.96974522292993626</v>
      </c>
      <c r="U238" s="18">
        <f>S238/Q238</f>
        <v>0.35224035224035222</v>
      </c>
      <c r="V238" s="18">
        <f>(T238*0.25)+(U238*0.75)</f>
        <v>0.50661656991274828</v>
      </c>
      <c r="W238" s="18">
        <f t="shared" si="78"/>
        <v>0.63327071239093535</v>
      </c>
      <c r="X238" s="28">
        <f t="shared" si="82"/>
        <v>-0.40893790363050658</v>
      </c>
      <c r="Y238" s="18">
        <v>0.22382549560204315</v>
      </c>
      <c r="Z238" s="18">
        <v>0.72480144134149405</v>
      </c>
      <c r="AA238" s="9">
        <v>52</v>
      </c>
      <c r="AB238" s="9">
        <v>11</v>
      </c>
      <c r="AC238" s="9">
        <v>224</v>
      </c>
      <c r="AD238" s="9">
        <v>1073</v>
      </c>
      <c r="AE238" s="9">
        <v>880</v>
      </c>
      <c r="AF238" s="9">
        <v>268</v>
      </c>
      <c r="AG238" s="9">
        <v>176</v>
      </c>
      <c r="AH238" s="9">
        <v>36</v>
      </c>
      <c r="AI238" s="9">
        <v>989</v>
      </c>
      <c r="AJ238" s="9">
        <v>774</v>
      </c>
      <c r="AK238" s="9">
        <v>0</v>
      </c>
      <c r="AL238" s="9">
        <v>14</v>
      </c>
      <c r="AM238" s="9">
        <v>403</v>
      </c>
      <c r="AN238" s="9">
        <v>63</v>
      </c>
      <c r="AO238" s="9">
        <v>11</v>
      </c>
      <c r="AP238" s="9">
        <v>5</v>
      </c>
      <c r="AQ238" s="9">
        <v>373120</v>
      </c>
      <c r="AR238" s="9">
        <v>0</v>
      </c>
      <c r="AS238" s="9">
        <v>0</v>
      </c>
      <c r="AT238" s="9">
        <v>329</v>
      </c>
      <c r="AU238" s="9">
        <v>0</v>
      </c>
      <c r="AV238" s="9">
        <v>1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82</v>
      </c>
      <c r="BD238" s="9">
        <v>34</v>
      </c>
      <c r="BE238" s="9">
        <v>4</v>
      </c>
      <c r="BF238" s="18">
        <f>((1-BK238)+(1-BL238)+(1-BM238)+(1+BN238))/4</f>
        <v>0.96026879684374933</v>
      </c>
      <c r="BG238" s="18">
        <f t="shared" si="79"/>
        <v>0.47402389905372366</v>
      </c>
      <c r="BH238" s="28">
        <f t="shared" si="83"/>
        <v>-0.11125490475677495</v>
      </c>
      <c r="BI238" s="18">
        <v>7.0705304131573554E-2</v>
      </c>
      <c r="BJ238" s="18">
        <v>0.48189021093068068</v>
      </c>
      <c r="BK238" s="18">
        <f>BE238/BD238</f>
        <v>0.11764705882352941</v>
      </c>
      <c r="BL238" s="18">
        <f>(BE238/BD238*0.5)+((AK238+AL238)/Q238*0.5)</f>
        <v>6.0636531224766518E-2</v>
      </c>
      <c r="BM238" s="18">
        <f t="shared" si="84"/>
        <v>7.9365079365079361E-3</v>
      </c>
      <c r="BN238" s="18">
        <f t="shared" si="85"/>
        <v>2.729528535980149E-2</v>
      </c>
      <c r="BO238" s="18">
        <f t="shared" si="86"/>
        <v>0.49363667820069207</v>
      </c>
      <c r="BP238" s="9">
        <v>8</v>
      </c>
      <c r="BQ238" s="9">
        <v>6</v>
      </c>
      <c r="BR238" s="9">
        <v>0</v>
      </c>
      <c r="BS238" s="38">
        <v>0</v>
      </c>
      <c r="BT238" s="42">
        <f t="shared" si="75"/>
        <v>-0.2641223400722818</v>
      </c>
    </row>
    <row r="239" spans="1:72" ht="16.5" x14ac:dyDescent="0.3">
      <c r="A239" s="7" t="s">
        <v>209</v>
      </c>
      <c r="B239" s="8" t="s">
        <v>40</v>
      </c>
      <c r="C239" s="8">
        <v>166491</v>
      </c>
      <c r="D239" s="9">
        <v>9</v>
      </c>
      <c r="E239" s="9">
        <v>9</v>
      </c>
      <c r="F239" s="18">
        <f t="shared" si="76"/>
        <v>1</v>
      </c>
      <c r="G239" s="9">
        <f>(P239-Q239)/D239</f>
        <v>946.88888888888891</v>
      </c>
      <c r="H239" s="9">
        <f>(P239-Q239)/E239</f>
        <v>946.88888888888891</v>
      </c>
      <c r="I239" s="9">
        <f>Q239/D239</f>
        <v>1368.4444444444443</v>
      </c>
      <c r="J239" s="9">
        <f>Q239/E239</f>
        <v>1368.4444444444443</v>
      </c>
      <c r="K239" s="26">
        <f t="shared" si="80"/>
        <v>0.68276963919971645</v>
      </c>
      <c r="L239" s="18">
        <f t="shared" si="81"/>
        <v>0.92413670675558701</v>
      </c>
      <c r="M239" s="28">
        <f t="shared" si="77"/>
        <v>0.78793503924455266</v>
      </c>
      <c r="N239" s="34">
        <v>8.3979203685028148E-2</v>
      </c>
      <c r="O239" s="34">
        <v>0.85796654960429808</v>
      </c>
      <c r="P239" s="9">
        <v>20838</v>
      </c>
      <c r="Q239" s="9">
        <v>12316</v>
      </c>
      <c r="R239" s="9">
        <v>12594</v>
      </c>
      <c r="S239" s="9">
        <v>4502</v>
      </c>
      <c r="T239" s="18">
        <f>(R239-S239)/(P239-Q239)</f>
        <v>0.94954236094813427</v>
      </c>
      <c r="U239" s="18">
        <f>S239/Q239</f>
        <v>0.36554075998700875</v>
      </c>
      <c r="V239" s="18">
        <f>(T239*0.25)+(U239*0.75)</f>
        <v>0.51154116022729013</v>
      </c>
      <c r="W239" s="18">
        <f t="shared" si="78"/>
        <v>0.51154116022729013</v>
      </c>
      <c r="X239" s="28">
        <f t="shared" si="82"/>
        <v>-0.95279709105783039</v>
      </c>
      <c r="Y239" s="18">
        <v>0.22382549560204315</v>
      </c>
      <c r="Z239" s="18">
        <v>0.72480144134149405</v>
      </c>
      <c r="AA239" s="9">
        <v>312</v>
      </c>
      <c r="AB239" s="9">
        <v>11</v>
      </c>
      <c r="AC239" s="9">
        <v>365</v>
      </c>
      <c r="AD239" s="9">
        <v>3814</v>
      </c>
      <c r="AE239" s="9">
        <v>2280</v>
      </c>
      <c r="AF239" s="9">
        <v>818</v>
      </c>
      <c r="AG239" s="9">
        <v>784</v>
      </c>
      <c r="AH239" s="9">
        <v>620</v>
      </c>
      <c r="AI239" s="9">
        <v>3108</v>
      </c>
      <c r="AJ239" s="9">
        <v>3793</v>
      </c>
      <c r="AK239" s="9">
        <v>0</v>
      </c>
      <c r="AL239" s="9">
        <v>23</v>
      </c>
      <c r="AM239" s="9">
        <v>867</v>
      </c>
      <c r="AN239" s="9">
        <v>355</v>
      </c>
      <c r="AO239" s="9">
        <v>11</v>
      </c>
      <c r="AP239" s="9">
        <v>26</v>
      </c>
      <c r="AQ239" s="9">
        <v>945890</v>
      </c>
      <c r="AR239" s="9">
        <v>14257</v>
      </c>
      <c r="AS239" s="9">
        <v>36972</v>
      </c>
      <c r="AT239" s="9">
        <v>501</v>
      </c>
      <c r="AU239" s="9">
        <v>0</v>
      </c>
      <c r="AV239" s="9">
        <v>5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456</v>
      </c>
      <c r="BD239" s="9">
        <v>305</v>
      </c>
      <c r="BE239" s="9">
        <v>19</v>
      </c>
      <c r="BF239" s="18">
        <f>((1-BK239)+(1-BL239)+(1-BM239)+(1+BN239))/4</f>
        <v>0.9778172016795208</v>
      </c>
      <c r="BG239" s="18">
        <f t="shared" si="79"/>
        <v>0.49630436716105508</v>
      </c>
      <c r="BH239" s="28">
        <f t="shared" si="83"/>
        <v>0.20386244578697366</v>
      </c>
      <c r="BI239" s="18">
        <v>7.0705304131573554E-2</v>
      </c>
      <c r="BJ239" s="18">
        <v>0.48189021093068068</v>
      </c>
      <c r="BK239" s="18">
        <f>BE239/BD239</f>
        <v>6.2295081967213117E-2</v>
      </c>
      <c r="BL239" s="18">
        <f>(BE239/BD239*0.5)+((AK239+AL239)/Q239*0.5)</f>
        <v>3.2081285705918998E-2</v>
      </c>
      <c r="BM239" s="18">
        <f t="shared" si="84"/>
        <v>7.0422535211267607E-3</v>
      </c>
      <c r="BN239" s="18">
        <f t="shared" si="85"/>
        <v>1.2687427912341407E-2</v>
      </c>
      <c r="BO239" s="18">
        <f t="shared" si="86"/>
        <v>0.50756354695805261</v>
      </c>
      <c r="BP239" s="9">
        <v>27</v>
      </c>
      <c r="BQ239" s="9">
        <v>24</v>
      </c>
      <c r="BR239" s="9">
        <v>0</v>
      </c>
      <c r="BS239" s="38">
        <v>0</v>
      </c>
      <c r="BT239" s="42">
        <f t="shared" si="75"/>
        <v>1.3000131324565308E-2</v>
      </c>
    </row>
    <row r="240" spans="1:72" ht="16.5" x14ac:dyDescent="0.3">
      <c r="A240" s="7" t="s">
        <v>209</v>
      </c>
      <c r="B240" s="8" t="s">
        <v>88</v>
      </c>
      <c r="C240" s="8">
        <v>42496</v>
      </c>
      <c r="D240" s="9">
        <v>3</v>
      </c>
      <c r="E240" s="9">
        <v>2</v>
      </c>
      <c r="F240" s="18">
        <f t="shared" si="76"/>
        <v>0.66666666666666663</v>
      </c>
      <c r="G240" s="9">
        <f>(P240-Q240)/D240</f>
        <v>458.33333333333331</v>
      </c>
      <c r="H240" s="9">
        <f>(P240-Q240)/E240</f>
        <v>687.5</v>
      </c>
      <c r="I240" s="9">
        <f>Q240/D240</f>
        <v>923.33333333333337</v>
      </c>
      <c r="J240" s="9">
        <f>Q240/E240</f>
        <v>1385</v>
      </c>
      <c r="K240" s="26">
        <f t="shared" si="80"/>
        <v>0.5697595067771084</v>
      </c>
      <c r="L240" s="18">
        <f t="shared" si="81"/>
        <v>0.7151202466114458</v>
      </c>
      <c r="M240" s="28">
        <f t="shared" si="77"/>
        <v>-1.7009723446367828</v>
      </c>
      <c r="N240" s="34">
        <v>8.3979203685028148E-2</v>
      </c>
      <c r="O240" s="34">
        <v>0.85796654960429808</v>
      </c>
      <c r="P240" s="9">
        <v>4145</v>
      </c>
      <c r="Q240" s="9">
        <v>2770</v>
      </c>
      <c r="R240" s="9">
        <v>2547</v>
      </c>
      <c r="S240" s="9">
        <v>1217</v>
      </c>
      <c r="T240" s="18">
        <f>(R240-S240)/(P240-Q240)</f>
        <v>0.96727272727272728</v>
      </c>
      <c r="U240" s="18">
        <f>S240/Q240</f>
        <v>0.43935018050541519</v>
      </c>
      <c r="V240" s="18">
        <f>(T240*0.25)+(U240*0.75)</f>
        <v>0.57133081719724321</v>
      </c>
      <c r="W240" s="18">
        <f t="shared" si="78"/>
        <v>0.85699622579586487</v>
      </c>
      <c r="X240" s="28">
        <f t="shared" si="82"/>
        <v>0.59061539928145756</v>
      </c>
      <c r="Y240" s="18">
        <v>0.22382549560204315</v>
      </c>
      <c r="Z240" s="18">
        <v>0.72480144134149405</v>
      </c>
      <c r="AA240" s="9">
        <v>65</v>
      </c>
      <c r="AB240" s="9">
        <v>0</v>
      </c>
      <c r="AC240" s="9">
        <v>167</v>
      </c>
      <c r="AD240" s="9">
        <v>985</v>
      </c>
      <c r="AE240" s="9">
        <v>709</v>
      </c>
      <c r="AF240" s="9">
        <v>204</v>
      </c>
      <c r="AG240" s="9">
        <v>199</v>
      </c>
      <c r="AH240" s="9">
        <v>105</v>
      </c>
      <c r="AI240" s="9">
        <v>891</v>
      </c>
      <c r="AJ240" s="9">
        <v>358</v>
      </c>
      <c r="AK240" s="9">
        <v>0</v>
      </c>
      <c r="AL240" s="9">
        <v>4</v>
      </c>
      <c r="AM240" s="9">
        <v>381</v>
      </c>
      <c r="AN240" s="9">
        <v>73</v>
      </c>
      <c r="AO240" s="9">
        <v>0</v>
      </c>
      <c r="AP240" s="9">
        <v>4</v>
      </c>
      <c r="AQ240" s="9">
        <v>573454</v>
      </c>
      <c r="AR240" s="9">
        <v>0</v>
      </c>
      <c r="AS240" s="9">
        <v>0</v>
      </c>
      <c r="AT240" s="9">
        <v>308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63</v>
      </c>
      <c r="BD240" s="9">
        <v>40</v>
      </c>
      <c r="BE240" s="9">
        <v>2</v>
      </c>
      <c r="BF240" s="18">
        <f>((1-BK240)+(1-BL240)+(1-BM240)+(1+BN240))/4</f>
        <v>0.9810694945848375</v>
      </c>
      <c r="BG240" s="18">
        <f t="shared" si="79"/>
        <v>0.49365987195980998</v>
      </c>
      <c r="BH240" s="28">
        <f t="shared" si="83"/>
        <v>0.16646079348202023</v>
      </c>
      <c r="BI240" s="18">
        <v>7.0705304131573554E-2</v>
      </c>
      <c r="BJ240" s="18">
        <v>0.48189021093068068</v>
      </c>
      <c r="BK240" s="18">
        <f>BE240/BD240</f>
        <v>0.05</v>
      </c>
      <c r="BL240" s="18">
        <f>(BE240/BD240*0.5)+((AK240+AL240)/Q240*0.5)</f>
        <v>2.5722021660649821E-2</v>
      </c>
      <c r="BM240" s="18">
        <f t="shared" si="84"/>
        <v>0</v>
      </c>
      <c r="BN240" s="18">
        <f t="shared" si="85"/>
        <v>0</v>
      </c>
      <c r="BO240" s="18">
        <f t="shared" si="86"/>
        <v>0.50318542639908881</v>
      </c>
      <c r="BP240" s="9">
        <v>2</v>
      </c>
      <c r="BQ240" s="9">
        <v>1</v>
      </c>
      <c r="BR240" s="9">
        <v>0</v>
      </c>
      <c r="BS240" s="38">
        <v>0</v>
      </c>
      <c r="BT240" s="42">
        <f t="shared" si="75"/>
        <v>-0.314632050624435</v>
      </c>
    </row>
    <row r="241" spans="1:72" ht="16.5" x14ac:dyDescent="0.3">
      <c r="A241" s="7" t="s">
        <v>209</v>
      </c>
      <c r="B241" s="8" t="s">
        <v>116</v>
      </c>
      <c r="C241" s="8">
        <v>62470</v>
      </c>
      <c r="D241" s="9">
        <v>4</v>
      </c>
      <c r="E241" s="9">
        <v>4</v>
      </c>
      <c r="F241" s="18">
        <f t="shared" si="76"/>
        <v>1</v>
      </c>
      <c r="G241" s="9">
        <f>(P241-Q241)/D241</f>
        <v>414.25</v>
      </c>
      <c r="H241" s="9">
        <f>(P241-Q241)/E241</f>
        <v>414.25</v>
      </c>
      <c r="I241" s="9">
        <f>Q241/D241</f>
        <v>559.5</v>
      </c>
      <c r="J241" s="9">
        <f>Q241/E241</f>
        <v>559.5</v>
      </c>
      <c r="K241" s="26">
        <f t="shared" si="80"/>
        <v>0.33500080038418439</v>
      </c>
      <c r="L241" s="18">
        <f t="shared" si="81"/>
        <v>0.91624979990395394</v>
      </c>
      <c r="M241" s="28">
        <f t="shared" si="77"/>
        <v>0.69402003998814565</v>
      </c>
      <c r="N241" s="34">
        <v>8.3979203685028148E-2</v>
      </c>
      <c r="O241" s="34">
        <v>0.85796654960429808</v>
      </c>
      <c r="P241" s="9">
        <v>3895</v>
      </c>
      <c r="Q241" s="9">
        <v>2238</v>
      </c>
      <c r="R241" s="9">
        <v>2235</v>
      </c>
      <c r="S241" s="9">
        <v>1075</v>
      </c>
      <c r="T241" s="18">
        <f>(R241-S241)/(P241-Q241)</f>
        <v>0.70006035003017497</v>
      </c>
      <c r="U241" s="18">
        <f>S241/Q241</f>
        <v>0.4803395889186774</v>
      </c>
      <c r="V241" s="18">
        <f>(T241*0.25)+(U241*0.75)</f>
        <v>0.53526977919655172</v>
      </c>
      <c r="W241" s="18">
        <f t="shared" si="78"/>
        <v>0.53526977919655172</v>
      </c>
      <c r="X241" s="28">
        <f t="shared" si="82"/>
        <v>-0.84678316755266114</v>
      </c>
      <c r="Y241" s="18">
        <v>0.22382549560204315</v>
      </c>
      <c r="Z241" s="18">
        <v>0.72480144134149405</v>
      </c>
      <c r="AA241" s="9">
        <v>72</v>
      </c>
      <c r="AB241" s="9">
        <v>4</v>
      </c>
      <c r="AC241" s="9">
        <v>252</v>
      </c>
      <c r="AD241" s="9">
        <v>747</v>
      </c>
      <c r="AE241" s="9">
        <v>605</v>
      </c>
      <c r="AF241" s="9">
        <v>227</v>
      </c>
      <c r="AG241" s="9">
        <v>241</v>
      </c>
      <c r="AH241" s="9">
        <v>2</v>
      </c>
      <c r="AI241" s="9">
        <v>443</v>
      </c>
      <c r="AJ241" s="9">
        <v>571</v>
      </c>
      <c r="AK241" s="9">
        <v>0</v>
      </c>
      <c r="AL241" s="9">
        <v>9</v>
      </c>
      <c r="AM241" s="9">
        <v>592</v>
      </c>
      <c r="AN241" s="9">
        <v>111</v>
      </c>
      <c r="AO241" s="9">
        <v>4</v>
      </c>
      <c r="AP241" s="9">
        <v>1</v>
      </c>
      <c r="AQ241" s="9">
        <v>263281</v>
      </c>
      <c r="AR241" s="9">
        <v>6200</v>
      </c>
      <c r="AS241" s="9">
        <v>0</v>
      </c>
      <c r="AT241" s="9">
        <v>477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77</v>
      </c>
      <c r="BD241" s="9">
        <v>68</v>
      </c>
      <c r="BE241" s="9">
        <v>6</v>
      </c>
      <c r="BF241" s="18">
        <f>((1-BK241)+(1-BL241)+(1-BM241)+(1+BN241))/4</f>
        <v>0.96809827292992412</v>
      </c>
      <c r="BG241" s="18">
        <f t="shared" si="79"/>
        <v>0.51505885823448982</v>
      </c>
      <c r="BH241" s="28">
        <f t="shared" si="83"/>
        <v>0.46911116091215049</v>
      </c>
      <c r="BI241" s="18">
        <v>7.0705304131573554E-2</v>
      </c>
      <c r="BJ241" s="18">
        <v>0.48189021093068068</v>
      </c>
      <c r="BK241" s="18">
        <f>BE241/BD241</f>
        <v>8.8235294117647065E-2</v>
      </c>
      <c r="BL241" s="18">
        <f>(BE241/BD241*0.5)+((AK241+AL241)/Q241*0.5)</f>
        <v>4.6128370919413346E-2</v>
      </c>
      <c r="BM241" s="18">
        <f t="shared" si="84"/>
        <v>0</v>
      </c>
      <c r="BN241" s="18">
        <f t="shared" si="85"/>
        <v>6.7567567567567571E-3</v>
      </c>
      <c r="BO241" s="18">
        <f t="shared" si="86"/>
        <v>0.53203158464034617</v>
      </c>
      <c r="BP241" s="9">
        <v>14</v>
      </c>
      <c r="BQ241" s="9">
        <v>7</v>
      </c>
      <c r="BR241" s="9">
        <v>0</v>
      </c>
      <c r="BS241" s="38">
        <v>0</v>
      </c>
      <c r="BT241" s="42">
        <f t="shared" si="75"/>
        <v>0.10544934444921167</v>
      </c>
    </row>
    <row r="242" spans="1:72" ht="16.5" x14ac:dyDescent="0.3">
      <c r="A242" s="7" t="s">
        <v>209</v>
      </c>
      <c r="B242" s="8" t="s">
        <v>128</v>
      </c>
      <c r="C242" s="8">
        <v>86422</v>
      </c>
      <c r="D242" s="9">
        <v>3</v>
      </c>
      <c r="E242" s="9">
        <v>1</v>
      </c>
      <c r="F242" s="18">
        <f t="shared" si="76"/>
        <v>0.33333333333333331</v>
      </c>
      <c r="G242" s="9">
        <f>(P242-Q242)/D242</f>
        <v>624</v>
      </c>
      <c r="H242" s="9">
        <f>(P242-Q242)/E242</f>
        <v>1872</v>
      </c>
      <c r="I242" s="9">
        <f>Q242/D242</f>
        <v>1438</v>
      </c>
      <c r="J242" s="9">
        <f>Q242/E242</f>
        <v>4314</v>
      </c>
      <c r="K242" s="26">
        <f t="shared" si="80"/>
        <v>0.42853671518826225</v>
      </c>
      <c r="L242" s="18">
        <f t="shared" si="81"/>
        <v>0.5714632848117378</v>
      </c>
      <c r="M242" s="28">
        <f t="shared" si="77"/>
        <v>-3.4115977792206453</v>
      </c>
      <c r="N242" s="34">
        <v>8.3979203685028148E-2</v>
      </c>
      <c r="O242" s="34">
        <v>0.85796654960429808</v>
      </c>
      <c r="P242" s="9">
        <v>6186</v>
      </c>
      <c r="Q242" s="9">
        <v>4314</v>
      </c>
      <c r="R242" s="9">
        <v>2409</v>
      </c>
      <c r="S242" s="9">
        <v>617</v>
      </c>
      <c r="T242" s="18">
        <f>(R242-S242)/(P242-Q242)</f>
        <v>0.95726495726495731</v>
      </c>
      <c r="U242" s="18">
        <f>S242/Q242</f>
        <v>0.1430227167362077</v>
      </c>
      <c r="V242" s="18">
        <f>(T242*0.25)+(U242*0.75)</f>
        <v>0.34658327686839507</v>
      </c>
      <c r="W242" s="18">
        <f t="shared" si="78"/>
        <v>1.0397498306051853</v>
      </c>
      <c r="X242" s="28">
        <f t="shared" si="82"/>
        <v>1.4071157908822982</v>
      </c>
      <c r="Y242" s="18">
        <v>0.22382549560204315</v>
      </c>
      <c r="Z242" s="18">
        <v>0.72480144134149405</v>
      </c>
      <c r="AA242" s="9">
        <v>45</v>
      </c>
      <c r="AB242" s="9">
        <v>0</v>
      </c>
      <c r="AC242" s="9">
        <v>10</v>
      </c>
      <c r="AD242" s="9">
        <v>562</v>
      </c>
      <c r="AE242" s="9">
        <v>290</v>
      </c>
      <c r="AF242" s="9">
        <v>125</v>
      </c>
      <c r="AG242" s="9">
        <v>95</v>
      </c>
      <c r="AH242" s="9">
        <v>107</v>
      </c>
      <c r="AI242" s="9">
        <v>2240</v>
      </c>
      <c r="AJ242" s="9">
        <v>1242</v>
      </c>
      <c r="AK242" s="9">
        <v>0</v>
      </c>
      <c r="AL242" s="9">
        <v>2</v>
      </c>
      <c r="AM242" s="9">
        <v>114</v>
      </c>
      <c r="AN242" s="9">
        <v>56</v>
      </c>
      <c r="AO242" s="9">
        <v>0</v>
      </c>
      <c r="AP242" s="9">
        <v>6</v>
      </c>
      <c r="AQ242" s="9">
        <v>44972</v>
      </c>
      <c r="AR242" s="9">
        <v>0</v>
      </c>
      <c r="AS242" s="9">
        <v>0</v>
      </c>
      <c r="AT242" s="9">
        <v>58</v>
      </c>
      <c r="AU242" s="9">
        <v>0</v>
      </c>
      <c r="AV242" s="9">
        <v>4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4</v>
      </c>
      <c r="BD242" s="9">
        <v>0</v>
      </c>
      <c r="BE242" s="9">
        <v>0</v>
      </c>
      <c r="BF242" s="18">
        <v>0</v>
      </c>
      <c r="BG242" s="18">
        <f t="shared" si="79"/>
        <v>0</v>
      </c>
      <c r="BH242" s="28">
        <f t="shared" si="83"/>
        <v>-6.8154746924494445</v>
      </c>
      <c r="BI242" s="18">
        <v>7.0705304131573554E-2</v>
      </c>
      <c r="BJ242" s="18">
        <v>0.48189021093068068</v>
      </c>
      <c r="BK242" s="18">
        <v>0</v>
      </c>
      <c r="BL242" s="18">
        <v>0</v>
      </c>
      <c r="BM242" s="18">
        <f t="shared" si="84"/>
        <v>3.5714285714285712E-2</v>
      </c>
      <c r="BN242" s="18">
        <f t="shared" si="85"/>
        <v>0</v>
      </c>
      <c r="BO242" s="18">
        <f t="shared" si="86"/>
        <v>0.50103890577347909</v>
      </c>
      <c r="BP242" s="9">
        <v>7</v>
      </c>
      <c r="BQ242" s="9">
        <v>2</v>
      </c>
      <c r="BR242" s="9">
        <v>0</v>
      </c>
      <c r="BS242" s="38">
        <v>0</v>
      </c>
      <c r="BT242" s="42">
        <f t="shared" si="75"/>
        <v>-2.9399855602625973</v>
      </c>
    </row>
    <row r="243" spans="1:72" ht="16.5" x14ac:dyDescent="0.3">
      <c r="A243" s="7" t="s">
        <v>209</v>
      </c>
      <c r="B243" s="8" t="s">
        <v>131</v>
      </c>
      <c r="C243" s="8">
        <v>101645</v>
      </c>
      <c r="D243" s="9">
        <v>6</v>
      </c>
      <c r="E243" s="9">
        <v>5</v>
      </c>
      <c r="F243" s="18">
        <f t="shared" si="76"/>
        <v>0.83333333333333337</v>
      </c>
      <c r="G243" s="9">
        <f>(P243-Q243)/D243</f>
        <v>405.66666666666669</v>
      </c>
      <c r="H243" s="9">
        <f>(P243-Q243)/E243</f>
        <v>486.8</v>
      </c>
      <c r="I243" s="9">
        <f>Q243/D243</f>
        <v>1183.8333333333333</v>
      </c>
      <c r="J243" s="9">
        <f>Q243/E243</f>
        <v>1420.6</v>
      </c>
      <c r="K243" s="26">
        <f t="shared" si="80"/>
        <v>0.58396871464410449</v>
      </c>
      <c r="L243" s="18">
        <f t="shared" si="81"/>
        <v>0.88320625707117906</v>
      </c>
      <c r="M243" s="28">
        <f t="shared" si="77"/>
        <v>0.30054711594485772</v>
      </c>
      <c r="N243" s="34">
        <v>8.3979203685028148E-2</v>
      </c>
      <c r="O243" s="34">
        <v>0.85796654960429808</v>
      </c>
      <c r="P243" s="9">
        <v>9537</v>
      </c>
      <c r="Q243" s="9">
        <v>7103</v>
      </c>
      <c r="R243" s="9">
        <v>5093</v>
      </c>
      <c r="S243" s="9">
        <v>2713</v>
      </c>
      <c r="T243" s="18">
        <f>(R243-S243)/(P243-Q243)</f>
        <v>0.97781429745275272</v>
      </c>
      <c r="U243" s="18">
        <f>S243/Q243</f>
        <v>0.38195128818808954</v>
      </c>
      <c r="V243" s="18">
        <f>(T243*0.25)+(U243*0.75)</f>
        <v>0.53091704050425537</v>
      </c>
      <c r="W243" s="18">
        <f t="shared" si="78"/>
        <v>0.6371004486051064</v>
      </c>
      <c r="X243" s="28">
        <f t="shared" si="82"/>
        <v>-0.39182753734327969</v>
      </c>
      <c r="Y243" s="18">
        <v>0.22382549560204315</v>
      </c>
      <c r="Z243" s="18">
        <v>0.72480144134149405</v>
      </c>
      <c r="AA243" s="9">
        <v>192</v>
      </c>
      <c r="AB243" s="9">
        <v>9</v>
      </c>
      <c r="AC243" s="9">
        <v>267</v>
      </c>
      <c r="AD243" s="9">
        <v>2245</v>
      </c>
      <c r="AE243" s="9">
        <v>1222</v>
      </c>
      <c r="AF243" s="9">
        <v>461</v>
      </c>
      <c r="AG243" s="9">
        <v>199</v>
      </c>
      <c r="AH243" s="9">
        <v>831</v>
      </c>
      <c r="AI243" s="9">
        <v>1086</v>
      </c>
      <c r="AJ243" s="9">
        <v>2578</v>
      </c>
      <c r="AK243" s="9">
        <v>0</v>
      </c>
      <c r="AL243" s="9">
        <v>22</v>
      </c>
      <c r="AM243" s="9">
        <v>655</v>
      </c>
      <c r="AN243" s="9">
        <v>232</v>
      </c>
      <c r="AO243" s="9">
        <v>9</v>
      </c>
      <c r="AP243" s="9">
        <v>21</v>
      </c>
      <c r="AQ243" s="9">
        <v>1552783</v>
      </c>
      <c r="AR243" s="9">
        <v>66500</v>
      </c>
      <c r="AS243" s="9">
        <v>393287</v>
      </c>
      <c r="AT243" s="9">
        <v>414</v>
      </c>
      <c r="AU243" s="9">
        <v>0</v>
      </c>
      <c r="AV243" s="9">
        <v>1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109</v>
      </c>
      <c r="BD243" s="9">
        <v>86</v>
      </c>
      <c r="BE243" s="9">
        <v>13</v>
      </c>
      <c r="BF243" s="18">
        <f>((1-BK243)+(1-BL243)+(1-BM243)+(1+BN243))/4</f>
        <v>0.94582311453396084</v>
      </c>
      <c r="BG243" s="18">
        <f t="shared" si="79"/>
        <v>0.42457608398251451</v>
      </c>
      <c r="BH243" s="28">
        <f t="shared" si="83"/>
        <v>-0.81060576221427316</v>
      </c>
      <c r="BI243" s="18">
        <v>7.0705304131573554E-2</v>
      </c>
      <c r="BJ243" s="18">
        <v>0.48189021093068068</v>
      </c>
      <c r="BK243" s="18">
        <f>BE243/BD243</f>
        <v>0.15116279069767441</v>
      </c>
      <c r="BL243" s="18">
        <f>(BE243/BD243*0.5)+((AK243+AL243)/Q243*0.5)</f>
        <v>7.7130036767955892E-2</v>
      </c>
      <c r="BM243" s="18">
        <f t="shared" si="84"/>
        <v>2.1551724137931034E-3</v>
      </c>
      <c r="BN243" s="18">
        <f t="shared" si="85"/>
        <v>1.3740458015267175E-2</v>
      </c>
      <c r="BO243" s="18">
        <f t="shared" si="86"/>
        <v>0.44889586378074253</v>
      </c>
      <c r="BP243" s="9">
        <v>39</v>
      </c>
      <c r="BQ243" s="9">
        <v>23</v>
      </c>
      <c r="BR243" s="9">
        <v>0</v>
      </c>
      <c r="BS243" s="38">
        <v>0</v>
      </c>
      <c r="BT243" s="42">
        <f t="shared" si="75"/>
        <v>-0.30062872787089839</v>
      </c>
    </row>
    <row r="244" spans="1:72" ht="16.5" x14ac:dyDescent="0.3">
      <c r="A244" s="7" t="s">
        <v>209</v>
      </c>
      <c r="B244" s="8" t="s">
        <v>95</v>
      </c>
      <c r="C244" s="8">
        <v>55293</v>
      </c>
      <c r="D244" s="9">
        <v>4</v>
      </c>
      <c r="E244" s="9">
        <v>3</v>
      </c>
      <c r="F244" s="18">
        <f t="shared" si="76"/>
        <v>0.75</v>
      </c>
      <c r="G244" s="9">
        <f>(P244-Q244)/D244</f>
        <v>626.5</v>
      </c>
      <c r="H244" s="9">
        <f>(P244-Q244)/E244</f>
        <v>835.33333333333337</v>
      </c>
      <c r="I244" s="9">
        <f>Q244/D244</f>
        <v>744.75</v>
      </c>
      <c r="J244" s="9">
        <f>Q244/E244</f>
        <v>993</v>
      </c>
      <c r="K244" s="26">
        <f t="shared" si="80"/>
        <v>0.51738013853471498</v>
      </c>
      <c r="L244" s="18">
        <f t="shared" si="81"/>
        <v>0.82753995382176171</v>
      </c>
      <c r="M244" s="28">
        <f t="shared" si="77"/>
        <v>-0.36231107759314035</v>
      </c>
      <c r="N244" s="34">
        <v>8.3979203685028148E-2</v>
      </c>
      <c r="O244" s="34">
        <v>0.85796654960429808</v>
      </c>
      <c r="P244" s="9">
        <v>5485</v>
      </c>
      <c r="Q244" s="9">
        <v>2979</v>
      </c>
      <c r="R244" s="9">
        <v>3632</v>
      </c>
      <c r="S244" s="9">
        <v>1199</v>
      </c>
      <c r="T244" s="18">
        <f>(R244-S244)/(P244-Q244)</f>
        <v>0.9708699122106943</v>
      </c>
      <c r="U244" s="18">
        <f>S244/Q244</f>
        <v>0.40248405505203089</v>
      </c>
      <c r="V244" s="18">
        <f>(T244*0.25)+(U244*0.75)</f>
        <v>0.54458051934169682</v>
      </c>
      <c r="W244" s="18">
        <f t="shared" si="78"/>
        <v>0.72610735912226243</v>
      </c>
      <c r="X244" s="28">
        <f t="shared" si="82"/>
        <v>5.8345354145457919E-3</v>
      </c>
      <c r="Y244" s="18">
        <v>0.22382549560204315</v>
      </c>
      <c r="Z244" s="18">
        <v>0.72480144134149405</v>
      </c>
      <c r="AA244" s="9">
        <v>42</v>
      </c>
      <c r="AB244" s="9">
        <v>35</v>
      </c>
      <c r="AC244" s="9">
        <v>121</v>
      </c>
      <c r="AD244" s="9">
        <v>1001</v>
      </c>
      <c r="AE244" s="9">
        <v>905</v>
      </c>
      <c r="AF244" s="9">
        <v>126</v>
      </c>
      <c r="AG244" s="9">
        <v>98</v>
      </c>
      <c r="AH244" s="9">
        <v>70</v>
      </c>
      <c r="AI244" s="9">
        <v>873</v>
      </c>
      <c r="AJ244" s="9">
        <v>416</v>
      </c>
      <c r="AK244" s="9">
        <v>0</v>
      </c>
      <c r="AL244" s="9">
        <v>34</v>
      </c>
      <c r="AM244" s="9">
        <v>244</v>
      </c>
      <c r="AN244" s="9">
        <v>57</v>
      </c>
      <c r="AO244" s="9">
        <v>35</v>
      </c>
      <c r="AP244" s="9">
        <v>5</v>
      </c>
      <c r="AQ244" s="9">
        <v>20778</v>
      </c>
      <c r="AR244" s="9">
        <v>0</v>
      </c>
      <c r="AS244" s="9">
        <v>0</v>
      </c>
      <c r="AT244" s="9">
        <v>152</v>
      </c>
      <c r="AU244" s="9">
        <v>0</v>
      </c>
      <c r="AV244" s="9">
        <v>6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117</v>
      </c>
      <c r="BD244" s="9">
        <v>100</v>
      </c>
      <c r="BE244" s="9">
        <v>14</v>
      </c>
      <c r="BF244" s="18">
        <f>((1-BK244)+(1-BL244)+(1-BM244)+(1+BN244))/4</f>
        <v>0.96877610776152079</v>
      </c>
      <c r="BG244" s="18">
        <f t="shared" si="79"/>
        <v>0.44583751697332957</v>
      </c>
      <c r="BH244" s="28">
        <f t="shared" si="83"/>
        <v>-0.509900839833199</v>
      </c>
      <c r="BI244" s="18">
        <v>7.0705304131573554E-2</v>
      </c>
      <c r="BJ244" s="18">
        <v>0.48189021093068068</v>
      </c>
      <c r="BK244" s="18">
        <f>BE244/BD244</f>
        <v>0.14000000000000001</v>
      </c>
      <c r="BL244" s="18">
        <f>(BE244/BD244*0.5)+((AK244+AL244)/Q244*0.5)</f>
        <v>7.5706612957368247E-2</v>
      </c>
      <c r="BM244" s="18">
        <f t="shared" si="84"/>
        <v>5.2631578947368418E-2</v>
      </c>
      <c r="BN244" s="18">
        <f t="shared" si="85"/>
        <v>0.14344262295081966</v>
      </c>
      <c r="BO244" s="18">
        <f t="shared" si="86"/>
        <v>0.46020696980594755</v>
      </c>
      <c r="BP244" s="9">
        <v>44</v>
      </c>
      <c r="BQ244" s="9">
        <v>21</v>
      </c>
      <c r="BR244" s="9">
        <v>1</v>
      </c>
      <c r="BS244" s="38">
        <v>0</v>
      </c>
      <c r="BT244" s="42">
        <f t="shared" si="75"/>
        <v>-0.28879246067059783</v>
      </c>
    </row>
    <row r="245" spans="1:72" ht="16.5" x14ac:dyDescent="0.3">
      <c r="A245" s="7" t="s">
        <v>209</v>
      </c>
      <c r="B245" s="8" t="s">
        <v>117</v>
      </c>
      <c r="C245" s="8">
        <v>48768</v>
      </c>
      <c r="D245" s="9">
        <v>4</v>
      </c>
      <c r="E245" s="9">
        <v>3</v>
      </c>
      <c r="F245" s="18">
        <f t="shared" si="76"/>
        <v>0.75</v>
      </c>
      <c r="G245" s="9">
        <f>(P245-Q245)/D245</f>
        <v>222</v>
      </c>
      <c r="H245" s="9">
        <f>(P245-Q245)/E245</f>
        <v>296</v>
      </c>
      <c r="I245" s="9">
        <f>Q245/D245</f>
        <v>575.75</v>
      </c>
      <c r="J245" s="9">
        <f>Q245/E245</f>
        <v>767.66666666666663</v>
      </c>
      <c r="K245" s="26">
        <f t="shared" si="80"/>
        <v>0.3996985728346456</v>
      </c>
      <c r="L245" s="18">
        <f t="shared" si="81"/>
        <v>0.86676714238845143</v>
      </c>
      <c r="M245" s="28">
        <f t="shared" ref="M245" si="87">(L245-O245)/N245</f>
        <v>0.10479490633372514</v>
      </c>
      <c r="N245" s="34">
        <v>8.3979203685028148E-2</v>
      </c>
      <c r="O245" s="34">
        <v>0.85796654960429808</v>
      </c>
      <c r="P245" s="9">
        <v>3191</v>
      </c>
      <c r="Q245" s="9">
        <v>2303</v>
      </c>
      <c r="R245" s="9">
        <v>2193</v>
      </c>
      <c r="S245" s="9">
        <v>1345</v>
      </c>
      <c r="T245" s="18">
        <f>(R245-S245)/(P245-Q245)</f>
        <v>0.95495495495495497</v>
      </c>
      <c r="U245" s="18">
        <f>S245/Q245</f>
        <v>0.58402084237950502</v>
      </c>
      <c r="V245" s="18">
        <f>(T245*0.25)+(U245*0.75)</f>
        <v>0.67675437052336751</v>
      </c>
      <c r="W245" s="18">
        <f t="shared" si="78"/>
        <v>0.90233916069782338</v>
      </c>
      <c r="X245" s="28">
        <f t="shared" si="82"/>
        <v>0.7931970344968543</v>
      </c>
      <c r="Y245" s="18">
        <v>0.22382549560204315</v>
      </c>
      <c r="Z245" s="18">
        <v>0.72480144134149405</v>
      </c>
      <c r="AA245" s="9">
        <v>92</v>
      </c>
      <c r="AB245" s="9">
        <v>0</v>
      </c>
      <c r="AC245" s="9">
        <v>350</v>
      </c>
      <c r="AD245" s="9">
        <v>903</v>
      </c>
      <c r="AE245" s="9">
        <v>984</v>
      </c>
      <c r="AF245" s="9">
        <v>166</v>
      </c>
      <c r="AG245" s="9">
        <v>161</v>
      </c>
      <c r="AH245" s="9">
        <v>34</v>
      </c>
      <c r="AI245" s="9">
        <v>392</v>
      </c>
      <c r="AJ245" s="9">
        <v>466</v>
      </c>
      <c r="AK245" s="9">
        <v>1</v>
      </c>
      <c r="AL245" s="9">
        <v>9</v>
      </c>
      <c r="AM245" s="9">
        <v>289</v>
      </c>
      <c r="AN245" s="9">
        <v>114</v>
      </c>
      <c r="AO245" s="9">
        <v>0</v>
      </c>
      <c r="AP245" s="9">
        <v>2</v>
      </c>
      <c r="AQ245" s="9">
        <v>108570</v>
      </c>
      <c r="AR245" s="9">
        <v>0</v>
      </c>
      <c r="AS245" s="9">
        <v>0</v>
      </c>
      <c r="AT245" s="9">
        <v>175</v>
      </c>
      <c r="AU245" s="9">
        <v>0</v>
      </c>
      <c r="AV245" s="9">
        <v>1</v>
      </c>
      <c r="AW245" s="9">
        <v>1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72</v>
      </c>
      <c r="BD245" s="9">
        <v>59</v>
      </c>
      <c r="BE245" s="9">
        <v>8</v>
      </c>
      <c r="BF245" s="18">
        <f>((1-BK245)+(1-BL245)+(1-BM245)+(1+BN245))/4</f>
        <v>0.94641678961713183</v>
      </c>
      <c r="BG245" s="18">
        <f t="shared" si="79"/>
        <v>0.44992942703354966</v>
      </c>
      <c r="BH245" s="28">
        <f t="shared" si="83"/>
        <v>-0.45202809449282738</v>
      </c>
      <c r="BI245" s="18">
        <v>7.0705304131573554E-2</v>
      </c>
      <c r="BJ245" s="18">
        <v>0.48189021093068068</v>
      </c>
      <c r="BK245" s="18">
        <f>BE245/BD245</f>
        <v>0.13559322033898305</v>
      </c>
      <c r="BL245" s="18">
        <f>(BE245/BD245*0.5)+((AK245+AL245)/Q245*0.5)</f>
        <v>6.9967691367928353E-2</v>
      </c>
      <c r="BM245" s="18">
        <f t="shared" si="84"/>
        <v>8.771929824561403E-3</v>
      </c>
      <c r="BN245" s="18">
        <f t="shared" si="85"/>
        <v>0</v>
      </c>
      <c r="BO245" s="18">
        <f t="shared" si="86"/>
        <v>0.4754030486035295</v>
      </c>
      <c r="BP245" s="9">
        <v>19</v>
      </c>
      <c r="BQ245" s="9">
        <v>17</v>
      </c>
      <c r="BR245" s="9">
        <v>0</v>
      </c>
      <c r="BS245" s="38">
        <v>0</v>
      </c>
      <c r="BT245" s="42">
        <f t="shared" si="75"/>
        <v>0.14865461544591735</v>
      </c>
    </row>
    <row r="246" spans="1:72" ht="16.5" x14ac:dyDescent="0.3">
      <c r="A246" s="17" t="s">
        <v>251</v>
      </c>
      <c r="B246" s="17"/>
      <c r="C246" s="14"/>
      <c r="D246" s="10">
        <f>SUM(D70:D245)</f>
        <v>1332</v>
      </c>
      <c r="E246" s="10">
        <f t="shared" ref="E246:BS246" si="88">SUM(E70:E245)</f>
        <v>1124</v>
      </c>
      <c r="F246" s="10"/>
      <c r="G246" s="10"/>
      <c r="H246" s="10"/>
      <c r="I246" s="10"/>
      <c r="J246" s="10"/>
      <c r="K246" s="10"/>
      <c r="L246" s="10"/>
      <c r="P246" s="10">
        <f t="shared" si="88"/>
        <v>2515534</v>
      </c>
      <c r="Q246" s="10">
        <f t="shared" si="88"/>
        <v>1744937</v>
      </c>
      <c r="R246" s="10">
        <f t="shared" si="88"/>
        <v>1351956</v>
      </c>
      <c r="S246" s="10">
        <f t="shared" si="88"/>
        <v>613291</v>
      </c>
      <c r="T246" s="10"/>
      <c r="U246" s="10"/>
      <c r="V246" s="10"/>
      <c r="W246" s="10"/>
      <c r="X246" s="29"/>
      <c r="Y246" s="10"/>
      <c r="Z246" s="10"/>
      <c r="AA246" s="10">
        <f t="shared" si="88"/>
        <v>28685</v>
      </c>
      <c r="AB246" s="10">
        <f t="shared" si="88"/>
        <v>1684</v>
      </c>
      <c r="AC246" s="10">
        <f t="shared" si="88"/>
        <v>80958</v>
      </c>
      <c r="AD246" s="10">
        <f t="shared" si="88"/>
        <v>501964</v>
      </c>
      <c r="AE246" s="10">
        <f t="shared" si="88"/>
        <v>251029</v>
      </c>
      <c r="AF246" s="10">
        <f t="shared" si="88"/>
        <v>109613</v>
      </c>
      <c r="AG246" s="10">
        <f t="shared" si="88"/>
        <v>139020</v>
      </c>
      <c r="AH246" s="10">
        <f t="shared" si="88"/>
        <v>113629</v>
      </c>
      <c r="AI246" s="10">
        <f t="shared" si="88"/>
        <v>457578</v>
      </c>
      <c r="AJ246" s="10">
        <f t="shared" si="88"/>
        <v>594028</v>
      </c>
      <c r="AK246" s="10">
        <f t="shared" si="88"/>
        <v>114</v>
      </c>
      <c r="AL246" s="10">
        <f t="shared" si="88"/>
        <v>3549</v>
      </c>
      <c r="AM246" s="10">
        <f t="shared" si="88"/>
        <v>157132</v>
      </c>
      <c r="AN246" s="10">
        <f t="shared" si="88"/>
        <v>36962</v>
      </c>
      <c r="AO246" s="10">
        <f t="shared" si="88"/>
        <v>1839</v>
      </c>
      <c r="AP246" s="10">
        <f t="shared" si="88"/>
        <v>4211</v>
      </c>
      <c r="AQ246" s="10">
        <f t="shared" si="88"/>
        <v>255577884</v>
      </c>
      <c r="AR246" s="10">
        <f t="shared" si="88"/>
        <v>8070613</v>
      </c>
      <c r="AS246" s="10">
        <f t="shared" si="88"/>
        <v>42318716</v>
      </c>
      <c r="AT246" s="10">
        <f t="shared" si="88"/>
        <v>118331</v>
      </c>
      <c r="AU246" s="10">
        <f t="shared" si="88"/>
        <v>76</v>
      </c>
      <c r="AV246" s="10">
        <f t="shared" si="88"/>
        <v>870</v>
      </c>
      <c r="AW246" s="10">
        <f t="shared" si="88"/>
        <v>9</v>
      </c>
      <c r="AX246" s="10">
        <f t="shared" si="88"/>
        <v>587</v>
      </c>
      <c r="AY246" s="10">
        <f t="shared" si="88"/>
        <v>43</v>
      </c>
      <c r="AZ246" s="10">
        <f t="shared" si="88"/>
        <v>5</v>
      </c>
      <c r="BA246" s="10">
        <f t="shared" si="88"/>
        <v>6</v>
      </c>
      <c r="BB246" s="10">
        <f t="shared" si="88"/>
        <v>539</v>
      </c>
      <c r="BC246" s="10">
        <f t="shared" si="88"/>
        <v>30844</v>
      </c>
      <c r="BD246" s="10">
        <f t="shared" si="88"/>
        <v>25909</v>
      </c>
      <c r="BE246" s="10">
        <f t="shared" si="88"/>
        <v>2627</v>
      </c>
      <c r="BF246" s="10"/>
      <c r="BG246" s="10"/>
      <c r="BH246" s="29"/>
      <c r="BI246" s="10"/>
      <c r="BJ246" s="10"/>
      <c r="BK246" s="10"/>
      <c r="BL246" s="10"/>
      <c r="BM246" s="10"/>
      <c r="BN246" s="10"/>
      <c r="BO246" s="10"/>
      <c r="BP246" s="10">
        <f t="shared" si="88"/>
        <v>7806</v>
      </c>
      <c r="BQ246" s="10">
        <f t="shared" si="88"/>
        <v>4865</v>
      </c>
      <c r="BR246" s="10">
        <f t="shared" si="88"/>
        <v>80</v>
      </c>
      <c r="BS246" s="39">
        <f t="shared" si="88"/>
        <v>47</v>
      </c>
    </row>
    <row r="247" spans="1:72" ht="16.5" x14ac:dyDescent="0.3">
      <c r="A247" s="22"/>
      <c r="B247" s="22" t="s">
        <v>269</v>
      </c>
      <c r="C247" s="22"/>
      <c r="D247" s="23"/>
      <c r="E247" s="23"/>
      <c r="F247" s="23"/>
      <c r="G247" s="23"/>
      <c r="H247" s="23"/>
      <c r="I247" s="23"/>
      <c r="J247" s="23"/>
      <c r="K247" s="23"/>
      <c r="L247" s="25">
        <f>SUM(L70:L245)/176</f>
        <v>0.85796654960429808</v>
      </c>
      <c r="M247" s="30"/>
      <c r="N247" s="23"/>
      <c r="O247" s="23"/>
      <c r="P247" s="23"/>
      <c r="Q247" s="23"/>
      <c r="R247" s="23"/>
      <c r="S247" s="23"/>
      <c r="T247" s="23"/>
      <c r="U247" s="23"/>
      <c r="V247" s="23"/>
      <c r="W247" s="25">
        <f>SUM(W70:W245)/176</f>
        <v>0.72480144134149405</v>
      </c>
      <c r="X247" s="30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5">
        <f>SUM(BG70:BG245)/176</f>
        <v>0.48189021093068068</v>
      </c>
      <c r="BH247" s="43"/>
      <c r="BI247" s="25"/>
      <c r="BJ247" s="25"/>
      <c r="BK247" s="23"/>
      <c r="BL247" s="23"/>
      <c r="BM247" s="23"/>
      <c r="BN247" s="23"/>
      <c r="BO247" s="23"/>
      <c r="BP247" s="23"/>
      <c r="BQ247" s="23"/>
      <c r="BR247" s="23"/>
      <c r="BS247" s="23"/>
    </row>
    <row r="248" spans="1:72" ht="16.5" x14ac:dyDescent="0.3">
      <c r="A248" s="22"/>
      <c r="B248" s="22" t="s">
        <v>270</v>
      </c>
      <c r="C248" s="22"/>
      <c r="D248" s="23"/>
      <c r="E248" s="23"/>
      <c r="F248" s="23"/>
      <c r="G248" s="23"/>
      <c r="H248" s="23"/>
      <c r="I248" s="23"/>
      <c r="J248" s="23"/>
      <c r="K248" s="23"/>
      <c r="L248" s="25">
        <f>STDEV(L70:L245)</f>
        <v>8.3979203685028148E-2</v>
      </c>
      <c r="M248" s="30"/>
      <c r="N248" s="23"/>
      <c r="O248" s="23"/>
      <c r="P248" s="23"/>
      <c r="Q248" s="23"/>
      <c r="R248" s="23"/>
      <c r="S248" s="23"/>
      <c r="T248" s="23"/>
      <c r="U248" s="23"/>
      <c r="V248" s="23"/>
      <c r="W248" s="25">
        <f>STDEV(W70:W245)</f>
        <v>0.22382549560204315</v>
      </c>
      <c r="X248" s="30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5">
        <f>STDEV(BG70:BG245)</f>
        <v>7.0705304131573554E-2</v>
      </c>
      <c r="BH248" s="43"/>
      <c r="BI248" s="25"/>
      <c r="BJ248" s="25"/>
      <c r="BK248" s="23"/>
      <c r="BL248" s="23"/>
      <c r="BM248" s="23"/>
      <c r="BN248" s="23"/>
      <c r="BO248" s="23"/>
      <c r="BP248" s="23"/>
      <c r="BQ248" s="23"/>
      <c r="BR248" s="23"/>
      <c r="BS248" s="23"/>
    </row>
    <row r="249" spans="1:72" ht="16.5" x14ac:dyDescent="0.3">
      <c r="A249" s="1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3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31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31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</row>
    <row r="250" spans="1:72" ht="140.25" x14ac:dyDescent="0.25">
      <c r="B250" s="21" t="s">
        <v>250</v>
      </c>
      <c r="C250" s="21" t="s">
        <v>250</v>
      </c>
      <c r="D250" s="13" t="s">
        <v>263</v>
      </c>
      <c r="E250" s="13" t="s">
        <v>210</v>
      </c>
      <c r="F250" s="13" t="s">
        <v>211</v>
      </c>
      <c r="G250" s="13" t="s">
        <v>264</v>
      </c>
      <c r="H250" s="13" t="s">
        <v>259</v>
      </c>
      <c r="I250" s="13" t="s">
        <v>260</v>
      </c>
      <c r="J250" s="13" t="s">
        <v>261</v>
      </c>
      <c r="K250" s="13"/>
      <c r="L250" s="13"/>
      <c r="M250" s="27"/>
      <c r="N250" s="13"/>
      <c r="O250" s="13"/>
      <c r="P250" s="13" t="s">
        <v>262</v>
      </c>
      <c r="Q250" s="13" t="s">
        <v>219</v>
      </c>
      <c r="R250" s="13" t="s">
        <v>220</v>
      </c>
      <c r="S250" s="13" t="s">
        <v>221</v>
      </c>
      <c r="T250" s="13" t="s">
        <v>222</v>
      </c>
      <c r="U250" s="13" t="s">
        <v>257</v>
      </c>
      <c r="V250" s="13" t="s">
        <v>256</v>
      </c>
      <c r="W250" s="13" t="s">
        <v>258</v>
      </c>
      <c r="X250" s="27" t="s">
        <v>265</v>
      </c>
      <c r="Y250" s="13" t="s">
        <v>266</v>
      </c>
      <c r="Z250" s="13" t="s">
        <v>267</v>
      </c>
      <c r="AA250" s="13" t="s">
        <v>268</v>
      </c>
      <c r="AB250" s="6" t="s">
        <v>223</v>
      </c>
      <c r="AC250" s="6" t="s">
        <v>213</v>
      </c>
      <c r="AD250" s="6" t="s">
        <v>214</v>
      </c>
      <c r="AE250" s="6" t="s">
        <v>215</v>
      </c>
      <c r="AF250" s="6" t="s">
        <v>216</v>
      </c>
      <c r="AG250" s="6" t="s">
        <v>217</v>
      </c>
      <c r="AH250" s="6" t="s">
        <v>218</v>
      </c>
      <c r="AI250" s="6" t="s">
        <v>224</v>
      </c>
      <c r="AJ250" s="6" t="s">
        <v>225</v>
      </c>
      <c r="AK250" s="6" t="s">
        <v>226</v>
      </c>
      <c r="AL250" s="6" t="s">
        <v>252</v>
      </c>
      <c r="AM250" s="6" t="s">
        <v>227</v>
      </c>
      <c r="AN250" s="6" t="s">
        <v>228</v>
      </c>
      <c r="AO250" s="6" t="s">
        <v>229</v>
      </c>
      <c r="AP250" s="6" t="s">
        <v>234</v>
      </c>
      <c r="AQ250" s="6" t="s">
        <v>230</v>
      </c>
      <c r="AR250" s="6" t="s">
        <v>231</v>
      </c>
      <c r="AS250" s="6" t="s">
        <v>232</v>
      </c>
      <c r="AT250" s="6" t="s">
        <v>233</v>
      </c>
      <c r="AU250" s="6" t="s">
        <v>235</v>
      </c>
      <c r="AV250" s="6" t="s">
        <v>240</v>
      </c>
      <c r="AW250" s="6" t="s">
        <v>236</v>
      </c>
      <c r="AX250" s="6" t="s">
        <v>237</v>
      </c>
      <c r="AY250" s="6" t="s">
        <v>238</v>
      </c>
      <c r="AZ250" s="6" t="s">
        <v>239</v>
      </c>
      <c r="BA250" s="6" t="s">
        <v>241</v>
      </c>
      <c r="BB250" s="6" t="s">
        <v>242</v>
      </c>
      <c r="BC250" s="6" t="s">
        <v>253</v>
      </c>
      <c r="BD250" s="6" t="s">
        <v>254</v>
      </c>
      <c r="BE250" s="6" t="s">
        <v>255</v>
      </c>
      <c r="BF250" s="13"/>
      <c r="BG250" s="13"/>
      <c r="BH250" s="27"/>
      <c r="BI250" s="13"/>
      <c r="BJ250" s="13"/>
      <c r="BK250" s="13"/>
      <c r="BL250" s="13"/>
      <c r="BM250" s="13"/>
      <c r="BN250" s="13"/>
      <c r="BO250" s="13"/>
      <c r="BP250" s="6" t="s">
        <v>243</v>
      </c>
      <c r="BQ250" s="6" t="s">
        <v>244</v>
      </c>
      <c r="BR250" s="6" t="s">
        <v>245</v>
      </c>
      <c r="BS250" s="37" t="s">
        <v>246</v>
      </c>
    </row>
    <row r="251" spans="1:72" ht="16.5" x14ac:dyDescent="0.3">
      <c r="A251" s="7"/>
      <c r="B251" s="8" t="s">
        <v>202</v>
      </c>
      <c r="C251" s="8">
        <v>20121641</v>
      </c>
      <c r="D251" s="9">
        <v>160</v>
      </c>
      <c r="E251" s="9">
        <v>126</v>
      </c>
      <c r="F251" s="18">
        <f t="shared" ref="F251:F254" si="89">E251/D251</f>
        <v>0.78749999999999998</v>
      </c>
      <c r="G251" s="9">
        <f t="shared" ref="G251:G254" si="90">(P251-Q251)/D251</f>
        <v>216.02500000000001</v>
      </c>
      <c r="H251" s="9">
        <f t="shared" ref="H251:H254" si="91">(P251-Q251)/E251</f>
        <v>274.3174603174603</v>
      </c>
      <c r="I251" s="9">
        <f t="shared" ref="I251:I254" si="92">Q251/D251</f>
        <v>7.90625</v>
      </c>
      <c r="J251" s="9">
        <f t="shared" ref="J251:J254" si="93">Q251/E251</f>
        <v>10.03968253968254</v>
      </c>
      <c r="K251" s="9"/>
      <c r="L251" s="9"/>
      <c r="M251" s="35"/>
      <c r="N251" s="9"/>
      <c r="O251" s="9"/>
      <c r="P251" s="9">
        <v>35829</v>
      </c>
      <c r="Q251" s="9">
        <v>1265</v>
      </c>
      <c r="R251" s="9">
        <v>28402</v>
      </c>
      <c r="S251" s="9">
        <v>651</v>
      </c>
      <c r="T251" s="18">
        <f t="shared" ref="T251:T254" si="94">(R251-S251)/(P251-Q251)</f>
        <v>0.80288739729198011</v>
      </c>
      <c r="U251" s="18">
        <f t="shared" ref="U251:U254" si="95">S251/Q251</f>
        <v>0.51462450592885378</v>
      </c>
      <c r="V251" s="18">
        <f t="shared" ref="V251:V254" si="96">(T251*0.25)+(U251*0.75)</f>
        <v>0.58669022876963539</v>
      </c>
      <c r="W251" s="18">
        <f t="shared" ref="W251:W254" si="97">V251/F251</f>
        <v>0.74500346510429893</v>
      </c>
      <c r="X251" s="32"/>
      <c r="Y251" s="18"/>
      <c r="Z251" s="18"/>
      <c r="AA251" s="9">
        <v>50</v>
      </c>
      <c r="AB251" s="9">
        <v>3</v>
      </c>
      <c r="AC251" s="9">
        <v>47</v>
      </c>
      <c r="AD251" s="9">
        <v>551</v>
      </c>
      <c r="AE251" s="9">
        <v>229</v>
      </c>
      <c r="AF251" s="9">
        <v>116</v>
      </c>
      <c r="AG251" s="9">
        <v>289</v>
      </c>
      <c r="AH251" s="9">
        <v>17</v>
      </c>
      <c r="AI251" s="9">
        <v>445</v>
      </c>
      <c r="AJ251" s="9">
        <v>21</v>
      </c>
      <c r="AK251" s="9">
        <v>1</v>
      </c>
      <c r="AL251" s="9">
        <v>13</v>
      </c>
      <c r="AM251" s="9">
        <v>706</v>
      </c>
      <c r="AN251" s="9">
        <v>113</v>
      </c>
      <c r="AO251" s="9">
        <v>3</v>
      </c>
      <c r="AP251" s="9">
        <v>21</v>
      </c>
      <c r="AQ251" s="9">
        <v>10526757</v>
      </c>
      <c r="AR251" s="9">
        <v>86232</v>
      </c>
      <c r="AS251" s="9">
        <v>4059274</v>
      </c>
      <c r="AT251" s="9">
        <v>590</v>
      </c>
      <c r="AU251" s="9">
        <v>0</v>
      </c>
      <c r="AV251" s="9">
        <v>3</v>
      </c>
      <c r="AW251" s="9">
        <v>0</v>
      </c>
      <c r="AX251" s="9">
        <v>13</v>
      </c>
      <c r="AY251" s="9">
        <v>4</v>
      </c>
      <c r="AZ251" s="9">
        <v>0</v>
      </c>
      <c r="BA251" s="9">
        <v>0</v>
      </c>
      <c r="BB251" s="9">
        <v>9</v>
      </c>
      <c r="BC251" s="9">
        <v>1464</v>
      </c>
      <c r="BD251" s="9">
        <v>328</v>
      </c>
      <c r="BE251" s="9">
        <v>8</v>
      </c>
      <c r="BF251" s="9"/>
      <c r="BG251" s="9"/>
      <c r="BH251" s="35"/>
      <c r="BI251" s="9"/>
      <c r="BJ251" s="9"/>
      <c r="BK251" s="9"/>
      <c r="BL251" s="9"/>
      <c r="BM251" s="9"/>
      <c r="BN251" s="9"/>
      <c r="BO251" s="9"/>
      <c r="BP251" s="9">
        <v>2</v>
      </c>
      <c r="BQ251" s="9">
        <v>0</v>
      </c>
      <c r="BR251" s="9">
        <v>0</v>
      </c>
      <c r="BS251" s="38">
        <v>0</v>
      </c>
    </row>
    <row r="252" spans="1:72" ht="16.5" x14ac:dyDescent="0.3">
      <c r="A252" s="7"/>
      <c r="B252" s="8" t="s">
        <v>203</v>
      </c>
      <c r="C252" s="8">
        <v>20121641</v>
      </c>
      <c r="D252" s="9">
        <v>93</v>
      </c>
      <c r="E252" s="9">
        <v>57</v>
      </c>
      <c r="F252" s="18">
        <f t="shared" si="89"/>
        <v>0.61290322580645162</v>
      </c>
      <c r="G252" s="9">
        <f t="shared" si="90"/>
        <v>56.1505376344086</v>
      </c>
      <c r="H252" s="9">
        <f t="shared" si="91"/>
        <v>91.614035087719301</v>
      </c>
      <c r="I252" s="9">
        <f t="shared" si="92"/>
        <v>37.247311827956992</v>
      </c>
      <c r="J252" s="9">
        <f t="shared" si="93"/>
        <v>60.771929824561404</v>
      </c>
      <c r="K252" s="9"/>
      <c r="L252" s="9"/>
      <c r="M252" s="35"/>
      <c r="N252" s="9"/>
      <c r="O252" s="9"/>
      <c r="P252" s="9">
        <v>8686</v>
      </c>
      <c r="Q252" s="9">
        <v>3464</v>
      </c>
      <c r="R252" s="9">
        <v>6372</v>
      </c>
      <c r="S252" s="9">
        <v>1644</v>
      </c>
      <c r="T252" s="18">
        <f t="shared" si="94"/>
        <v>0.90540022979701262</v>
      </c>
      <c r="U252" s="18">
        <f t="shared" si="95"/>
        <v>0.47459584295612012</v>
      </c>
      <c r="V252" s="18">
        <f t="shared" si="96"/>
        <v>0.58229693966634322</v>
      </c>
      <c r="W252" s="18">
        <f t="shared" si="97"/>
        <v>0.9500634278766652</v>
      </c>
      <c r="X252" s="32"/>
      <c r="Y252" s="18"/>
      <c r="Z252" s="18"/>
      <c r="AA252" s="9">
        <v>87</v>
      </c>
      <c r="AB252" s="9">
        <v>22</v>
      </c>
      <c r="AC252" s="9">
        <v>182</v>
      </c>
      <c r="AD252" s="9">
        <v>1353</v>
      </c>
      <c r="AE252" s="9">
        <v>677</v>
      </c>
      <c r="AF252" s="9">
        <v>386</v>
      </c>
      <c r="AG252" s="9">
        <v>575</v>
      </c>
      <c r="AH252" s="9">
        <v>6</v>
      </c>
      <c r="AI252" s="9">
        <v>1327</v>
      </c>
      <c r="AJ252" s="9">
        <v>7</v>
      </c>
      <c r="AK252" s="9">
        <v>5</v>
      </c>
      <c r="AL252" s="9">
        <v>32</v>
      </c>
      <c r="AM252" s="9">
        <v>862</v>
      </c>
      <c r="AN252" s="9">
        <v>128</v>
      </c>
      <c r="AO252" s="9">
        <v>22</v>
      </c>
      <c r="AP252" s="9">
        <v>7</v>
      </c>
      <c r="AQ252" s="9">
        <v>1117724</v>
      </c>
      <c r="AR252" s="9">
        <v>79055</v>
      </c>
      <c r="AS252" s="9">
        <v>0</v>
      </c>
      <c r="AT252" s="9">
        <v>712</v>
      </c>
      <c r="AU252" s="9">
        <v>0</v>
      </c>
      <c r="AV252" s="9">
        <v>3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217</v>
      </c>
      <c r="BD252" s="9">
        <v>175</v>
      </c>
      <c r="BE252" s="9">
        <v>26</v>
      </c>
      <c r="BF252" s="9"/>
      <c r="BG252" s="9"/>
      <c r="BH252" s="35"/>
      <c r="BI252" s="9"/>
      <c r="BJ252" s="9"/>
      <c r="BK252" s="9"/>
      <c r="BL252" s="9"/>
      <c r="BM252" s="9"/>
      <c r="BN252" s="9"/>
      <c r="BO252" s="9"/>
      <c r="BP252" s="9">
        <v>209</v>
      </c>
      <c r="BQ252" s="9">
        <v>152</v>
      </c>
      <c r="BR252" s="9">
        <v>0</v>
      </c>
      <c r="BS252" s="38">
        <v>0</v>
      </c>
    </row>
    <row r="253" spans="1:72" ht="16.5" x14ac:dyDescent="0.3">
      <c r="A253" s="7"/>
      <c r="B253" s="8" t="s">
        <v>204</v>
      </c>
      <c r="C253" s="8">
        <v>20121641</v>
      </c>
      <c r="D253" s="9">
        <v>145</v>
      </c>
      <c r="E253" s="9">
        <v>129</v>
      </c>
      <c r="F253" s="18">
        <f t="shared" si="89"/>
        <v>0.8896551724137931</v>
      </c>
      <c r="G253" s="9">
        <f t="shared" si="90"/>
        <v>220.27586206896552</v>
      </c>
      <c r="H253" s="9">
        <f t="shared" si="91"/>
        <v>247.59689922480621</v>
      </c>
      <c r="I253" s="9">
        <f t="shared" si="92"/>
        <v>62.834482758620688</v>
      </c>
      <c r="J253" s="9">
        <f t="shared" si="93"/>
        <v>70.627906976744185</v>
      </c>
      <c r="K253" s="9"/>
      <c r="L253" s="9"/>
      <c r="M253" s="35"/>
      <c r="N253" s="9"/>
      <c r="O253" s="9"/>
      <c r="P253" s="9">
        <v>41051</v>
      </c>
      <c r="Q253" s="9">
        <v>9111</v>
      </c>
      <c r="R253" s="9">
        <v>27042</v>
      </c>
      <c r="S253" s="9">
        <v>2603</v>
      </c>
      <c r="T253" s="18">
        <f t="shared" si="94"/>
        <v>0.76515341264871639</v>
      </c>
      <c r="U253" s="18">
        <f t="shared" si="95"/>
        <v>0.28569860608056197</v>
      </c>
      <c r="V253" s="18">
        <f t="shared" si="96"/>
        <v>0.4055623077226006</v>
      </c>
      <c r="W253" s="18">
        <f t="shared" si="97"/>
        <v>0.45586460945563634</v>
      </c>
      <c r="X253" s="32"/>
      <c r="Y253" s="18"/>
      <c r="Z253" s="18"/>
      <c r="AA253" s="9">
        <v>294</v>
      </c>
      <c r="AB253" s="9">
        <v>23</v>
      </c>
      <c r="AC253" s="9">
        <v>13</v>
      </c>
      <c r="AD253" s="9">
        <v>2273</v>
      </c>
      <c r="AE253" s="9">
        <v>888</v>
      </c>
      <c r="AF253" s="9">
        <v>501</v>
      </c>
      <c r="AG253" s="9">
        <v>1202</v>
      </c>
      <c r="AH253" s="9">
        <v>12</v>
      </c>
      <c r="AI253" s="9">
        <v>4924</v>
      </c>
      <c r="AJ253" s="9">
        <v>62</v>
      </c>
      <c r="AK253" s="9">
        <v>4</v>
      </c>
      <c r="AL253" s="9">
        <v>33</v>
      </c>
      <c r="AM253" s="9">
        <v>2759</v>
      </c>
      <c r="AN253" s="9">
        <v>1013</v>
      </c>
      <c r="AO253" s="9">
        <v>47</v>
      </c>
      <c r="AP253" s="9">
        <v>175</v>
      </c>
      <c r="AQ253" s="9">
        <v>1072401429</v>
      </c>
      <c r="AR253" s="9">
        <v>615997912</v>
      </c>
      <c r="AS253" s="9">
        <v>1347888726</v>
      </c>
      <c r="AT253" s="9">
        <v>1699</v>
      </c>
      <c r="AU253" s="9">
        <v>0</v>
      </c>
      <c r="AV253" s="9">
        <v>136</v>
      </c>
      <c r="AW253" s="9">
        <v>4</v>
      </c>
      <c r="AX253" s="9">
        <v>133</v>
      </c>
      <c r="AY253" s="9">
        <v>107</v>
      </c>
      <c r="AZ253" s="9">
        <v>0</v>
      </c>
      <c r="BA253" s="9">
        <v>2</v>
      </c>
      <c r="BB253" s="9">
        <v>26</v>
      </c>
      <c r="BC253" s="9">
        <v>962</v>
      </c>
      <c r="BD253" s="9">
        <v>735</v>
      </c>
      <c r="BE253" s="9">
        <v>54</v>
      </c>
      <c r="BF253" s="9"/>
      <c r="BG253" s="9"/>
      <c r="BH253" s="35"/>
      <c r="BI253" s="9"/>
      <c r="BJ253" s="9"/>
      <c r="BK253" s="9"/>
      <c r="BL253" s="9"/>
      <c r="BM253" s="9"/>
      <c r="BN253" s="9"/>
      <c r="BO253" s="9"/>
      <c r="BP253" s="9">
        <v>539</v>
      </c>
      <c r="BQ253" s="9">
        <v>307</v>
      </c>
      <c r="BR253" s="9">
        <v>5</v>
      </c>
      <c r="BS253" s="38">
        <v>5</v>
      </c>
    </row>
    <row r="254" spans="1:72" ht="16.5" x14ac:dyDescent="0.3">
      <c r="A254" s="7"/>
      <c r="B254" s="8" t="s">
        <v>205</v>
      </c>
      <c r="C254" s="8">
        <v>20121641</v>
      </c>
      <c r="D254" s="9">
        <v>280</v>
      </c>
      <c r="E254" s="9">
        <v>258</v>
      </c>
      <c r="F254" s="18">
        <f t="shared" si="89"/>
        <v>0.92142857142857137</v>
      </c>
      <c r="G254" s="9">
        <f t="shared" si="90"/>
        <v>200.8</v>
      </c>
      <c r="H254" s="9">
        <f t="shared" si="91"/>
        <v>217.92248062015503</v>
      </c>
      <c r="I254" s="9">
        <f t="shared" si="92"/>
        <v>64.339285714285708</v>
      </c>
      <c r="J254" s="9">
        <f t="shared" si="93"/>
        <v>69.825581395348834</v>
      </c>
      <c r="K254" s="9"/>
      <c r="L254" s="9"/>
      <c r="M254" s="35"/>
      <c r="N254" s="9"/>
      <c r="O254" s="9"/>
      <c r="P254" s="9">
        <v>74239</v>
      </c>
      <c r="Q254" s="9">
        <v>18015</v>
      </c>
      <c r="R254" s="9">
        <v>57393</v>
      </c>
      <c r="S254" s="9">
        <v>6826</v>
      </c>
      <c r="T254" s="18">
        <f t="shared" si="94"/>
        <v>0.89938460443938528</v>
      </c>
      <c r="U254" s="18">
        <f t="shared" si="95"/>
        <v>0.37890646683319457</v>
      </c>
      <c r="V254" s="18">
        <f t="shared" si="96"/>
        <v>0.50902600123474229</v>
      </c>
      <c r="W254" s="18">
        <f t="shared" si="97"/>
        <v>0.55243131916948773</v>
      </c>
      <c r="X254" s="32"/>
      <c r="Y254" s="18"/>
      <c r="Z254" s="18"/>
      <c r="AA254" s="9">
        <v>984</v>
      </c>
      <c r="AB254" s="9">
        <v>99</v>
      </c>
      <c r="AC254" s="9">
        <v>1628</v>
      </c>
      <c r="AD254" s="9">
        <v>4115</v>
      </c>
      <c r="AE254" s="9">
        <v>3011</v>
      </c>
      <c r="AF254" s="9">
        <v>1394</v>
      </c>
      <c r="AG254" s="9">
        <v>2396</v>
      </c>
      <c r="AH254" s="9">
        <v>25</v>
      </c>
      <c r="AI254" s="9">
        <v>7347</v>
      </c>
      <c r="AJ254" s="9">
        <v>1545</v>
      </c>
      <c r="AK254" s="9">
        <v>10</v>
      </c>
      <c r="AL254" s="9">
        <v>25</v>
      </c>
      <c r="AM254" s="9">
        <v>9736</v>
      </c>
      <c r="AN254" s="9">
        <v>3258</v>
      </c>
      <c r="AO254" s="9">
        <v>128</v>
      </c>
      <c r="AP254" s="9">
        <v>1475</v>
      </c>
      <c r="AQ254" s="9">
        <v>1656485001</v>
      </c>
      <c r="AR254" s="9">
        <v>15682496</v>
      </c>
      <c r="AS254" s="9">
        <v>649097856</v>
      </c>
      <c r="AT254" s="9">
        <v>6350</v>
      </c>
      <c r="AU254" s="9">
        <v>8</v>
      </c>
      <c r="AV254" s="9">
        <v>138</v>
      </c>
      <c r="AW254" s="9">
        <v>20</v>
      </c>
      <c r="AX254" s="9">
        <v>93</v>
      </c>
      <c r="AY254" s="9">
        <v>76</v>
      </c>
      <c r="AZ254" s="9">
        <v>0</v>
      </c>
      <c r="BA254" s="9">
        <v>1</v>
      </c>
      <c r="BB254" s="9">
        <v>17</v>
      </c>
      <c r="BC254" s="9">
        <v>582</v>
      </c>
      <c r="BD254" s="9">
        <v>355</v>
      </c>
      <c r="BE254" s="9">
        <v>41</v>
      </c>
      <c r="BF254" s="9"/>
      <c r="BG254" s="9"/>
      <c r="BH254" s="35"/>
      <c r="BI254" s="9"/>
      <c r="BJ254" s="9"/>
      <c r="BK254" s="9"/>
      <c r="BL254" s="9"/>
      <c r="BM254" s="9"/>
      <c r="BN254" s="9"/>
      <c r="BO254" s="9"/>
      <c r="BP254" s="9">
        <v>943</v>
      </c>
      <c r="BQ254" s="9">
        <v>559</v>
      </c>
      <c r="BR254" s="9">
        <v>3</v>
      </c>
      <c r="BS254" s="38">
        <v>2</v>
      </c>
    </row>
    <row r="255" spans="1:72" ht="16.5" x14ac:dyDescent="0.3">
      <c r="A255" s="7"/>
      <c r="B255" s="11" t="s">
        <v>206</v>
      </c>
      <c r="C255" s="11"/>
      <c r="D255" s="10">
        <v>2905</v>
      </c>
      <c r="E255" s="10">
        <v>2455</v>
      </c>
      <c r="F255" s="10"/>
      <c r="G255" s="10"/>
      <c r="H255" s="10"/>
      <c r="I255" s="10"/>
      <c r="J255" s="10"/>
      <c r="K255" s="10"/>
      <c r="L255" s="10"/>
      <c r="M255" s="29"/>
      <c r="N255" s="10"/>
      <c r="O255" s="10"/>
      <c r="P255" s="10">
        <v>3168541</v>
      </c>
      <c r="Q255" s="10">
        <v>1880309</v>
      </c>
      <c r="R255" s="10">
        <v>1887339</v>
      </c>
      <c r="S255" s="10">
        <v>674182</v>
      </c>
      <c r="T255" s="10"/>
      <c r="U255" s="10"/>
      <c r="V255" s="10"/>
      <c r="W255" s="10"/>
      <c r="X255" s="29"/>
      <c r="Y255" s="10"/>
      <c r="Z255" s="10"/>
      <c r="AA255" s="10">
        <v>34625</v>
      </c>
      <c r="AB255" s="10">
        <v>1979</v>
      </c>
      <c r="AC255" s="10">
        <v>86883</v>
      </c>
      <c r="AD255" s="10">
        <v>550695</v>
      </c>
      <c r="AE255" s="10">
        <v>273949</v>
      </c>
      <c r="AF255" s="10">
        <v>122696</v>
      </c>
      <c r="AG255" s="10">
        <v>162071</v>
      </c>
      <c r="AH255" s="10">
        <v>115466</v>
      </c>
      <c r="AI255" s="10">
        <v>511215</v>
      </c>
      <c r="AJ255" s="10">
        <v>598019</v>
      </c>
      <c r="AK255" s="10">
        <v>161</v>
      </c>
      <c r="AL255" s="10">
        <v>4319</v>
      </c>
      <c r="AM255" s="10">
        <v>191548</v>
      </c>
      <c r="AN255" s="10">
        <v>48107</v>
      </c>
      <c r="AO255" s="10">
        <v>2235</v>
      </c>
      <c r="AP255" s="10">
        <v>7040</v>
      </c>
      <c r="AQ255" s="10">
        <v>4638110154</v>
      </c>
      <c r="AR255" s="10">
        <v>762221130</v>
      </c>
      <c r="AS255" s="10">
        <v>2473736148</v>
      </c>
      <c r="AT255" s="10">
        <v>141206</v>
      </c>
      <c r="AU255" s="10">
        <v>107</v>
      </c>
      <c r="AV255" s="10">
        <v>1392</v>
      </c>
      <c r="AW255" s="10">
        <v>63</v>
      </c>
      <c r="AX255" s="10">
        <v>1238</v>
      </c>
      <c r="AY255" s="10">
        <v>351</v>
      </c>
      <c r="AZ255" s="10">
        <v>7</v>
      </c>
      <c r="BA255" s="10">
        <v>11</v>
      </c>
      <c r="BB255" s="10">
        <v>880</v>
      </c>
      <c r="BC255" s="10">
        <v>45656</v>
      </c>
      <c r="BD255" s="10">
        <v>37454</v>
      </c>
      <c r="BE255" s="10">
        <v>3580</v>
      </c>
      <c r="BF255" s="10"/>
      <c r="BG255" s="10"/>
      <c r="BH255" s="29"/>
      <c r="BI255" s="10"/>
      <c r="BJ255" s="10"/>
      <c r="BK255" s="10"/>
      <c r="BL255" s="10"/>
      <c r="BM255" s="10"/>
      <c r="BN255" s="10"/>
      <c r="BO255" s="10"/>
      <c r="BP255" s="10">
        <v>11222</v>
      </c>
      <c r="BQ255" s="10">
        <v>7104</v>
      </c>
      <c r="BR255" s="10">
        <v>191</v>
      </c>
      <c r="BS255" s="39">
        <v>130</v>
      </c>
    </row>
    <row r="256" spans="1:72" ht="16.5" x14ac:dyDescent="0.3">
      <c r="B256" s="22" t="s">
        <v>269</v>
      </c>
    </row>
    <row r="257" spans="2:2" ht="16.5" x14ac:dyDescent="0.3">
      <c r="B257" s="22" t="s">
        <v>270</v>
      </c>
    </row>
  </sheetData>
  <sortState ref="A67:AY242">
    <sortCondition ref="B67:B242"/>
  </sortState>
  <mergeCells count="3">
    <mergeCell ref="A65:B65"/>
    <mergeCell ref="A246:B246"/>
    <mergeCell ref="A18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2"/>
  <sheetViews>
    <sheetView workbookViewId="0">
      <selection activeCell="A65" sqref="A65:F241"/>
    </sheetView>
  </sheetViews>
  <sheetFormatPr defaultRowHeight="15" x14ac:dyDescent="0.25"/>
  <cols>
    <col min="2" max="2" width="26.140625" style="59" customWidth="1"/>
    <col min="3" max="6" width="14.28515625" style="36" customWidth="1"/>
    <col min="12" max="12" width="14" customWidth="1"/>
    <col min="13" max="13" width="13.5703125" customWidth="1"/>
  </cols>
  <sheetData>
    <row r="2" spans="1:15" ht="25.5" x14ac:dyDescent="0.25">
      <c r="B2" s="53" t="s">
        <v>249</v>
      </c>
      <c r="C2" s="54" t="s">
        <v>273</v>
      </c>
      <c r="D2" s="54" t="s">
        <v>266</v>
      </c>
      <c r="E2" s="54" t="s">
        <v>281</v>
      </c>
      <c r="F2" s="54" t="s">
        <v>284</v>
      </c>
      <c r="I2" s="46" t="s">
        <v>287</v>
      </c>
      <c r="J2" s="46"/>
    </row>
    <row r="3" spans="1:15" ht="19.5" customHeight="1" x14ac:dyDescent="0.3">
      <c r="A3" s="50">
        <v>1</v>
      </c>
      <c r="B3" s="55" t="s">
        <v>7</v>
      </c>
      <c r="C3" s="56">
        <v>1.50508161246859</v>
      </c>
      <c r="D3" s="56">
        <v>0.90419863301712877</v>
      </c>
      <c r="E3" s="56">
        <v>0.291871137916481</v>
      </c>
      <c r="F3" s="57">
        <f>(C3+D3+E3)/3</f>
        <v>0.90038379446739991</v>
      </c>
      <c r="I3" s="47" t="s">
        <v>288</v>
      </c>
      <c r="J3" s="48"/>
      <c r="K3" s="49"/>
      <c r="L3" s="50"/>
      <c r="M3" s="51"/>
      <c r="N3" s="52"/>
      <c r="O3" s="47" t="s">
        <v>289</v>
      </c>
    </row>
    <row r="4" spans="1:15" ht="16.5" x14ac:dyDescent="0.3">
      <c r="A4" s="50">
        <v>2</v>
      </c>
      <c r="B4" s="55" t="s">
        <v>12</v>
      </c>
      <c r="C4" s="56">
        <v>0.60619371246392673</v>
      </c>
      <c r="D4" s="56">
        <v>1.3179546218662086</v>
      </c>
      <c r="E4" s="56">
        <v>-0.10374536495955453</v>
      </c>
      <c r="F4" s="57">
        <f>(C4+D4+E4)/3</f>
        <v>0.60680098979019359</v>
      </c>
      <c r="I4" s="47"/>
      <c r="J4" s="44" t="s">
        <v>290</v>
      </c>
      <c r="K4" s="45" t="s">
        <v>291</v>
      </c>
      <c r="L4" s="45" t="s">
        <v>292</v>
      </c>
      <c r="M4" s="45" t="s">
        <v>293</v>
      </c>
      <c r="N4" s="45" t="s">
        <v>294</v>
      </c>
      <c r="O4" s="47"/>
    </row>
    <row r="5" spans="1:15" ht="16.5" x14ac:dyDescent="0.3">
      <c r="A5" s="50">
        <v>3</v>
      </c>
      <c r="B5" s="55" t="s">
        <v>6</v>
      </c>
      <c r="C5" s="56">
        <v>2.142532632771426</v>
      </c>
      <c r="D5" s="56">
        <v>-1.8794603675425807</v>
      </c>
      <c r="E5" s="56">
        <v>0.9839349535515578</v>
      </c>
      <c r="F5" s="57">
        <f>(C5+D5+E5)/3</f>
        <v>0.41566907292680105</v>
      </c>
    </row>
    <row r="6" spans="1:15" ht="16.5" x14ac:dyDescent="0.3">
      <c r="A6" s="50">
        <v>4</v>
      </c>
      <c r="B6" s="55" t="s">
        <v>11</v>
      </c>
      <c r="C6" s="56">
        <v>-0.208000816830607</v>
      </c>
      <c r="D6" s="56">
        <v>-1.0624304059933154</v>
      </c>
      <c r="E6" s="56">
        <v>2.4336248557997533</v>
      </c>
      <c r="F6" s="57">
        <f>(C6+D6+E6)/3</f>
        <v>0.38773121099194369</v>
      </c>
    </row>
    <row r="7" spans="1:15" ht="16.5" x14ac:dyDescent="0.3">
      <c r="A7" s="50">
        <v>5</v>
      </c>
      <c r="B7" s="55" t="s">
        <v>3</v>
      </c>
      <c r="C7" s="56">
        <v>0.21088877500304293</v>
      </c>
      <c r="D7" s="56">
        <v>-0.19245343684134469</v>
      </c>
      <c r="E7" s="56">
        <v>0.67353183154218754</v>
      </c>
      <c r="F7" s="57">
        <f>(C7+D7+E7)/3</f>
        <v>0.2306557232346286</v>
      </c>
    </row>
    <row r="8" spans="1:15" ht="16.5" x14ac:dyDescent="0.3">
      <c r="A8" s="50">
        <v>6</v>
      </c>
      <c r="B8" s="55" t="s">
        <v>13</v>
      </c>
      <c r="C8" s="56">
        <v>0.42999611167023299</v>
      </c>
      <c r="D8" s="56">
        <v>-0.77261265223030651</v>
      </c>
      <c r="E8" s="56">
        <v>0.64735819138533834</v>
      </c>
      <c r="F8" s="57">
        <f>(C8+D8+E8)/3</f>
        <v>0.10158055027508828</v>
      </c>
    </row>
    <row r="9" spans="1:15" ht="16.5" x14ac:dyDescent="0.3">
      <c r="A9" s="50">
        <v>7</v>
      </c>
      <c r="B9" s="55" t="s">
        <v>1</v>
      </c>
      <c r="C9" s="56">
        <v>-0.43040209857602146</v>
      </c>
      <c r="D9" s="56">
        <v>0.78085644401725884</v>
      </c>
      <c r="E9" s="56">
        <v>-0.20920923287606838</v>
      </c>
      <c r="F9" s="57">
        <f>(C9+D9+E9)/3</f>
        <v>4.7081704188389667E-2</v>
      </c>
    </row>
    <row r="10" spans="1:15" ht="16.5" x14ac:dyDescent="0.3">
      <c r="A10" s="50">
        <v>8</v>
      </c>
      <c r="B10" s="55" t="s">
        <v>0</v>
      </c>
      <c r="C10" s="56">
        <v>-0.69627020008452611</v>
      </c>
      <c r="D10" s="56">
        <v>0.699436575900513</v>
      </c>
      <c r="E10" s="56">
        <v>2.6322960612951786E-2</v>
      </c>
      <c r="F10" s="57">
        <f>(C10+D10+E10)/3</f>
        <v>9.8297788096462241E-3</v>
      </c>
    </row>
    <row r="11" spans="1:15" ht="16.5" x14ac:dyDescent="0.3">
      <c r="A11" s="50">
        <v>9</v>
      </c>
      <c r="B11" s="55" t="s">
        <v>2</v>
      </c>
      <c r="C11" s="56">
        <v>-0.19970260970513173</v>
      </c>
      <c r="D11" s="56">
        <v>0.11914933528272856</v>
      </c>
      <c r="E11" s="56">
        <v>-0.15414160789154957</v>
      </c>
      <c r="F11" s="57">
        <f>(C11+D11+E11)/3</f>
        <v>-7.8231627437984244E-2</v>
      </c>
    </row>
    <row r="12" spans="1:15" ht="16.5" x14ac:dyDescent="0.3">
      <c r="A12" s="50">
        <v>10</v>
      </c>
      <c r="B12" s="55" t="s">
        <v>10</v>
      </c>
      <c r="C12" s="56">
        <v>-0.40936383939294618</v>
      </c>
      <c r="D12" s="56">
        <v>1.4238531791028097</v>
      </c>
      <c r="E12" s="56">
        <v>-1.500376537016223</v>
      </c>
      <c r="F12" s="57">
        <f>(C12+D12+E12)/3</f>
        <v>-0.16196239910211982</v>
      </c>
    </row>
    <row r="13" spans="1:15" ht="16.5" x14ac:dyDescent="0.3">
      <c r="A13" s="50">
        <v>11</v>
      </c>
      <c r="B13" s="55" t="s">
        <v>14</v>
      </c>
      <c r="C13" s="56">
        <v>0.38801117599059098</v>
      </c>
      <c r="D13" s="56">
        <v>3.6221509780933324E-2</v>
      </c>
      <c r="E13" s="56">
        <v>-0.99123596943804571</v>
      </c>
      <c r="F13" s="57">
        <f>(C13+D13+E13)/3</f>
        <v>-0.18900109455550715</v>
      </c>
    </row>
    <row r="14" spans="1:15" ht="16.5" x14ac:dyDescent="0.3">
      <c r="A14" s="50">
        <v>12</v>
      </c>
      <c r="B14" s="55" t="s">
        <v>5</v>
      </c>
      <c r="C14" s="56">
        <v>-0.88153758050054309</v>
      </c>
      <c r="D14" s="56">
        <v>0.43922538837603997</v>
      </c>
      <c r="E14" s="56">
        <v>-0.27727571720883959</v>
      </c>
      <c r="F14" s="57">
        <f>(C14+D14+E14)/3</f>
        <v>-0.23986263644444758</v>
      </c>
    </row>
    <row r="15" spans="1:15" ht="16.5" x14ac:dyDescent="0.3">
      <c r="A15" s="50">
        <v>13</v>
      </c>
      <c r="B15" s="55" t="s">
        <v>9</v>
      </c>
      <c r="C15" s="56">
        <v>-0.15152072144085754</v>
      </c>
      <c r="D15" s="56">
        <v>0.3771746818850808</v>
      </c>
      <c r="E15" s="56">
        <v>-1.4041006422136317</v>
      </c>
      <c r="F15" s="57">
        <f>(C15+D15+E15)/3</f>
        <v>-0.39281556058980288</v>
      </c>
    </row>
    <row r="16" spans="1:15" ht="16.5" x14ac:dyDescent="0.3">
      <c r="A16" s="50">
        <v>14</v>
      </c>
      <c r="B16" s="55" t="s">
        <v>4</v>
      </c>
      <c r="C16" s="56">
        <v>-0.14859805428083353</v>
      </c>
      <c r="D16" s="56">
        <v>-0.72620695908293842</v>
      </c>
      <c r="E16" s="56">
        <v>-0.80142015297833025</v>
      </c>
      <c r="F16" s="57">
        <f>(C16+D16+E16)/3</f>
        <v>-0.55874172211403406</v>
      </c>
    </row>
    <row r="17" spans="1:6" ht="16.5" x14ac:dyDescent="0.3">
      <c r="A17" s="51">
        <v>15</v>
      </c>
      <c r="B17" s="55" t="s">
        <v>8</v>
      </c>
      <c r="C17" s="56">
        <v>-2.1573080995563343</v>
      </c>
      <c r="D17" s="56">
        <v>-1.4649065475382403</v>
      </c>
      <c r="E17" s="56">
        <v>0.38486129377398787</v>
      </c>
      <c r="F17" s="57">
        <f>(C17+D17+E17)/3</f>
        <v>-1.0791177844401958</v>
      </c>
    </row>
    <row r="18" spans="1:6" x14ac:dyDescent="0.25">
      <c r="B18" s="20"/>
    </row>
    <row r="19" spans="1:6" ht="16.5" x14ac:dyDescent="0.3">
      <c r="B19" s="58"/>
    </row>
    <row r="20" spans="1:6" ht="25.5" x14ac:dyDescent="0.25">
      <c r="B20" s="53" t="s">
        <v>250</v>
      </c>
      <c r="C20" s="54" t="s">
        <v>273</v>
      </c>
      <c r="D20" s="54" t="s">
        <v>266</v>
      </c>
      <c r="E20" s="54" t="s">
        <v>281</v>
      </c>
      <c r="F20" s="54" t="s">
        <v>284</v>
      </c>
    </row>
    <row r="21" spans="1:6" ht="16.5" x14ac:dyDescent="0.3">
      <c r="A21" s="50">
        <v>1</v>
      </c>
      <c r="B21" s="55" t="s">
        <v>20</v>
      </c>
      <c r="C21" s="56">
        <v>0.60022785613199825</v>
      </c>
      <c r="D21" s="56">
        <v>1.165764104746529</v>
      </c>
      <c r="E21" s="56">
        <v>0.89072372988252224</v>
      </c>
      <c r="F21" s="57">
        <f>(C21+D21+E21)/3</f>
        <v>0.88557189692034977</v>
      </c>
    </row>
    <row r="22" spans="1:6" ht="16.5" x14ac:dyDescent="0.3">
      <c r="A22" s="50">
        <v>2</v>
      </c>
      <c r="B22" s="55" t="s">
        <v>22</v>
      </c>
      <c r="C22" s="56">
        <v>-1.9505426683747769</v>
      </c>
      <c r="D22" s="56">
        <v>3.7118896800802981</v>
      </c>
      <c r="E22" s="56">
        <v>0.80081139692938319</v>
      </c>
      <c r="F22" s="57">
        <f>(C22+D22+E22)/3</f>
        <v>0.85405280287830143</v>
      </c>
    </row>
    <row r="23" spans="1:6" ht="16.5" x14ac:dyDescent="0.3">
      <c r="A23" s="50">
        <v>3</v>
      </c>
      <c r="B23" s="55" t="s">
        <v>10</v>
      </c>
      <c r="C23" s="56">
        <v>-0.14828798042957159</v>
      </c>
      <c r="D23" s="56">
        <v>1.7135160928280413</v>
      </c>
      <c r="E23" s="56">
        <v>0.80670609555612627</v>
      </c>
      <c r="F23" s="57">
        <f>(C23+D23+E23)/3</f>
        <v>0.7906447359848654</v>
      </c>
    </row>
    <row r="24" spans="1:6" ht="16.5" x14ac:dyDescent="0.3">
      <c r="A24" s="50">
        <v>4</v>
      </c>
      <c r="B24" s="55" t="s">
        <v>43</v>
      </c>
      <c r="C24" s="56">
        <v>0.98485912284493671</v>
      </c>
      <c r="D24" s="56">
        <v>0.24045576821471304</v>
      </c>
      <c r="E24" s="56">
        <v>0.9065125228636175</v>
      </c>
      <c r="F24" s="57">
        <f>(C24+D24+E24)/3</f>
        <v>0.71060913797442238</v>
      </c>
    </row>
    <row r="25" spans="1:6" ht="16.5" x14ac:dyDescent="0.3">
      <c r="A25" s="50">
        <v>5</v>
      </c>
      <c r="B25" s="55" t="s">
        <v>46</v>
      </c>
      <c r="C25" s="56">
        <v>0.96757856536567477</v>
      </c>
      <c r="D25" s="56">
        <v>7.5312153687880313E-3</v>
      </c>
      <c r="E25" s="56">
        <v>0.90297600105115494</v>
      </c>
      <c r="F25" s="57">
        <f>(C25+D25+E25)/3</f>
        <v>0.62602859392853916</v>
      </c>
    </row>
    <row r="26" spans="1:6" ht="16.5" x14ac:dyDescent="0.3">
      <c r="A26" s="50">
        <v>6</v>
      </c>
      <c r="B26" s="55" t="s">
        <v>4</v>
      </c>
      <c r="C26" s="56">
        <v>0.94474755956418355</v>
      </c>
      <c r="D26" s="56">
        <v>-7.5736917480324498E-3</v>
      </c>
      <c r="E26" s="56">
        <v>0.83608460179970023</v>
      </c>
      <c r="F26" s="57">
        <f>(C26+D26+E26)/3</f>
        <v>0.59108615653861707</v>
      </c>
    </row>
    <row r="27" spans="1:6" ht="16.5" x14ac:dyDescent="0.3">
      <c r="A27" s="50">
        <v>7</v>
      </c>
      <c r="B27" s="55" t="s">
        <v>47</v>
      </c>
      <c r="C27" s="56">
        <v>0.8253382854242115</v>
      </c>
      <c r="D27" s="56">
        <v>8.49080596102611E-2</v>
      </c>
      <c r="E27" s="56">
        <v>0.84293948306022581</v>
      </c>
      <c r="F27" s="57">
        <f>(C27+D27+E27)/3</f>
        <v>0.58439527603156616</v>
      </c>
    </row>
    <row r="28" spans="1:6" ht="16.5" x14ac:dyDescent="0.3">
      <c r="A28" s="50">
        <v>8</v>
      </c>
      <c r="B28" s="55" t="s">
        <v>44</v>
      </c>
      <c r="C28" s="56">
        <v>0.30520971378645817</v>
      </c>
      <c r="D28" s="56">
        <v>0.55675716288026089</v>
      </c>
      <c r="E28" s="56">
        <v>0.79987564563693569</v>
      </c>
      <c r="F28" s="57">
        <f>(C28+D28+E28)/3</f>
        <v>0.55394750743455157</v>
      </c>
    </row>
    <row r="29" spans="1:6" ht="16.5" x14ac:dyDescent="0.3">
      <c r="A29" s="50">
        <v>9</v>
      </c>
      <c r="B29" s="55" t="s">
        <v>19</v>
      </c>
      <c r="C29" s="56">
        <v>0.25504868916063811</v>
      </c>
      <c r="D29" s="56">
        <v>0.34230296749287348</v>
      </c>
      <c r="E29" s="56">
        <v>0.9416529354546318</v>
      </c>
      <c r="F29" s="57">
        <f>(C29+D29+E29)/3</f>
        <v>0.51300153070271437</v>
      </c>
    </row>
    <row r="30" spans="1:6" ht="16.5" x14ac:dyDescent="0.3">
      <c r="A30" s="50">
        <v>10</v>
      </c>
      <c r="B30" s="55" t="s">
        <v>48</v>
      </c>
      <c r="C30" s="56">
        <v>0.36381660240155633</v>
      </c>
      <c r="D30" s="56">
        <v>0.28937800430346411</v>
      </c>
      <c r="E30" s="56">
        <v>0.84872164558129293</v>
      </c>
      <c r="F30" s="57">
        <f>(C30+D30+E30)/3</f>
        <v>0.50063875076210451</v>
      </c>
    </row>
    <row r="31" spans="1:6" ht="16.5" x14ac:dyDescent="0.3">
      <c r="A31" s="50">
        <v>11</v>
      </c>
      <c r="B31" s="55" t="s">
        <v>7</v>
      </c>
      <c r="C31" s="56">
        <v>0.99457298449106191</v>
      </c>
      <c r="D31" s="56">
        <v>-0.44729584085938484</v>
      </c>
      <c r="E31" s="56">
        <v>0.88036168039544493</v>
      </c>
      <c r="F31" s="57">
        <f>(C31+D31+E31)/3</f>
        <v>0.47587960800904067</v>
      </c>
    </row>
    <row r="32" spans="1:6" ht="16.5" x14ac:dyDescent="0.3">
      <c r="A32" s="50">
        <v>12</v>
      </c>
      <c r="B32" s="55" t="s">
        <v>17</v>
      </c>
      <c r="C32" s="56">
        <v>1.0492543444920952</v>
      </c>
      <c r="D32" s="56">
        <v>-0.5118791761161241</v>
      </c>
      <c r="E32" s="56">
        <v>0.88989779996390594</v>
      </c>
      <c r="F32" s="57">
        <f>(C32+D32+E32)/3</f>
        <v>0.47575765611329235</v>
      </c>
    </row>
    <row r="33" spans="1:6" ht="16.5" x14ac:dyDescent="0.3">
      <c r="A33" s="50">
        <v>13</v>
      </c>
      <c r="B33" s="55" t="s">
        <v>32</v>
      </c>
      <c r="C33" s="56">
        <v>0.12227985663367998</v>
      </c>
      <c r="D33" s="56">
        <v>0.38437658054723017</v>
      </c>
      <c r="E33" s="56">
        <v>0.87596917071210434</v>
      </c>
      <c r="F33" s="57">
        <f>(C33+D33+E33)/3</f>
        <v>0.46087520263100484</v>
      </c>
    </row>
    <row r="34" spans="1:6" ht="16.5" x14ac:dyDescent="0.3">
      <c r="A34" s="50">
        <v>14</v>
      </c>
      <c r="B34" s="55" t="s">
        <v>37</v>
      </c>
      <c r="C34" s="56">
        <v>0.77753132702412164</v>
      </c>
      <c r="D34" s="56">
        <v>-0.31706080720511359</v>
      </c>
      <c r="E34" s="56">
        <v>0.90211425025455239</v>
      </c>
      <c r="F34" s="57">
        <f>(C34+D34+E34)/3</f>
        <v>0.4541949233578535</v>
      </c>
    </row>
    <row r="35" spans="1:6" ht="16.5" x14ac:dyDescent="0.3">
      <c r="A35" s="50">
        <v>15</v>
      </c>
      <c r="B35" s="55" t="s">
        <v>29</v>
      </c>
      <c r="C35" s="56">
        <v>0.81956459410173299</v>
      </c>
      <c r="D35" s="56">
        <v>-0.23327291986267742</v>
      </c>
      <c r="E35" s="56">
        <v>0.75170284926431163</v>
      </c>
      <c r="F35" s="57">
        <f>(C35+D35+E35)/3</f>
        <v>0.44599817450112239</v>
      </c>
    </row>
    <row r="36" spans="1:6" ht="16.5" x14ac:dyDescent="0.3">
      <c r="A36" s="50">
        <v>16</v>
      </c>
      <c r="B36" s="55" t="s">
        <v>23</v>
      </c>
      <c r="C36" s="56">
        <v>0.14702707605745671</v>
      </c>
      <c r="D36" s="56">
        <v>0.404440826383829</v>
      </c>
      <c r="E36" s="56">
        <v>0.75025909340725949</v>
      </c>
      <c r="F36" s="57">
        <f>(C36+D36+E36)/3</f>
        <v>0.43390899861618176</v>
      </c>
    </row>
    <row r="37" spans="1:6" ht="16.5" x14ac:dyDescent="0.3">
      <c r="A37" s="50">
        <v>17</v>
      </c>
      <c r="B37" s="55" t="s">
        <v>31</v>
      </c>
      <c r="C37" s="56">
        <v>0.81322713877877151</v>
      </c>
      <c r="D37" s="56">
        <v>-0.49804076439946093</v>
      </c>
      <c r="E37" s="56">
        <v>0.90368534159620684</v>
      </c>
      <c r="F37" s="57">
        <f>(C37+D37+E37)/3</f>
        <v>0.4062905719918391</v>
      </c>
    </row>
    <row r="38" spans="1:6" ht="16.5" x14ac:dyDescent="0.3">
      <c r="A38" s="50">
        <v>18</v>
      </c>
      <c r="B38" s="55" t="s">
        <v>2</v>
      </c>
      <c r="C38" s="56">
        <v>0.48304579420973742</v>
      </c>
      <c r="D38" s="56">
        <v>-0.31065135060960031</v>
      </c>
      <c r="E38" s="56">
        <v>0.99736427885663159</v>
      </c>
      <c r="F38" s="57">
        <f>(C38+D38+E38)/3</f>
        <v>0.38991957415225625</v>
      </c>
    </row>
    <row r="39" spans="1:6" ht="16.5" x14ac:dyDescent="0.3">
      <c r="A39" s="50">
        <v>19</v>
      </c>
      <c r="B39" s="55" t="s">
        <v>24</v>
      </c>
      <c r="C39" s="56">
        <v>-0.47954402180837397</v>
      </c>
      <c r="D39" s="56">
        <v>0.81199413496573902</v>
      </c>
      <c r="E39" s="56">
        <v>0.77963078855580736</v>
      </c>
      <c r="F39" s="57">
        <f>(C39+D39+E39)/3</f>
        <v>0.37069363390439075</v>
      </c>
    </row>
    <row r="40" spans="1:6" ht="16.5" x14ac:dyDescent="0.3">
      <c r="A40" s="50">
        <v>20</v>
      </c>
      <c r="B40" s="55" t="s">
        <v>5</v>
      </c>
      <c r="C40" s="56">
        <v>0.7325292261787385</v>
      </c>
      <c r="D40" s="56">
        <v>-0.76564417800967299</v>
      </c>
      <c r="E40" s="56">
        <v>0.94768840709036828</v>
      </c>
      <c r="F40" s="57">
        <f>(C40+D40+E40)/3</f>
        <v>0.30485781841981124</v>
      </c>
    </row>
    <row r="41" spans="1:6" ht="16.5" x14ac:dyDescent="0.3">
      <c r="A41" s="50">
        <v>21</v>
      </c>
      <c r="B41" s="55" t="s">
        <v>6</v>
      </c>
      <c r="C41" s="56">
        <v>1.5170349926142781</v>
      </c>
      <c r="D41" s="56">
        <v>-1.7364673944723095</v>
      </c>
      <c r="E41" s="56">
        <v>1.1058169420789816</v>
      </c>
      <c r="F41" s="57">
        <f>(C41+D41+E41)/3</f>
        <v>0.2954615134069834</v>
      </c>
    </row>
    <row r="42" spans="1:6" ht="16.5" x14ac:dyDescent="0.3">
      <c r="A42" s="50">
        <v>22</v>
      </c>
      <c r="B42" s="55" t="s">
        <v>40</v>
      </c>
      <c r="C42" s="56">
        <v>-2.9568110524007266E-2</v>
      </c>
      <c r="D42" s="56">
        <v>0.16451572148631716</v>
      </c>
      <c r="E42" s="56">
        <v>0.74012615982139118</v>
      </c>
      <c r="F42" s="57">
        <f>(C42+D42+E42)/3</f>
        <v>0.29169125692790038</v>
      </c>
    </row>
    <row r="43" spans="1:6" ht="16.5" x14ac:dyDescent="0.3">
      <c r="A43" s="50">
        <v>23</v>
      </c>
      <c r="B43" s="55" t="s">
        <v>38</v>
      </c>
      <c r="C43" s="56">
        <v>-2.4702605144048837</v>
      </c>
      <c r="D43" s="56">
        <v>2.4327355057130342</v>
      </c>
      <c r="E43" s="56">
        <v>0.80264633272188024</v>
      </c>
      <c r="F43" s="57">
        <f>(C43+D43+E43)/3</f>
        <v>0.25504044134334358</v>
      </c>
    </row>
    <row r="44" spans="1:6" ht="16.5" x14ac:dyDescent="0.3">
      <c r="A44" s="50">
        <v>24</v>
      </c>
      <c r="B44" s="55" t="s">
        <v>34</v>
      </c>
      <c r="C44" s="56">
        <v>0.73661571414602778</v>
      </c>
      <c r="D44" s="56">
        <v>-0.89152320242542216</v>
      </c>
      <c r="E44" s="56">
        <v>0.84064624025464052</v>
      </c>
      <c r="F44" s="57">
        <f>(C44+D44+E44)/3</f>
        <v>0.22857958399174871</v>
      </c>
    </row>
    <row r="45" spans="1:6" ht="16.5" x14ac:dyDescent="0.3">
      <c r="A45" s="50">
        <v>25</v>
      </c>
      <c r="B45" s="55" t="s">
        <v>8</v>
      </c>
      <c r="C45" s="56">
        <v>0.2003788526899998</v>
      </c>
      <c r="D45" s="56">
        <v>-0.57327313158855098</v>
      </c>
      <c r="E45" s="56">
        <v>1.0383151914813109</v>
      </c>
      <c r="F45" s="57">
        <f>(C45+D45+E45)/3</f>
        <v>0.22180697086091991</v>
      </c>
    </row>
    <row r="46" spans="1:6" ht="16.5" x14ac:dyDescent="0.3">
      <c r="A46" s="50">
        <v>26</v>
      </c>
      <c r="B46" s="55" t="s">
        <v>45</v>
      </c>
      <c r="C46" s="56">
        <v>-0.11859817461741851</v>
      </c>
      <c r="D46" s="56">
        <v>-0.1965829767272376</v>
      </c>
      <c r="E46" s="56">
        <v>0.95875714261175804</v>
      </c>
      <c r="F46" s="57">
        <f>(C46+D46+E46)/3</f>
        <v>0.21452533042236732</v>
      </c>
    </row>
    <row r="47" spans="1:6" ht="16.5" x14ac:dyDescent="0.3">
      <c r="A47" s="50">
        <v>27</v>
      </c>
      <c r="B47" s="55" t="s">
        <v>11</v>
      </c>
      <c r="C47" s="56">
        <v>0.93582884092803864</v>
      </c>
      <c r="D47" s="56">
        <v>-1.3250101503265466</v>
      </c>
      <c r="E47" s="56">
        <v>1.003082832092161</v>
      </c>
      <c r="F47" s="57">
        <f>(C47+D47+E47)/3</f>
        <v>0.20463384089788436</v>
      </c>
    </row>
    <row r="48" spans="1:6" ht="16.5" x14ac:dyDescent="0.3">
      <c r="A48" s="50">
        <v>28</v>
      </c>
      <c r="B48" s="55" t="s">
        <v>35</v>
      </c>
      <c r="C48" s="56">
        <v>4.9805951627735663E-2</v>
      </c>
      <c r="D48" s="56">
        <v>-0.41224220875997653</v>
      </c>
      <c r="E48" s="56">
        <v>0.91366089416502372</v>
      </c>
      <c r="F48" s="57">
        <f>(C48+D48+E48)/3</f>
        <v>0.18374154567759429</v>
      </c>
    </row>
    <row r="49" spans="1:6" ht="16.5" x14ac:dyDescent="0.3">
      <c r="A49" s="50">
        <v>29</v>
      </c>
      <c r="B49" s="55" t="s">
        <v>18</v>
      </c>
      <c r="C49" s="56">
        <v>0.52172906196704993</v>
      </c>
      <c r="D49" s="56">
        <v>-1.0034969179547242</v>
      </c>
      <c r="E49" s="56">
        <v>1.0307688624977238</v>
      </c>
      <c r="F49" s="57">
        <f>(C49+D49+E49)/3</f>
        <v>0.18300033550334985</v>
      </c>
    </row>
    <row r="50" spans="1:6" ht="16.5" x14ac:dyDescent="0.3">
      <c r="A50" s="50">
        <v>30</v>
      </c>
      <c r="B50" s="55" t="s">
        <v>26</v>
      </c>
      <c r="C50" s="56">
        <v>-0.66104165401251858</v>
      </c>
      <c r="D50" s="56">
        <v>0.24541738792983686</v>
      </c>
      <c r="E50" s="56">
        <v>0.92758337777264077</v>
      </c>
      <c r="F50" s="57">
        <f>(C50+D50+E50)/3</f>
        <v>0.17065303722998637</v>
      </c>
    </row>
    <row r="51" spans="1:6" ht="16.5" x14ac:dyDescent="0.3">
      <c r="A51" s="50">
        <v>31</v>
      </c>
      <c r="B51" s="55" t="s">
        <v>21</v>
      </c>
      <c r="C51" s="56">
        <v>0.28965948509136857</v>
      </c>
      <c r="D51" s="56">
        <v>-0.74515333812410123</v>
      </c>
      <c r="E51" s="56">
        <v>0.92689975087340148</v>
      </c>
      <c r="F51" s="57">
        <f>(C51+D51+E51)/3</f>
        <v>0.15713529928022293</v>
      </c>
    </row>
    <row r="52" spans="1:6" ht="16.5" x14ac:dyDescent="0.3">
      <c r="A52" s="50">
        <v>32</v>
      </c>
      <c r="B52" s="55" t="s">
        <v>16</v>
      </c>
      <c r="C52" s="56">
        <v>-7.5561390264613698E-2</v>
      </c>
      <c r="D52" s="56">
        <v>-0.32268213102384086</v>
      </c>
      <c r="E52" s="56">
        <v>0.8564747860800892</v>
      </c>
      <c r="F52" s="57">
        <f>(C52+D52+E52)/3</f>
        <v>0.1527437549305449</v>
      </c>
    </row>
    <row r="53" spans="1:6" ht="16.5" x14ac:dyDescent="0.3">
      <c r="A53" s="50">
        <v>33</v>
      </c>
      <c r="B53" s="55" t="s">
        <v>15</v>
      </c>
      <c r="C53" s="56">
        <v>-9.424875151405547E-2</v>
      </c>
      <c r="D53" s="56">
        <v>-0.39036838621553455</v>
      </c>
      <c r="E53" s="56">
        <v>0.89981505349885438</v>
      </c>
      <c r="F53" s="57">
        <f>(C53+D53+E53)/3</f>
        <v>0.13839930525642144</v>
      </c>
    </row>
    <row r="54" spans="1:6" ht="16.5" x14ac:dyDescent="0.3">
      <c r="A54" s="50">
        <v>34</v>
      </c>
      <c r="B54" s="55" t="s">
        <v>28</v>
      </c>
      <c r="C54" s="56">
        <v>-0.65875683825244613</v>
      </c>
      <c r="D54" s="56">
        <v>9.3686591565618427E-2</v>
      </c>
      <c r="E54" s="56">
        <v>0.91732511445489207</v>
      </c>
      <c r="F54" s="57">
        <f>(C54+D54+E54)/3</f>
        <v>0.11741828925602145</v>
      </c>
    </row>
    <row r="55" spans="1:6" ht="16.5" x14ac:dyDescent="0.3">
      <c r="A55" s="50">
        <v>35</v>
      </c>
      <c r="B55" s="55" t="s">
        <v>41</v>
      </c>
      <c r="C55" s="56">
        <v>0.41875048865288361</v>
      </c>
      <c r="D55" s="56">
        <v>-1.1190821493779155</v>
      </c>
      <c r="E55" s="56">
        <v>1.0419990667444092</v>
      </c>
      <c r="F55" s="57">
        <f>(C55+D55+E55)/3</f>
        <v>0.11388913533979246</v>
      </c>
    </row>
    <row r="56" spans="1:6" ht="16.5" x14ac:dyDescent="0.3">
      <c r="A56" s="50">
        <v>36</v>
      </c>
      <c r="B56" s="55" t="s">
        <v>36</v>
      </c>
      <c r="C56" s="56">
        <v>-0.21343753058003009</v>
      </c>
      <c r="D56" s="56">
        <v>-0.32528758991162676</v>
      </c>
      <c r="E56" s="56">
        <v>0.71470005056775421</v>
      </c>
      <c r="F56" s="57">
        <f>(C56+D56+E56)/3</f>
        <v>5.8658310025365777E-2</v>
      </c>
    </row>
    <row r="57" spans="1:6" ht="16.5" x14ac:dyDescent="0.3">
      <c r="A57" s="50">
        <v>37</v>
      </c>
      <c r="B57" s="55" t="s">
        <v>39</v>
      </c>
      <c r="C57" s="56">
        <v>-0.73534184526821356</v>
      </c>
      <c r="D57" s="56">
        <v>0.24397604015465832</v>
      </c>
      <c r="E57" s="56">
        <v>0.63927560316644927</v>
      </c>
      <c r="F57" s="57">
        <f>(C57+D57+E57)/3</f>
        <v>4.9303266017631353E-2</v>
      </c>
    </row>
    <row r="58" spans="1:6" ht="16.5" x14ac:dyDescent="0.3">
      <c r="A58" s="50">
        <v>38</v>
      </c>
      <c r="B58" s="55" t="s">
        <v>30</v>
      </c>
      <c r="C58" s="56">
        <v>-0.70908813250538427</v>
      </c>
      <c r="D58" s="56">
        <v>-0.21002846328185848</v>
      </c>
      <c r="E58" s="56">
        <v>0.99087844482720566</v>
      </c>
      <c r="F58" s="57">
        <f>(C58+D58+E58)/3</f>
        <v>2.3920616346654322E-2</v>
      </c>
    </row>
    <row r="59" spans="1:6" ht="16.5" x14ac:dyDescent="0.3">
      <c r="A59" s="50">
        <v>39</v>
      </c>
      <c r="B59" s="55" t="s">
        <v>42</v>
      </c>
      <c r="C59" s="56">
        <v>-2.0500746862527652</v>
      </c>
      <c r="D59" s="56">
        <v>1.0670318207684728</v>
      </c>
      <c r="E59" s="56">
        <v>0.81799221232635821</v>
      </c>
      <c r="F59" s="57">
        <f>(C59+D59+E59)/3</f>
        <v>-5.5016884385978071E-2</v>
      </c>
    </row>
    <row r="60" spans="1:6" ht="16.5" x14ac:dyDescent="0.3">
      <c r="A60" s="50">
        <v>40</v>
      </c>
      <c r="B60" s="55" t="s">
        <v>33</v>
      </c>
      <c r="C60" s="56">
        <v>-2.6872493592663025</v>
      </c>
      <c r="D60" s="56">
        <v>0.51461882202517639</v>
      </c>
      <c r="E60" s="56">
        <v>0.96534284838066264</v>
      </c>
      <c r="F60" s="57">
        <f>(C60+D60+E60)/3</f>
        <v>-0.40242922962015443</v>
      </c>
    </row>
    <row r="61" spans="1:6" ht="16.5" x14ac:dyDescent="0.3">
      <c r="A61" s="50">
        <v>41</v>
      </c>
      <c r="B61" s="55" t="s">
        <v>27</v>
      </c>
      <c r="C61" s="56">
        <v>-1.7877089151599455</v>
      </c>
      <c r="D61" s="56">
        <v>-0.45117900280370998</v>
      </c>
      <c r="E61" s="56">
        <v>0.99948700893405606</v>
      </c>
      <c r="F61" s="57">
        <f>(C61+D61+E61)/3</f>
        <v>-0.41313363634319983</v>
      </c>
    </row>
    <row r="62" spans="1:6" ht="16.5" x14ac:dyDescent="0.3">
      <c r="A62" s="50">
        <v>42</v>
      </c>
      <c r="B62" s="55" t="s">
        <v>25</v>
      </c>
      <c r="C62" s="56">
        <v>-0.98635155112966022</v>
      </c>
      <c r="D62" s="56">
        <v>-1.6815007152617303</v>
      </c>
      <c r="E62" s="56">
        <v>1.154373573175786</v>
      </c>
      <c r="F62" s="57">
        <f>(C62+D62+E62)/3</f>
        <v>-0.5044928977385349</v>
      </c>
    </row>
    <row r="63" spans="1:6" x14ac:dyDescent="0.25">
      <c r="B63" s="20"/>
    </row>
    <row r="64" spans="1:6" ht="16.5" x14ac:dyDescent="0.3">
      <c r="B64" s="58"/>
    </row>
    <row r="65" spans="1:6" ht="25.5" x14ac:dyDescent="0.25">
      <c r="B65" s="53" t="s">
        <v>250</v>
      </c>
      <c r="C65" s="54" t="s">
        <v>273</v>
      </c>
      <c r="D65" s="54" t="s">
        <v>266</v>
      </c>
      <c r="E65" s="54" t="s">
        <v>281</v>
      </c>
      <c r="F65" s="54" t="s">
        <v>284</v>
      </c>
    </row>
    <row r="66" spans="1:6" ht="16.5" x14ac:dyDescent="0.3">
      <c r="A66" s="49">
        <v>1</v>
      </c>
      <c r="B66" s="55" t="s">
        <v>129</v>
      </c>
      <c r="C66" s="56">
        <v>1.0028049332686031</v>
      </c>
      <c r="D66" s="56">
        <v>5.462439325585704</v>
      </c>
      <c r="E66" s="56">
        <v>-1.4460976691794161</v>
      </c>
      <c r="F66" s="57">
        <f>(C66+D66+E66)/3</f>
        <v>1.6730488632249638</v>
      </c>
    </row>
    <row r="67" spans="1:6" ht="16.5" x14ac:dyDescent="0.3">
      <c r="A67" s="49">
        <v>2</v>
      </c>
      <c r="B67" s="55" t="s">
        <v>197</v>
      </c>
      <c r="C67" s="56">
        <v>-1.9171956065706093</v>
      </c>
      <c r="D67" s="56">
        <v>4.5082704875642143</v>
      </c>
      <c r="E67" s="56">
        <v>0.8546506810899317</v>
      </c>
      <c r="F67" s="57">
        <f>(C67+D67+E67)/3</f>
        <v>1.1485751873611789</v>
      </c>
    </row>
    <row r="68" spans="1:6" ht="16.5" x14ac:dyDescent="0.3">
      <c r="A68" s="49">
        <v>3</v>
      </c>
      <c r="B68" s="55" t="s">
        <v>80</v>
      </c>
      <c r="C68" s="56">
        <v>-0.14205064936497533</v>
      </c>
      <c r="D68" s="56">
        <v>2.7790766102524205</v>
      </c>
      <c r="E68" s="56">
        <v>0.42095141488828175</v>
      </c>
      <c r="F68" s="57">
        <f>(C68+D68+E68)/3</f>
        <v>1.0193257919252423</v>
      </c>
    </row>
    <row r="69" spans="1:6" ht="16.5" x14ac:dyDescent="0.3">
      <c r="A69" s="50">
        <v>4</v>
      </c>
      <c r="B69" s="55" t="s">
        <v>104</v>
      </c>
      <c r="C69" s="56">
        <v>0.98114370176736543</v>
      </c>
      <c r="D69" s="56">
        <v>-1.2876697388249094</v>
      </c>
      <c r="E69" s="56">
        <v>2.7887163577094882</v>
      </c>
      <c r="F69" s="57">
        <f>(C69+D69+E69)/3</f>
        <v>0.82739677355064811</v>
      </c>
    </row>
    <row r="70" spans="1:6" ht="16.5" x14ac:dyDescent="0.3">
      <c r="A70" s="50">
        <v>5</v>
      </c>
      <c r="B70" s="55" t="s">
        <v>68</v>
      </c>
      <c r="C70" s="56">
        <v>7.6164732405922947E-2</v>
      </c>
      <c r="D70" s="56">
        <v>1.2021185632749243</v>
      </c>
      <c r="E70" s="56">
        <v>1.0773360873583395</v>
      </c>
      <c r="F70" s="57">
        <f>(C70+D70+E70)/3</f>
        <v>0.78520646101306235</v>
      </c>
    </row>
    <row r="71" spans="1:6" ht="16.5" x14ac:dyDescent="0.3">
      <c r="A71" s="50">
        <v>6</v>
      </c>
      <c r="B71" s="55" t="s">
        <v>82</v>
      </c>
      <c r="C71" s="56">
        <v>-0.77561030934739994</v>
      </c>
      <c r="D71" s="56">
        <v>0.52591953771919431</v>
      </c>
      <c r="E71" s="56">
        <v>2.5671225799490265</v>
      </c>
      <c r="F71" s="57">
        <f>(C71+D71+E71)/3</f>
        <v>0.77247726944027362</v>
      </c>
    </row>
    <row r="72" spans="1:6" ht="16.5" x14ac:dyDescent="0.3">
      <c r="A72" s="50">
        <v>7</v>
      </c>
      <c r="B72" s="55" t="s">
        <v>199</v>
      </c>
      <c r="C72" s="56">
        <v>0.2450507779698276</v>
      </c>
      <c r="D72" s="56">
        <v>1.553325981943668</v>
      </c>
      <c r="E72" s="56">
        <v>0.2023879534888513</v>
      </c>
      <c r="F72" s="57">
        <f>(C72+D72+E72)/3</f>
        <v>0.66692157113411576</v>
      </c>
    </row>
    <row r="73" spans="1:6" ht="16.5" x14ac:dyDescent="0.3">
      <c r="A73" s="50">
        <v>8</v>
      </c>
      <c r="B73" s="55" t="s">
        <v>75</v>
      </c>
      <c r="C73" s="56">
        <v>0.71632688102742914</v>
      </c>
      <c r="D73" s="56">
        <v>4.7089140044049377E-2</v>
      </c>
      <c r="E73" s="56">
        <v>1.1576795069070605</v>
      </c>
      <c r="F73" s="57">
        <f>(C73+D73+E73)/3</f>
        <v>0.64036517599284626</v>
      </c>
    </row>
    <row r="74" spans="1:6" ht="16.5" x14ac:dyDescent="0.3">
      <c r="A74" s="50">
        <v>9</v>
      </c>
      <c r="B74" s="55" t="s">
        <v>84</v>
      </c>
      <c r="C74" s="56">
        <v>-6.3554482002591825E-2</v>
      </c>
      <c r="D74" s="56">
        <v>1.0041720537652954</v>
      </c>
      <c r="E74" s="56">
        <v>0.75399617379467532</v>
      </c>
      <c r="F74" s="57">
        <f>(C74+D74+E74)/3</f>
        <v>0.56487124851912629</v>
      </c>
    </row>
    <row r="75" spans="1:6" ht="16.5" x14ac:dyDescent="0.3">
      <c r="A75" s="50">
        <v>10</v>
      </c>
      <c r="B75" s="55" t="s">
        <v>1</v>
      </c>
      <c r="C75" s="56">
        <v>1.0287324792523451</v>
      </c>
      <c r="D75" s="56">
        <v>-0.63049256073795068</v>
      </c>
      <c r="E75" s="56">
        <v>1.2143109707570265</v>
      </c>
      <c r="F75" s="57">
        <f>(C75+D75+E75)/3</f>
        <v>0.5375169630904737</v>
      </c>
    </row>
    <row r="76" spans="1:6" ht="16.5" x14ac:dyDescent="0.3">
      <c r="A76" s="50">
        <v>11</v>
      </c>
      <c r="B76" s="55" t="s">
        <v>2</v>
      </c>
      <c r="C76" s="56">
        <v>1.0004396975198095</v>
      </c>
      <c r="D76" s="56">
        <v>-0.31841187700887075</v>
      </c>
      <c r="E76" s="56">
        <v>0.92398966115579384</v>
      </c>
      <c r="F76" s="57">
        <f>(C76+D76+E76)/3</f>
        <v>0.53533916055557762</v>
      </c>
    </row>
    <row r="77" spans="1:6" ht="16.5" x14ac:dyDescent="0.3">
      <c r="A77" s="50">
        <v>12</v>
      </c>
      <c r="B77" s="55" t="s">
        <v>152</v>
      </c>
      <c r="C77" s="56">
        <v>1.134480659517124</v>
      </c>
      <c r="D77" s="56">
        <v>-0.37413234194796396</v>
      </c>
      <c r="E77" s="56">
        <v>0.83740576848419579</v>
      </c>
      <c r="F77" s="57">
        <f>(C77+D77+E77)/3</f>
        <v>0.53258469535111852</v>
      </c>
    </row>
    <row r="78" spans="1:6" ht="16.5" x14ac:dyDescent="0.3">
      <c r="A78" s="50">
        <v>13</v>
      </c>
      <c r="B78" s="55" t="s">
        <v>139</v>
      </c>
      <c r="C78" s="56">
        <v>-8.9412385899247757E-2</v>
      </c>
      <c r="D78" s="56">
        <v>-0.27100755691523509</v>
      </c>
      <c r="E78" s="56">
        <v>1.9511509197760013</v>
      </c>
      <c r="F78" s="57">
        <f>(C78+D78+E78)/3</f>
        <v>0.53024365898717285</v>
      </c>
    </row>
    <row r="79" spans="1:6" ht="16.5" x14ac:dyDescent="0.3">
      <c r="A79" s="50">
        <v>14</v>
      </c>
      <c r="B79" s="55" t="s">
        <v>8</v>
      </c>
      <c r="C79" s="56">
        <v>1.0114552179686724</v>
      </c>
      <c r="D79" s="56">
        <v>-1.0375471110707883</v>
      </c>
      <c r="E79" s="56">
        <v>1.513063005182729</v>
      </c>
      <c r="F79" s="57">
        <f>(C79+D79+E79)/3</f>
        <v>0.49565703736020433</v>
      </c>
    </row>
    <row r="80" spans="1:6" ht="16.5" x14ac:dyDescent="0.3">
      <c r="A80" s="50">
        <v>15</v>
      </c>
      <c r="B80" s="55" t="s">
        <v>83</v>
      </c>
      <c r="C80" s="56">
        <v>0.28388540934870998</v>
      </c>
      <c r="D80" s="56">
        <v>0.25611253027168729</v>
      </c>
      <c r="E80" s="56">
        <v>0.87984647557662854</v>
      </c>
      <c r="F80" s="57">
        <f>(C80+D80+E80)/3</f>
        <v>0.47328147173234197</v>
      </c>
    </row>
    <row r="81" spans="1:6" ht="16.5" x14ac:dyDescent="0.3">
      <c r="A81" s="50">
        <v>16</v>
      </c>
      <c r="B81" s="55" t="s">
        <v>87</v>
      </c>
      <c r="C81" s="56">
        <v>0.8077933365979072</v>
      </c>
      <c r="D81" s="56">
        <v>-0.10260211563319152</v>
      </c>
      <c r="E81" s="56">
        <v>0.68266398984754961</v>
      </c>
      <c r="F81" s="57">
        <f>(C81+D81+E81)/3</f>
        <v>0.4626184036040884</v>
      </c>
    </row>
    <row r="82" spans="1:6" ht="16.5" x14ac:dyDescent="0.3">
      <c r="A82" s="50">
        <v>17</v>
      </c>
      <c r="B82" s="55" t="s">
        <v>107</v>
      </c>
      <c r="C82" s="56">
        <v>0.40911916409630084</v>
      </c>
      <c r="D82" s="56">
        <v>-1.0523595837918989</v>
      </c>
      <c r="E82" s="56">
        <v>2.0194374533944153</v>
      </c>
      <c r="F82" s="57">
        <f>(C82+D82+E82)/3</f>
        <v>0.45873234456627238</v>
      </c>
    </row>
    <row r="83" spans="1:6" ht="16.5" x14ac:dyDescent="0.3">
      <c r="A83" s="50">
        <v>18</v>
      </c>
      <c r="B83" s="55" t="s">
        <v>62</v>
      </c>
      <c r="C83" s="56">
        <v>0.83714226980992346</v>
      </c>
      <c r="D83" s="56">
        <v>-0.16868083782288446</v>
      </c>
      <c r="E83" s="56">
        <v>0.6750808888342823</v>
      </c>
      <c r="F83" s="57">
        <f>(C83+D83+E83)/3</f>
        <v>0.44784744027377377</v>
      </c>
    </row>
    <row r="84" spans="1:6" ht="16.5" x14ac:dyDescent="0.3">
      <c r="A84" s="50">
        <v>19</v>
      </c>
      <c r="B84" s="55" t="s">
        <v>77</v>
      </c>
      <c r="C84" s="56">
        <v>1.3050009099019557</v>
      </c>
      <c r="D84" s="56">
        <v>-0.33146441992786907</v>
      </c>
      <c r="E84" s="56">
        <v>0.36957380429121034</v>
      </c>
      <c r="F84" s="57">
        <f>(C84+D84+E84)/3</f>
        <v>0.44770343142176561</v>
      </c>
    </row>
    <row r="85" spans="1:6" ht="16.5" x14ac:dyDescent="0.3">
      <c r="A85" s="50">
        <v>20</v>
      </c>
      <c r="B85" s="55" t="s">
        <v>125</v>
      </c>
      <c r="C85" s="56">
        <v>0.27689695601646641</v>
      </c>
      <c r="D85" s="56">
        <v>0.8788877785903586</v>
      </c>
      <c r="E85" s="56">
        <v>0.15604799223061372</v>
      </c>
      <c r="F85" s="57">
        <f>(C85+D85+E85)/3</f>
        <v>0.4372775756124796</v>
      </c>
    </row>
    <row r="86" spans="1:6" ht="16.5" x14ac:dyDescent="0.3">
      <c r="A86" s="50">
        <v>21</v>
      </c>
      <c r="B86" s="55" t="s">
        <v>124</v>
      </c>
      <c r="C86" s="56">
        <v>0.69075009981267588</v>
      </c>
      <c r="D86" s="56">
        <v>0.44503751215658421</v>
      </c>
      <c r="E86" s="56">
        <v>0.1520918001592925</v>
      </c>
      <c r="F86" s="57">
        <f>(C86+D86+E86)/3</f>
        <v>0.42929313737618419</v>
      </c>
    </row>
    <row r="87" spans="1:6" ht="16.5" x14ac:dyDescent="0.3">
      <c r="A87" s="50">
        <v>22</v>
      </c>
      <c r="B87" s="55" t="s">
        <v>179</v>
      </c>
      <c r="C87" s="56">
        <v>0.3439983274790564</v>
      </c>
      <c r="D87" s="56">
        <v>-8.5854205281521295E-2</v>
      </c>
      <c r="E87" s="56">
        <v>1.0067481650536172</v>
      </c>
      <c r="F87" s="57">
        <f>(C87+D87+E87)/3</f>
        <v>0.42163076241705078</v>
      </c>
    </row>
    <row r="88" spans="1:6" ht="16.5" x14ac:dyDescent="0.3">
      <c r="A88" s="50">
        <v>23</v>
      </c>
      <c r="B88" s="55" t="s">
        <v>182</v>
      </c>
      <c r="C88" s="56">
        <v>0.48938315676331079</v>
      </c>
      <c r="D88" s="56">
        <v>6.7354951661098159E-2</v>
      </c>
      <c r="E88" s="56">
        <v>0.69288905714414606</v>
      </c>
      <c r="F88" s="57">
        <f>(C88+D88+E88)/3</f>
        <v>0.41654238852285169</v>
      </c>
    </row>
    <row r="89" spans="1:6" ht="16.5" x14ac:dyDescent="0.3">
      <c r="A89" s="50">
        <v>24</v>
      </c>
      <c r="B89" s="55" t="s">
        <v>72</v>
      </c>
      <c r="C89" s="56">
        <v>0.80473291891303633</v>
      </c>
      <c r="D89" s="56">
        <v>1.2626652457887582</v>
      </c>
      <c r="E89" s="56">
        <v>-0.83140959714467688</v>
      </c>
      <c r="F89" s="57">
        <f>(C89+D89+E89)/3</f>
        <v>0.4119961891857058</v>
      </c>
    </row>
    <row r="90" spans="1:6" ht="16.5" x14ac:dyDescent="0.3">
      <c r="A90" s="50">
        <v>25</v>
      </c>
      <c r="B90" s="55" t="s">
        <v>183</v>
      </c>
      <c r="C90" s="56">
        <v>0.30032243511305057</v>
      </c>
      <c r="D90" s="56">
        <v>0.61199443859827929</v>
      </c>
      <c r="E90" s="56">
        <v>0.20864310766812041</v>
      </c>
      <c r="F90" s="57">
        <f>(C90+D90+E90)/3</f>
        <v>0.37365332712648341</v>
      </c>
    </row>
    <row r="91" spans="1:6" ht="16.5" x14ac:dyDescent="0.3">
      <c r="A91" s="50">
        <v>26</v>
      </c>
      <c r="B91" s="55" t="s">
        <v>164</v>
      </c>
      <c r="C91" s="56">
        <v>0.81223260254004592</v>
      </c>
      <c r="D91" s="56">
        <v>-0.13431345466378944</v>
      </c>
      <c r="E91" s="56">
        <v>0.43584941349459666</v>
      </c>
      <c r="F91" s="57">
        <f>(C91+D91+E91)/3</f>
        <v>0.37125618712361774</v>
      </c>
    </row>
    <row r="92" spans="1:6" ht="16.5" x14ac:dyDescent="0.3">
      <c r="A92" s="50">
        <v>27</v>
      </c>
      <c r="B92" s="55" t="s">
        <v>33</v>
      </c>
      <c r="C92" s="56">
        <v>0.43125444396802565</v>
      </c>
      <c r="D92" s="56">
        <v>-0.37781018518479104</v>
      </c>
      <c r="E92" s="56">
        <v>1.0486439180958058</v>
      </c>
      <c r="F92" s="57">
        <f>(C92+D92+E92)/3</f>
        <v>0.36736272562634681</v>
      </c>
    </row>
    <row r="93" spans="1:6" ht="16.5" x14ac:dyDescent="0.3">
      <c r="A93" s="50">
        <v>28</v>
      </c>
      <c r="B93" s="55" t="s">
        <v>106</v>
      </c>
      <c r="C93" s="56">
        <v>0.93419352627812391</v>
      </c>
      <c r="D93" s="56">
        <v>-0.9378774116393831</v>
      </c>
      <c r="E93" s="56">
        <v>1.0737830284975114</v>
      </c>
      <c r="F93" s="57">
        <f>(C93+D93+E93)/3</f>
        <v>0.3566997143787507</v>
      </c>
    </row>
    <row r="94" spans="1:6" ht="16.5" x14ac:dyDescent="0.3">
      <c r="A94" s="50">
        <v>29</v>
      </c>
      <c r="B94" s="55" t="s">
        <v>96</v>
      </c>
      <c r="C94" s="56">
        <v>0.41187315694073112</v>
      </c>
      <c r="D94" s="56">
        <v>0.65140406873905676</v>
      </c>
      <c r="E94" s="56">
        <v>-3.4740356836851859E-2</v>
      </c>
      <c r="F94" s="57">
        <f>(C94+D94+E94)/3</f>
        <v>0.34284562294764537</v>
      </c>
    </row>
    <row r="95" spans="1:6" ht="16.5" x14ac:dyDescent="0.3">
      <c r="A95" s="50">
        <v>30</v>
      </c>
      <c r="B95" s="55" t="s">
        <v>122</v>
      </c>
      <c r="C95" s="56">
        <v>-6.8683384835111688E-2</v>
      </c>
      <c r="D95" s="56">
        <v>-8.0577540115317745E-2</v>
      </c>
      <c r="E95" s="56">
        <v>1.177533722560566</v>
      </c>
      <c r="F95" s="57">
        <f>(C95+D95+E95)/3</f>
        <v>0.34275759920337884</v>
      </c>
    </row>
    <row r="96" spans="1:6" ht="16.5" x14ac:dyDescent="0.3">
      <c r="A96" s="50">
        <v>31</v>
      </c>
      <c r="B96" s="55" t="s">
        <v>105</v>
      </c>
      <c r="C96" s="56">
        <v>1.0492974611337469</v>
      </c>
      <c r="D96" s="56">
        <v>-0.52429236829865089</v>
      </c>
      <c r="E96" s="56">
        <v>0.50028708251266707</v>
      </c>
      <c r="F96" s="57">
        <f>(C96+D96+E96)/3</f>
        <v>0.34176405844925434</v>
      </c>
    </row>
    <row r="97" spans="1:6" ht="16.5" x14ac:dyDescent="0.3">
      <c r="A97" s="50">
        <v>32</v>
      </c>
      <c r="B97" s="55" t="s">
        <v>101</v>
      </c>
      <c r="C97" s="56">
        <v>1.0744108071344327</v>
      </c>
      <c r="D97" s="56">
        <v>-1.2166604164426749</v>
      </c>
      <c r="E97" s="56">
        <v>1.1561129327555915</v>
      </c>
      <c r="F97" s="57">
        <f>(C97+D97+E97)/3</f>
        <v>0.33795444114911644</v>
      </c>
    </row>
    <row r="98" spans="1:6" ht="16.5" x14ac:dyDescent="0.3">
      <c r="A98" s="50">
        <v>33</v>
      </c>
      <c r="B98" s="55" t="s">
        <v>58</v>
      </c>
      <c r="C98" s="56">
        <v>0.79916902823401215</v>
      </c>
      <c r="D98" s="56">
        <v>0.37548833704916418</v>
      </c>
      <c r="E98" s="56">
        <v>-0.16215728363160981</v>
      </c>
      <c r="F98" s="57">
        <f>(C98+D98+E98)/3</f>
        <v>0.33750002721718886</v>
      </c>
    </row>
    <row r="99" spans="1:6" ht="16.5" x14ac:dyDescent="0.3">
      <c r="A99" s="50">
        <v>34</v>
      </c>
      <c r="B99" s="55" t="s">
        <v>67</v>
      </c>
      <c r="C99" s="56">
        <v>0.2981388682364724</v>
      </c>
      <c r="D99" s="56">
        <v>0.36155573558778942</v>
      </c>
      <c r="E99" s="56">
        <v>0.33927281389994407</v>
      </c>
      <c r="F99" s="57">
        <f>(C99+D99+E99)/3</f>
        <v>0.33298913924140194</v>
      </c>
    </row>
    <row r="100" spans="1:6" ht="16.5" x14ac:dyDescent="0.3">
      <c r="A100" s="50">
        <v>35</v>
      </c>
      <c r="B100" s="55" t="s">
        <v>142</v>
      </c>
      <c r="C100" s="56">
        <v>-0.34721254364672782</v>
      </c>
      <c r="D100" s="56">
        <v>1.5172437253087454</v>
      </c>
      <c r="E100" s="56">
        <v>-0.24898823839882306</v>
      </c>
      <c r="F100" s="57">
        <f>(C100+D100+E100)/3</f>
        <v>0.30701431442106486</v>
      </c>
    </row>
    <row r="101" spans="1:6" ht="16.5" x14ac:dyDescent="0.3">
      <c r="A101" s="50">
        <v>36</v>
      </c>
      <c r="B101" s="55" t="s">
        <v>97</v>
      </c>
      <c r="C101" s="56">
        <v>0.59538520652551796</v>
      </c>
      <c r="D101" s="56">
        <v>0.72874063516750187</v>
      </c>
      <c r="E101" s="56">
        <v>-0.40835807844021837</v>
      </c>
      <c r="F101" s="57">
        <f>(C101+D101+E101)/3</f>
        <v>0.30525592108426713</v>
      </c>
    </row>
    <row r="102" spans="1:6" ht="16.5" x14ac:dyDescent="0.3">
      <c r="A102" s="50">
        <v>37</v>
      </c>
      <c r="B102" s="55" t="s">
        <v>153</v>
      </c>
      <c r="C102" s="56">
        <v>0.17353738450296843</v>
      </c>
      <c r="D102" s="56">
        <v>0.72454481368980728</v>
      </c>
      <c r="E102" s="56">
        <v>-1.7304343982007598E-3</v>
      </c>
      <c r="F102" s="57">
        <f>(C102+D102+E102)/3</f>
        <v>0.29878392126485831</v>
      </c>
    </row>
    <row r="103" spans="1:6" ht="16.5" x14ac:dyDescent="0.3">
      <c r="A103" s="50">
        <v>38</v>
      </c>
      <c r="B103" s="55" t="s">
        <v>53</v>
      </c>
      <c r="C103" s="56">
        <v>0.41801945724617506</v>
      </c>
      <c r="D103" s="56">
        <v>0.45815347553916796</v>
      </c>
      <c r="E103" s="56">
        <v>-9.4184078653099419E-3</v>
      </c>
      <c r="F103" s="57">
        <f>(C103+D103+E103)/3</f>
        <v>0.28891817497334438</v>
      </c>
    </row>
    <row r="104" spans="1:6" ht="16.5" x14ac:dyDescent="0.3">
      <c r="A104" s="50">
        <v>39</v>
      </c>
      <c r="B104" s="55" t="s">
        <v>13</v>
      </c>
      <c r="C104" s="56">
        <v>1.1127983774505965</v>
      </c>
      <c r="D104" s="56">
        <v>9.0126135360440812E-2</v>
      </c>
      <c r="E104" s="56">
        <v>-0.34240150520133916</v>
      </c>
      <c r="F104" s="57">
        <f>(C104+D104+E104)/3</f>
        <v>0.28684100253656603</v>
      </c>
    </row>
    <row r="105" spans="1:6" ht="16.5" x14ac:dyDescent="0.3">
      <c r="A105" s="50">
        <v>40</v>
      </c>
      <c r="B105" s="55" t="s">
        <v>78</v>
      </c>
      <c r="C105" s="56">
        <v>-1.3420785788889944</v>
      </c>
      <c r="D105" s="56">
        <v>2.3700869268954703</v>
      </c>
      <c r="E105" s="56">
        <v>-0.19312061295451485</v>
      </c>
      <c r="F105" s="57">
        <f>(C105+D105+E105)/3</f>
        <v>0.27829591168398699</v>
      </c>
    </row>
    <row r="106" spans="1:6" ht="16.5" x14ac:dyDescent="0.3">
      <c r="A106" s="50">
        <v>41</v>
      </c>
      <c r="B106" s="55" t="s">
        <v>86</v>
      </c>
      <c r="C106" s="56">
        <v>0.67175745838492662</v>
      </c>
      <c r="D106" s="56">
        <v>-0.15963098519527955</v>
      </c>
      <c r="E106" s="56">
        <v>0.32057304591532548</v>
      </c>
      <c r="F106" s="57">
        <f>(C106+D106+E106)/3</f>
        <v>0.2775665063683242</v>
      </c>
    </row>
    <row r="107" spans="1:6" ht="16.5" x14ac:dyDescent="0.3">
      <c r="A107" s="50">
        <v>42</v>
      </c>
      <c r="B107" s="55" t="s">
        <v>3</v>
      </c>
      <c r="C107" s="56">
        <v>1.2289600233131523</v>
      </c>
      <c r="D107" s="56">
        <v>-0.54134443633136098</v>
      </c>
      <c r="E107" s="56">
        <v>0.12392688915833214</v>
      </c>
      <c r="F107" s="57">
        <f>(C107+D107+E107)/3</f>
        <v>0.27051415871337453</v>
      </c>
    </row>
    <row r="108" spans="1:6" ht="16.5" x14ac:dyDescent="0.3">
      <c r="A108" s="50">
        <v>43</v>
      </c>
      <c r="B108" s="55" t="s">
        <v>114</v>
      </c>
      <c r="C108" s="56">
        <v>0.74997642625565963</v>
      </c>
      <c r="D108" s="56">
        <v>0.22183164706052935</v>
      </c>
      <c r="E108" s="56">
        <v>-0.16801229395362355</v>
      </c>
      <c r="F108" s="57">
        <f>(C108+D108+E108)/3</f>
        <v>0.26793192645418845</v>
      </c>
    </row>
    <row r="109" spans="1:6" ht="16.5" x14ac:dyDescent="0.3">
      <c r="A109" s="50">
        <v>44</v>
      </c>
      <c r="B109" s="55" t="s">
        <v>161</v>
      </c>
      <c r="C109" s="56">
        <v>1.0672132304381776</v>
      </c>
      <c r="D109" s="56">
        <v>0.31348085962874389</v>
      </c>
      <c r="E109" s="56">
        <v>-0.59981269411723026</v>
      </c>
      <c r="F109" s="57">
        <f>(C109+D109+E109)/3</f>
        <v>0.2602937986498971</v>
      </c>
    </row>
    <row r="110" spans="1:6" ht="16.5" x14ac:dyDescent="0.3">
      <c r="A110" s="50">
        <v>45</v>
      </c>
      <c r="B110" s="55" t="s">
        <v>4</v>
      </c>
      <c r="C110" s="56">
        <v>1.0734603542298429</v>
      </c>
      <c r="D110" s="56">
        <v>-0.78452541546125443</v>
      </c>
      <c r="E110" s="56">
        <v>0.47393586664017495</v>
      </c>
      <c r="F110" s="57">
        <f>(C110+D110+E110)/3</f>
        <v>0.2542902684695878</v>
      </c>
    </row>
    <row r="111" spans="1:6" ht="16.5" x14ac:dyDescent="0.3">
      <c r="A111" s="50">
        <v>46</v>
      </c>
      <c r="B111" s="55" t="s">
        <v>141</v>
      </c>
      <c r="C111" s="56">
        <v>-0.17683380005447541</v>
      </c>
      <c r="D111" s="56">
        <v>0.35905279259842099</v>
      </c>
      <c r="E111" s="56">
        <v>0.5503511405096162</v>
      </c>
      <c r="F111" s="57">
        <f>(C111+D111+E111)/3</f>
        <v>0.24419004435118727</v>
      </c>
    </row>
    <row r="112" spans="1:6" ht="16.5" x14ac:dyDescent="0.3">
      <c r="A112" s="50">
        <v>47</v>
      </c>
      <c r="B112" s="55" t="s">
        <v>71</v>
      </c>
      <c r="C112" s="56">
        <v>0.7089773159563052</v>
      </c>
      <c r="D112" s="56">
        <v>0.44842734043347743</v>
      </c>
      <c r="E112" s="56">
        <v>-0.42552611082387276</v>
      </c>
      <c r="F112" s="57">
        <f>(C112+D112+E112)/3</f>
        <v>0.24395951518863659</v>
      </c>
    </row>
    <row r="113" spans="1:6" ht="16.5" x14ac:dyDescent="0.3">
      <c r="A113" s="50">
        <v>48</v>
      </c>
      <c r="B113" s="55" t="s">
        <v>66</v>
      </c>
      <c r="C113" s="56">
        <v>0.55635590792346212</v>
      </c>
      <c r="D113" s="56">
        <v>-0.23084976301979501</v>
      </c>
      <c r="E113" s="56">
        <v>0.3937102569623005</v>
      </c>
      <c r="F113" s="57">
        <f>(C113+D113+E113)/3</f>
        <v>0.23973880062198924</v>
      </c>
    </row>
    <row r="114" spans="1:6" ht="16.5" x14ac:dyDescent="0.3">
      <c r="A114" s="50">
        <v>49</v>
      </c>
      <c r="B114" s="55" t="s">
        <v>147</v>
      </c>
      <c r="C114" s="56">
        <v>0.88034450011825416</v>
      </c>
      <c r="D114" s="56">
        <v>-0.18064018506334525</v>
      </c>
      <c r="E114" s="56">
        <v>-1.1702876894317803E-2</v>
      </c>
      <c r="F114" s="57">
        <f>(C114+D114+E114)/3</f>
        <v>0.22933381272019704</v>
      </c>
    </row>
    <row r="115" spans="1:6" ht="16.5" x14ac:dyDescent="0.3">
      <c r="A115" s="50">
        <v>50</v>
      </c>
      <c r="B115" s="55" t="s">
        <v>11</v>
      </c>
      <c r="C115" s="56">
        <v>1.2682586036268235</v>
      </c>
      <c r="D115" s="56">
        <v>-1.0939405478942328</v>
      </c>
      <c r="E115" s="56">
        <v>0.49240296343457263</v>
      </c>
      <c r="F115" s="57">
        <f>(C115+D115+E115)/3</f>
        <v>0.22224033972238777</v>
      </c>
    </row>
    <row r="116" spans="1:6" ht="16.5" x14ac:dyDescent="0.3">
      <c r="A116" s="50">
        <v>51</v>
      </c>
      <c r="B116" s="55" t="s">
        <v>10</v>
      </c>
      <c r="C116" s="56">
        <v>1.2098931829641681</v>
      </c>
      <c r="D116" s="56">
        <v>-0.2807014560412795</v>
      </c>
      <c r="E116" s="56">
        <v>-0.2733532110592834</v>
      </c>
      <c r="F116" s="57">
        <f>(C116+D116+E116)/3</f>
        <v>0.21861283862120176</v>
      </c>
    </row>
    <row r="117" spans="1:6" ht="16.5" x14ac:dyDescent="0.3">
      <c r="A117" s="50">
        <v>52</v>
      </c>
      <c r="B117" s="55" t="s">
        <v>156</v>
      </c>
      <c r="C117" s="56">
        <v>0.65896328708813634</v>
      </c>
      <c r="D117" s="56">
        <v>0.65991342685293053</v>
      </c>
      <c r="E117" s="56">
        <v>-0.68220031744277254</v>
      </c>
      <c r="F117" s="57">
        <f>(C117+D117+E117)/3</f>
        <v>0.21222546549943144</v>
      </c>
    </row>
    <row r="118" spans="1:6" ht="16.5" x14ac:dyDescent="0.3">
      <c r="A118" s="50">
        <v>53</v>
      </c>
      <c r="B118" s="55" t="s">
        <v>38</v>
      </c>
      <c r="C118" s="56">
        <v>0.92459880504277692</v>
      </c>
      <c r="D118" s="56">
        <v>4.2394948824180309E-2</v>
      </c>
      <c r="E118" s="56">
        <v>-0.33862348607760895</v>
      </c>
      <c r="F118" s="57">
        <f>(C118+D118+E118)/3</f>
        <v>0.20945675592978275</v>
      </c>
    </row>
    <row r="119" spans="1:6" ht="16.5" x14ac:dyDescent="0.3">
      <c r="A119" s="50">
        <v>54</v>
      </c>
      <c r="B119" s="55" t="s">
        <v>44</v>
      </c>
      <c r="C119" s="56">
        <v>1.1553538971122697</v>
      </c>
      <c r="D119" s="56">
        <v>-0.62680048345081441</v>
      </c>
      <c r="E119" s="56">
        <v>9.9061271812212498E-2</v>
      </c>
      <c r="F119" s="57">
        <f>(C119+D119+E119)/3</f>
        <v>0.20920489515788923</v>
      </c>
    </row>
    <row r="120" spans="1:6" ht="16.5" x14ac:dyDescent="0.3">
      <c r="A120" s="50">
        <v>55</v>
      </c>
      <c r="B120" s="55" t="s">
        <v>165</v>
      </c>
      <c r="C120" s="56">
        <v>0.39683170311304028</v>
      </c>
      <c r="D120" s="56">
        <v>-0.80945498485338407</v>
      </c>
      <c r="E120" s="56">
        <v>0.98368183692946121</v>
      </c>
      <c r="F120" s="57">
        <f>(C120+D120+E120)/3</f>
        <v>0.19035285172970581</v>
      </c>
    </row>
    <row r="121" spans="1:6" ht="16.5" x14ac:dyDescent="0.3">
      <c r="A121" s="50">
        <v>56</v>
      </c>
      <c r="B121" s="55" t="s">
        <v>133</v>
      </c>
      <c r="C121" s="56">
        <v>-0.18405549665408819</v>
      </c>
      <c r="D121" s="56">
        <v>0.89263488750499398</v>
      </c>
      <c r="E121" s="56">
        <v>-0.15841948312166601</v>
      </c>
      <c r="F121" s="57">
        <f>(C121+D121+E121)/3</f>
        <v>0.1833866359097466</v>
      </c>
    </row>
    <row r="122" spans="1:6" ht="16.5" x14ac:dyDescent="0.3">
      <c r="A122" s="50">
        <v>57</v>
      </c>
      <c r="B122" s="55" t="s">
        <v>138</v>
      </c>
      <c r="C122" s="56">
        <v>-0.66928804078079607</v>
      </c>
      <c r="D122" s="56">
        <v>0.5173718609530743</v>
      </c>
      <c r="E122" s="56">
        <v>0.68475510755716229</v>
      </c>
      <c r="F122" s="57">
        <f>(C122+D122+E122)/3</f>
        <v>0.17761297590981351</v>
      </c>
    </row>
    <row r="123" spans="1:6" ht="16.5" x14ac:dyDescent="0.3">
      <c r="A123" s="50">
        <v>58</v>
      </c>
      <c r="B123" s="55" t="s">
        <v>23</v>
      </c>
      <c r="C123" s="56">
        <v>1.0174839966454148</v>
      </c>
      <c r="D123" s="56">
        <v>-0.28022672831200379</v>
      </c>
      <c r="E123" s="56">
        <v>-0.20831750559976153</v>
      </c>
      <c r="F123" s="57">
        <f>(C123+D123+E123)/3</f>
        <v>0.1763132542445498</v>
      </c>
    </row>
    <row r="124" spans="1:6" ht="16.5" x14ac:dyDescent="0.3">
      <c r="A124" s="50">
        <v>59</v>
      </c>
      <c r="B124" s="55" t="s">
        <v>198</v>
      </c>
      <c r="C124" s="56">
        <v>0.74104936284772815</v>
      </c>
      <c r="D124" s="56">
        <v>-0.45944522989031311</v>
      </c>
      <c r="E124" s="56">
        <v>0.23852648262264745</v>
      </c>
      <c r="F124" s="57">
        <f>(C124+D124+E124)/3</f>
        <v>0.17337687186002082</v>
      </c>
    </row>
    <row r="125" spans="1:6" ht="16.5" x14ac:dyDescent="0.3">
      <c r="A125" s="50">
        <v>60</v>
      </c>
      <c r="B125" s="55" t="s">
        <v>9</v>
      </c>
      <c r="C125" s="56">
        <v>1.2439483560169124</v>
      </c>
      <c r="D125" s="56">
        <v>-0.65834445496365002</v>
      </c>
      <c r="E125" s="56">
        <v>-9.0417843156711752E-2</v>
      </c>
      <c r="F125" s="57">
        <f>(C125+D125+E125)/3</f>
        <v>0.16506201929885023</v>
      </c>
    </row>
    <row r="126" spans="1:6" ht="16.5" x14ac:dyDescent="0.3">
      <c r="A126" s="50">
        <v>61</v>
      </c>
      <c r="B126" s="55" t="s">
        <v>172</v>
      </c>
      <c r="C126" s="56">
        <v>-1.1431813013989005</v>
      </c>
      <c r="D126" s="56">
        <v>0.20458752624290652</v>
      </c>
      <c r="E126" s="56">
        <v>1.3931569587677557</v>
      </c>
      <c r="F126" s="57">
        <f>(C126+D126+E126)/3</f>
        <v>0.15152106120392059</v>
      </c>
    </row>
    <row r="127" spans="1:6" ht="16.5" x14ac:dyDescent="0.3">
      <c r="A127" s="50">
        <v>62</v>
      </c>
      <c r="B127" s="55" t="s">
        <v>117</v>
      </c>
      <c r="C127" s="56">
        <v>0.10479490633372514</v>
      </c>
      <c r="D127" s="56">
        <v>0.7931970344968543</v>
      </c>
      <c r="E127" s="56">
        <v>-0.45202809449282738</v>
      </c>
      <c r="F127" s="57">
        <f>(C127+D127+E127)/3</f>
        <v>0.14865461544591735</v>
      </c>
    </row>
    <row r="128" spans="1:6" ht="16.5" x14ac:dyDescent="0.3">
      <c r="A128" s="50">
        <v>63</v>
      </c>
      <c r="B128" s="55" t="s">
        <v>170</v>
      </c>
      <c r="C128" s="56">
        <v>-0.47421706875328234</v>
      </c>
      <c r="D128" s="56">
        <v>0.77087721263323195</v>
      </c>
      <c r="E128" s="56">
        <v>0.13050365235232544</v>
      </c>
      <c r="F128" s="57">
        <f>(C128+D128+E128)/3</f>
        <v>0.14238793207742503</v>
      </c>
    </row>
    <row r="129" spans="1:6" ht="16.5" x14ac:dyDescent="0.3">
      <c r="A129" s="50">
        <v>64</v>
      </c>
      <c r="B129" s="55" t="s">
        <v>196</v>
      </c>
      <c r="C129" s="56">
        <v>0.56495726731425633</v>
      </c>
      <c r="D129" s="56">
        <v>-0.12505041310490103</v>
      </c>
      <c r="E129" s="56">
        <v>-2.0877912646946981E-2</v>
      </c>
      <c r="F129" s="57">
        <f>(C129+D129+E129)/3</f>
        <v>0.13967631385413609</v>
      </c>
    </row>
    <row r="130" spans="1:6" ht="16.5" x14ac:dyDescent="0.3">
      <c r="A130" s="50">
        <v>65</v>
      </c>
      <c r="B130" s="55" t="s">
        <v>143</v>
      </c>
      <c r="C130" s="56">
        <v>0.11718459326511042</v>
      </c>
      <c r="D130" s="56">
        <v>-0.52262795147624186</v>
      </c>
      <c r="E130" s="56">
        <v>0.81114801733939612</v>
      </c>
      <c r="F130" s="57">
        <f>(C130+D130+E130)/3</f>
        <v>0.13523488637608824</v>
      </c>
    </row>
    <row r="131" spans="1:6" ht="16.5" x14ac:dyDescent="0.3">
      <c r="A131" s="50">
        <v>66</v>
      </c>
      <c r="B131" s="55" t="s">
        <v>14</v>
      </c>
      <c r="C131" s="56">
        <v>1.2836150457074669</v>
      </c>
      <c r="D131" s="56">
        <v>-0.99029043111801129</v>
      </c>
      <c r="E131" s="56">
        <v>0.11124192758622373</v>
      </c>
      <c r="F131" s="57">
        <f>(C131+D131+E131)/3</f>
        <v>0.13485551405855978</v>
      </c>
    </row>
    <row r="132" spans="1:6" ht="16.5" x14ac:dyDescent="0.3">
      <c r="A132" s="50">
        <v>67</v>
      </c>
      <c r="B132" s="55" t="s">
        <v>144</v>
      </c>
      <c r="C132" s="56">
        <v>0.37075378734650832</v>
      </c>
      <c r="D132" s="56">
        <v>-0.18487998989351451</v>
      </c>
      <c r="E132" s="56">
        <v>0.18798185012077281</v>
      </c>
      <c r="F132" s="57">
        <f>(C132+D132+E132)/3</f>
        <v>0.12461854919125555</v>
      </c>
    </row>
    <row r="133" spans="1:6" ht="16.5" x14ac:dyDescent="0.3">
      <c r="A133" s="50">
        <v>68</v>
      </c>
      <c r="B133" s="55" t="s">
        <v>118</v>
      </c>
      <c r="C133" s="56">
        <v>1.1241207187672662</v>
      </c>
      <c r="D133" s="56">
        <v>-1.1920206132294962</v>
      </c>
      <c r="E133" s="56">
        <v>0.44146518437590426</v>
      </c>
      <c r="F133" s="57">
        <f>(C133+D133+E133)/3</f>
        <v>0.12452176330455809</v>
      </c>
    </row>
    <row r="134" spans="1:6" ht="16.5" x14ac:dyDescent="0.3">
      <c r="A134" s="50">
        <v>69</v>
      </c>
      <c r="B134" s="55" t="s">
        <v>188</v>
      </c>
      <c r="C134" s="56">
        <v>-0.37037340511735189</v>
      </c>
      <c r="D134" s="56">
        <v>1.3949124800620548E-2</v>
      </c>
      <c r="E134" s="56">
        <v>0.72896737372123144</v>
      </c>
      <c r="F134" s="57">
        <f>(C134+D134+E134)/3</f>
        <v>0.12418103113483336</v>
      </c>
    </row>
    <row r="135" spans="1:6" ht="16.5" x14ac:dyDescent="0.3">
      <c r="A135" s="50">
        <v>70</v>
      </c>
      <c r="B135" s="55" t="s">
        <v>5</v>
      </c>
      <c r="C135" s="56">
        <v>1.1736124504481671</v>
      </c>
      <c r="D135" s="56">
        <v>-0.57249814657656228</v>
      </c>
      <c r="E135" s="56">
        <v>-0.28162913353116914</v>
      </c>
      <c r="F135" s="57">
        <f>(C135+D135+E135)/3</f>
        <v>0.10649505678014522</v>
      </c>
    </row>
    <row r="136" spans="1:6" ht="16.5" x14ac:dyDescent="0.3">
      <c r="A136" s="50">
        <v>71</v>
      </c>
      <c r="B136" s="55" t="s">
        <v>113</v>
      </c>
      <c r="C136" s="56">
        <v>0.64403187850121868</v>
      </c>
      <c r="D136" s="56">
        <v>-0.38309353496739146</v>
      </c>
      <c r="E136" s="56">
        <v>5.7692859816349126E-2</v>
      </c>
      <c r="F136" s="57">
        <f>(C136+D136+E136)/3</f>
        <v>0.10621040111672546</v>
      </c>
    </row>
    <row r="137" spans="1:6" ht="16.5" x14ac:dyDescent="0.3">
      <c r="A137" s="50">
        <v>72</v>
      </c>
      <c r="B137" s="55" t="s">
        <v>116</v>
      </c>
      <c r="C137" s="56">
        <v>0.69402003998814565</v>
      </c>
      <c r="D137" s="56">
        <v>-0.84678316755266114</v>
      </c>
      <c r="E137" s="56">
        <v>0.46911116091215049</v>
      </c>
      <c r="F137" s="57">
        <f>(C137+D137+E137)/3</f>
        <v>0.10544934444921167</v>
      </c>
    </row>
    <row r="138" spans="1:6" ht="16.5" x14ac:dyDescent="0.3">
      <c r="A138" s="50">
        <v>73</v>
      </c>
      <c r="B138" s="55" t="s">
        <v>155</v>
      </c>
      <c r="C138" s="56">
        <v>-4.3564597427839427E-2</v>
      </c>
      <c r="D138" s="56">
        <v>0.55916659371142019</v>
      </c>
      <c r="E138" s="56">
        <v>-0.20836617233351351</v>
      </c>
      <c r="F138" s="57">
        <f>(C138+D138+E138)/3</f>
        <v>0.10241194131668907</v>
      </c>
    </row>
    <row r="139" spans="1:6" ht="16.5" x14ac:dyDescent="0.3">
      <c r="A139" s="50">
        <v>74</v>
      </c>
      <c r="B139" s="55" t="s">
        <v>140</v>
      </c>
      <c r="C139" s="56">
        <v>-0.25311726285713831</v>
      </c>
      <c r="D139" s="56">
        <v>0.22183362816064617</v>
      </c>
      <c r="E139" s="56">
        <v>0.33103465733171583</v>
      </c>
      <c r="F139" s="57">
        <f>(C139+D139+E139)/3</f>
        <v>9.9917007545074557E-2</v>
      </c>
    </row>
    <row r="140" spans="1:6" ht="16.5" x14ac:dyDescent="0.3">
      <c r="A140" s="50">
        <v>75</v>
      </c>
      <c r="B140" s="55" t="s">
        <v>98</v>
      </c>
      <c r="C140" s="56">
        <v>0.15521569008777306</v>
      </c>
      <c r="D140" s="56">
        <v>6.6261335229702178E-2</v>
      </c>
      <c r="E140" s="56">
        <v>6.7143181287775883E-2</v>
      </c>
      <c r="F140" s="57">
        <f>(C140+D140+E140)/3</f>
        <v>9.6206735535083701E-2</v>
      </c>
    </row>
    <row r="141" spans="1:6" ht="16.5" x14ac:dyDescent="0.3">
      <c r="A141" s="50">
        <v>76</v>
      </c>
      <c r="B141" s="55" t="s">
        <v>191</v>
      </c>
      <c r="C141" s="56">
        <v>-0.59695370448437213</v>
      </c>
      <c r="D141" s="56">
        <v>-0.77585016760027414</v>
      </c>
      <c r="E141" s="56">
        <v>1.6396724569389707</v>
      </c>
      <c r="F141" s="57">
        <f>(C141+D141+E141)/3</f>
        <v>8.895619495144147E-2</v>
      </c>
    </row>
    <row r="142" spans="1:6" ht="16.5" x14ac:dyDescent="0.3">
      <c r="A142" s="50">
        <v>77</v>
      </c>
      <c r="B142" s="55" t="s">
        <v>201</v>
      </c>
      <c r="C142" s="56">
        <v>-0.604441089089924</v>
      </c>
      <c r="D142" s="56">
        <v>1.3330726909532979</v>
      </c>
      <c r="E142" s="56">
        <v>-0.4753493876235238</v>
      </c>
      <c r="F142" s="57">
        <f>(C142+D142+E142)/3</f>
        <v>8.442740474661671E-2</v>
      </c>
    </row>
    <row r="143" spans="1:6" ht="16.5" x14ac:dyDescent="0.3">
      <c r="A143" s="50">
        <v>78</v>
      </c>
      <c r="B143" s="55" t="s">
        <v>76</v>
      </c>
      <c r="C143" s="56">
        <v>0.72060191798386042</v>
      </c>
      <c r="D143" s="56">
        <v>0.14580015556710438</v>
      </c>
      <c r="E143" s="56">
        <v>-0.61345257776726736</v>
      </c>
      <c r="F143" s="57">
        <f>(C143+D143+E143)/3</f>
        <v>8.4316498594565803E-2</v>
      </c>
    </row>
    <row r="144" spans="1:6" ht="16.5" x14ac:dyDescent="0.3">
      <c r="A144" s="50">
        <v>79</v>
      </c>
      <c r="B144" s="55" t="s">
        <v>175</v>
      </c>
      <c r="C144" s="56">
        <v>0.8913174658576789</v>
      </c>
      <c r="D144" s="56">
        <v>-0.38566371442724906</v>
      </c>
      <c r="E144" s="56">
        <v>-0.28985212451979614</v>
      </c>
      <c r="F144" s="57">
        <f>(C144+D144+E144)/3</f>
        <v>7.1933875636877878E-2</v>
      </c>
    </row>
    <row r="145" spans="1:6" ht="16.5" x14ac:dyDescent="0.3">
      <c r="A145" s="50">
        <v>80</v>
      </c>
      <c r="B145" s="55" t="s">
        <v>154</v>
      </c>
      <c r="C145" s="56">
        <v>0.32222772566183044</v>
      </c>
      <c r="D145" s="56">
        <v>0.25560899399815246</v>
      </c>
      <c r="E145" s="56">
        <v>-0.37479153340131699</v>
      </c>
      <c r="F145" s="57">
        <f>(C145+D145+E145)/3</f>
        <v>6.7681728752888651E-2</v>
      </c>
    </row>
    <row r="146" spans="1:6" ht="16.5" x14ac:dyDescent="0.3">
      <c r="A146" s="50">
        <v>81</v>
      </c>
      <c r="B146" s="55" t="s">
        <v>73</v>
      </c>
      <c r="C146" s="56">
        <v>-0.87973542499485202</v>
      </c>
      <c r="D146" s="56">
        <v>1.33203172210222</v>
      </c>
      <c r="E146" s="56">
        <v>-0.26248749737175292</v>
      </c>
      <c r="F146" s="57">
        <f>(C146+D146+E146)/3</f>
        <v>6.3269599911871685E-2</v>
      </c>
    </row>
    <row r="147" spans="1:6" ht="16.5" x14ac:dyDescent="0.3">
      <c r="A147" s="50">
        <v>82</v>
      </c>
      <c r="B147" s="55" t="s">
        <v>102</v>
      </c>
      <c r="C147" s="56">
        <v>0.78451895088907608</v>
      </c>
      <c r="D147" s="56">
        <v>-1.3394975193608478</v>
      </c>
      <c r="E147" s="56">
        <v>0.71357565537013945</v>
      </c>
      <c r="F147" s="57">
        <f>(C147+D147+E147)/3</f>
        <v>5.2865695632789235E-2</v>
      </c>
    </row>
    <row r="148" spans="1:6" ht="16.5" x14ac:dyDescent="0.3">
      <c r="A148" s="50">
        <v>83</v>
      </c>
      <c r="B148" s="55" t="s">
        <v>64</v>
      </c>
      <c r="C148" s="56">
        <v>-0.42077230943722377</v>
      </c>
      <c r="D148" s="56">
        <v>-0.72608836780182751</v>
      </c>
      <c r="E148" s="56">
        <v>1.292418662724919</v>
      </c>
      <c r="F148" s="57">
        <f>(C148+D148+E148)/3</f>
        <v>4.8519328495289248E-2</v>
      </c>
    </row>
    <row r="149" spans="1:6" ht="16.5" x14ac:dyDescent="0.3">
      <c r="A149" s="50">
        <v>84</v>
      </c>
      <c r="B149" s="55" t="s">
        <v>109</v>
      </c>
      <c r="C149" s="56">
        <v>2.2535667904939938E-2</v>
      </c>
      <c r="D149" s="56">
        <v>-0.1181235667119285</v>
      </c>
      <c r="E149" s="56">
        <v>0.24091719465983466</v>
      </c>
      <c r="F149" s="57">
        <f>(C149+D149+E149)/3</f>
        <v>4.8443098617615366E-2</v>
      </c>
    </row>
    <row r="150" spans="1:6" ht="16.5" x14ac:dyDescent="0.3">
      <c r="A150" s="50">
        <v>85</v>
      </c>
      <c r="B150" s="55" t="s">
        <v>92</v>
      </c>
      <c r="C150" s="56">
        <v>-0.93025974446030313</v>
      </c>
      <c r="D150" s="56">
        <v>0.77748770761296304</v>
      </c>
      <c r="E150" s="56">
        <v>0.27725215894682131</v>
      </c>
      <c r="F150" s="57">
        <f>(C150+D150+E150)/3</f>
        <v>4.1493374033160411E-2</v>
      </c>
    </row>
    <row r="151" spans="1:6" ht="16.5" x14ac:dyDescent="0.3">
      <c r="A151" s="50">
        <v>86</v>
      </c>
      <c r="B151" s="55" t="s">
        <v>110</v>
      </c>
      <c r="C151" s="56">
        <v>0.55442075433753502</v>
      </c>
      <c r="D151" s="56">
        <v>-0.3612005804132023</v>
      </c>
      <c r="E151" s="56">
        <v>-8.5885503264090252E-2</v>
      </c>
      <c r="F151" s="57">
        <f>(C151+D151+E151)/3</f>
        <v>3.5778223553414153E-2</v>
      </c>
    </row>
    <row r="152" spans="1:6" ht="16.5" x14ac:dyDescent="0.3">
      <c r="A152" s="50">
        <v>87</v>
      </c>
      <c r="B152" s="55" t="s">
        <v>79</v>
      </c>
      <c r="C152" s="56">
        <v>0.90741905804078282</v>
      </c>
      <c r="D152" s="56">
        <v>-0.49276065398962848</v>
      </c>
      <c r="E152" s="56">
        <v>-0.31658405507867732</v>
      </c>
      <c r="F152" s="57">
        <f>(C152+D152+E152)/3</f>
        <v>3.2691449657492343E-2</v>
      </c>
    </row>
    <row r="153" spans="1:6" ht="16.5" x14ac:dyDescent="0.3">
      <c r="A153" s="50">
        <v>88</v>
      </c>
      <c r="B153" s="55" t="s">
        <v>22</v>
      </c>
      <c r="C153" s="56">
        <v>0.99304566426763752</v>
      </c>
      <c r="D153" s="56">
        <v>-0.19133035422717606</v>
      </c>
      <c r="E153" s="56">
        <v>-0.7107445548106357</v>
      </c>
      <c r="F153" s="57">
        <f>(C153+D153+E153)/3</f>
        <v>3.0323585076608595E-2</v>
      </c>
    </row>
    <row r="154" spans="1:6" ht="16.5" x14ac:dyDescent="0.3">
      <c r="A154" s="50">
        <v>89</v>
      </c>
      <c r="B154" s="55" t="s">
        <v>192</v>
      </c>
      <c r="C154" s="56">
        <v>-0.87692125015050415</v>
      </c>
      <c r="D154" s="56">
        <v>0.35769860398045156</v>
      </c>
      <c r="E154" s="56">
        <v>0.59580919776425978</v>
      </c>
      <c r="F154" s="57">
        <f>(C154+D154+E154)/3</f>
        <v>2.5528850531402376E-2</v>
      </c>
    </row>
    <row r="155" spans="1:6" ht="16.5" x14ac:dyDescent="0.3">
      <c r="A155" s="50">
        <v>90</v>
      </c>
      <c r="B155" s="55" t="s">
        <v>47</v>
      </c>
      <c r="C155" s="56">
        <v>1.0274107700182737</v>
      </c>
      <c r="D155" s="56">
        <v>-0.45288758038265992</v>
      </c>
      <c r="E155" s="56">
        <v>-0.50647930576829281</v>
      </c>
      <c r="F155" s="57">
        <f>(C155+D155+E155)/3</f>
        <v>2.2681294622440323E-2</v>
      </c>
    </row>
    <row r="156" spans="1:6" ht="16.5" x14ac:dyDescent="0.3">
      <c r="A156" s="50">
        <v>91</v>
      </c>
      <c r="B156" s="55" t="s">
        <v>40</v>
      </c>
      <c r="C156" s="56">
        <v>0.78793503924455266</v>
      </c>
      <c r="D156" s="56">
        <v>-0.95279709105783039</v>
      </c>
      <c r="E156" s="56">
        <v>0.20386244578697366</v>
      </c>
      <c r="F156" s="57">
        <f>(C156+D156+E156)/3</f>
        <v>1.3000131324565308E-2</v>
      </c>
    </row>
    <row r="157" spans="1:6" ht="16.5" x14ac:dyDescent="0.3">
      <c r="A157" s="50">
        <v>92</v>
      </c>
      <c r="B157" s="55" t="s">
        <v>178</v>
      </c>
      <c r="C157" s="56">
        <v>0.82335769207252973</v>
      </c>
      <c r="D157" s="56">
        <v>-0.67235738300104375</v>
      </c>
      <c r="E157" s="56">
        <v>-0.13408102772926439</v>
      </c>
      <c r="F157" s="57">
        <f>(C157+D157+E157)/3</f>
        <v>5.6397604474071978E-3</v>
      </c>
    </row>
    <row r="158" spans="1:6" ht="16.5" x14ac:dyDescent="0.3">
      <c r="A158" s="50">
        <v>93</v>
      </c>
      <c r="B158" s="55" t="s">
        <v>17</v>
      </c>
      <c r="C158" s="56">
        <v>1.0342524859885089</v>
      </c>
      <c r="D158" s="56">
        <v>-1.0932392195718965</v>
      </c>
      <c r="E158" s="56">
        <v>6.7064665724817785E-2</v>
      </c>
      <c r="F158" s="57">
        <f>(C158+D158+E158)/3</f>
        <v>2.6926440471434034E-3</v>
      </c>
    </row>
    <row r="159" spans="1:6" ht="16.5" x14ac:dyDescent="0.3">
      <c r="A159" s="50">
        <v>94</v>
      </c>
      <c r="B159" s="55" t="s">
        <v>63</v>
      </c>
      <c r="C159" s="56">
        <v>9.6648445313455469E-2</v>
      </c>
      <c r="D159" s="56">
        <v>-0.94969381546636511</v>
      </c>
      <c r="E159" s="56">
        <v>0.8476408371145272</v>
      </c>
      <c r="F159" s="57">
        <f>(C159+D159+E159)/3</f>
        <v>-1.8015110127941325E-3</v>
      </c>
    </row>
    <row r="160" spans="1:6" ht="16.5" x14ac:dyDescent="0.3">
      <c r="A160" s="50">
        <v>95</v>
      </c>
      <c r="B160" s="55" t="s">
        <v>184</v>
      </c>
      <c r="C160" s="56">
        <v>4.8983771737689322E-2</v>
      </c>
      <c r="D160" s="56">
        <v>-0.29668628903827482</v>
      </c>
      <c r="E160" s="56">
        <v>0.19393601268946484</v>
      </c>
      <c r="F160" s="57">
        <f>(C160+D160+E160)/3</f>
        <v>-1.792216820370689E-2</v>
      </c>
    </row>
    <row r="161" spans="1:6" ht="16.5" x14ac:dyDescent="0.3">
      <c r="A161" s="50">
        <v>96</v>
      </c>
      <c r="B161" s="55" t="s">
        <v>27</v>
      </c>
      <c r="C161" s="56">
        <v>0.7396347619384287</v>
      </c>
      <c r="D161" s="56">
        <v>-0.32804739187883997</v>
      </c>
      <c r="E161" s="56">
        <v>-0.47488254065189506</v>
      </c>
      <c r="F161" s="57">
        <f>(C161+D161+E161)/3</f>
        <v>-2.1098390197435441E-2</v>
      </c>
    </row>
    <row r="162" spans="1:6" ht="16.5" x14ac:dyDescent="0.3">
      <c r="A162" s="50">
        <v>97</v>
      </c>
      <c r="B162" s="55" t="s">
        <v>181</v>
      </c>
      <c r="C162" s="56">
        <v>0.14729232361296926</v>
      </c>
      <c r="D162" s="56">
        <v>9.8621590643555385E-2</v>
      </c>
      <c r="E162" s="56">
        <v>-0.32802915956745743</v>
      </c>
      <c r="F162" s="57">
        <f>(C162+D162+E162)/3</f>
        <v>-2.7371748436977594E-2</v>
      </c>
    </row>
    <row r="163" spans="1:6" ht="16.5" x14ac:dyDescent="0.3">
      <c r="A163" s="50">
        <v>98</v>
      </c>
      <c r="B163" s="55" t="s">
        <v>134</v>
      </c>
      <c r="C163" s="56">
        <v>0.30643017065585543</v>
      </c>
      <c r="D163" s="56">
        <v>-0.64076978290938724</v>
      </c>
      <c r="E163" s="56">
        <v>0.23984116260153229</v>
      </c>
      <c r="F163" s="57">
        <f>(C163+D163+E163)/3</f>
        <v>-3.1499483217333174E-2</v>
      </c>
    </row>
    <row r="164" spans="1:6" ht="16.5" x14ac:dyDescent="0.3">
      <c r="A164" s="50">
        <v>99</v>
      </c>
      <c r="B164" s="55" t="s">
        <v>57</v>
      </c>
      <c r="C164" s="56">
        <v>-0.60546133409678193</v>
      </c>
      <c r="D164" s="56">
        <v>-0.30553729211174274</v>
      </c>
      <c r="E164" s="56">
        <v>0.816382255356225</v>
      </c>
      <c r="F164" s="57">
        <f>(C164+D164+E164)/3</f>
        <v>-3.1538790284099893E-2</v>
      </c>
    </row>
    <row r="165" spans="1:6" ht="16.5" x14ac:dyDescent="0.3">
      <c r="A165" s="50">
        <v>100</v>
      </c>
      <c r="B165" s="55" t="s">
        <v>50</v>
      </c>
      <c r="C165" s="56">
        <v>-0.21183712654234865</v>
      </c>
      <c r="D165" s="56">
        <v>-0.48630126521728917</v>
      </c>
      <c r="E165" s="56">
        <v>0.6009322649237141</v>
      </c>
      <c r="F165" s="57">
        <f>(C165+D165+E165)/3</f>
        <v>-3.240204227864122E-2</v>
      </c>
    </row>
    <row r="166" spans="1:6" ht="16.5" x14ac:dyDescent="0.3">
      <c r="A166" s="50">
        <v>101</v>
      </c>
      <c r="B166" s="55" t="s">
        <v>174</v>
      </c>
      <c r="C166" s="56">
        <v>0.44280457822769809</v>
      </c>
      <c r="D166" s="56">
        <v>-0.87230414188332939</v>
      </c>
      <c r="E166" s="56">
        <v>0.32115533873606333</v>
      </c>
      <c r="F166" s="57">
        <f>(C166+D166+E166)/3</f>
        <v>-3.6114741639855986E-2</v>
      </c>
    </row>
    <row r="167" spans="1:6" ht="16.5" x14ac:dyDescent="0.3">
      <c r="A167" s="50">
        <v>102</v>
      </c>
      <c r="B167" s="55" t="s">
        <v>115</v>
      </c>
      <c r="C167" s="56">
        <v>0.22658956148333323</v>
      </c>
      <c r="D167" s="56">
        <v>-0.43734018199357522</v>
      </c>
      <c r="E167" s="56">
        <v>9.3023618173819433E-2</v>
      </c>
      <c r="F167" s="57">
        <f>(C167+D167+E167)/3</f>
        <v>-3.9242334112140849E-2</v>
      </c>
    </row>
    <row r="168" spans="1:6" ht="16.5" x14ac:dyDescent="0.3">
      <c r="A168" s="50">
        <v>103</v>
      </c>
      <c r="B168" s="55" t="s">
        <v>54</v>
      </c>
      <c r="C168" s="56">
        <v>0.67428711080589432</v>
      </c>
      <c r="D168" s="56">
        <v>-0.70204259597480634</v>
      </c>
      <c r="E168" s="56">
        <v>-9.9325656562762848E-2</v>
      </c>
      <c r="F168" s="57">
        <f>(C168+D168+E168)/3</f>
        <v>-4.2360380577224958E-2</v>
      </c>
    </row>
    <row r="169" spans="1:6" ht="16.5" x14ac:dyDescent="0.3">
      <c r="A169" s="50">
        <v>104</v>
      </c>
      <c r="B169" s="55" t="s">
        <v>93</v>
      </c>
      <c r="C169" s="56">
        <v>-0.12733275505336147</v>
      </c>
      <c r="D169" s="56">
        <v>0.78154093338130959</v>
      </c>
      <c r="E169" s="56">
        <v>-0.78522020254086478</v>
      </c>
      <c r="F169" s="57">
        <f>(C169+D169+E169)/3</f>
        <v>-4.3670674737638894E-2</v>
      </c>
    </row>
    <row r="170" spans="1:6" ht="16.5" x14ac:dyDescent="0.3">
      <c r="A170" s="50">
        <v>105</v>
      </c>
      <c r="B170" s="55" t="s">
        <v>185</v>
      </c>
      <c r="C170" s="56">
        <v>0.68797079704118891</v>
      </c>
      <c r="D170" s="56">
        <v>-0.30976803643731105</v>
      </c>
      <c r="E170" s="56">
        <v>-0.51720855955151723</v>
      </c>
      <c r="F170" s="57">
        <f>(C170+D170+E170)/3</f>
        <v>-4.6335266315879788E-2</v>
      </c>
    </row>
    <row r="171" spans="1:6" ht="16.5" x14ac:dyDescent="0.3">
      <c r="A171" s="50">
        <v>106</v>
      </c>
      <c r="B171" s="55" t="s">
        <v>194</v>
      </c>
      <c r="C171" s="56">
        <v>0.56204007298941194</v>
      </c>
      <c r="D171" s="56">
        <v>-0.40576105710970956</v>
      </c>
      <c r="E171" s="56">
        <v>-0.32728401599464069</v>
      </c>
      <c r="F171" s="57">
        <f>(C171+D171+E171)/3</f>
        <v>-5.7001666704979435E-2</v>
      </c>
    </row>
    <row r="172" spans="1:6" ht="16.5" x14ac:dyDescent="0.3">
      <c r="A172" s="50">
        <v>107</v>
      </c>
      <c r="B172" s="55" t="s">
        <v>51</v>
      </c>
      <c r="C172" s="56">
        <v>0.4354445712611254</v>
      </c>
      <c r="D172" s="56">
        <v>-8.7356460139109027E-2</v>
      </c>
      <c r="E172" s="56">
        <v>-0.51990058627838509</v>
      </c>
      <c r="F172" s="57">
        <f>(C172+D172+E172)/3</f>
        <v>-5.7270825052122908E-2</v>
      </c>
    </row>
    <row r="173" spans="1:6" ht="16.5" x14ac:dyDescent="0.3">
      <c r="A173" s="50">
        <v>108</v>
      </c>
      <c r="B173" s="55" t="s">
        <v>81</v>
      </c>
      <c r="C173" s="56">
        <v>0.52351975656042882</v>
      </c>
      <c r="D173" s="56">
        <v>-0.15495399151308659</v>
      </c>
      <c r="E173" s="56">
        <v>-0.56122188733144207</v>
      </c>
      <c r="F173" s="57">
        <f>(C173+D173+E173)/3</f>
        <v>-6.4218707428033275E-2</v>
      </c>
    </row>
    <row r="174" spans="1:6" ht="16.5" x14ac:dyDescent="0.3">
      <c r="A174" s="50">
        <v>109</v>
      </c>
      <c r="B174" s="55" t="s">
        <v>162</v>
      </c>
      <c r="C174" s="56">
        <v>0.53140381533226644</v>
      </c>
      <c r="D174" s="56">
        <v>0.12965117686158362</v>
      </c>
      <c r="E174" s="56">
        <v>-0.88998754196332353</v>
      </c>
      <c r="F174" s="57">
        <f>(C174+D174+E174)/3</f>
        <v>-7.6310849923157842E-2</v>
      </c>
    </row>
    <row r="175" spans="1:6" ht="16.5" x14ac:dyDescent="0.3">
      <c r="A175" s="50">
        <v>110</v>
      </c>
      <c r="B175" s="55" t="s">
        <v>127</v>
      </c>
      <c r="C175" s="56">
        <v>6.2239041121899569E-2</v>
      </c>
      <c r="D175" s="56">
        <v>0.12879948910444977</v>
      </c>
      <c r="E175" s="56">
        <v>-0.42764374224581359</v>
      </c>
      <c r="F175" s="57">
        <f>(C175+D175+E175)/3</f>
        <v>-7.8868404006488077E-2</v>
      </c>
    </row>
    <row r="176" spans="1:6" ht="16.5" x14ac:dyDescent="0.3">
      <c r="A176" s="50">
        <v>111</v>
      </c>
      <c r="B176" s="55" t="s">
        <v>123</v>
      </c>
      <c r="C176" s="56">
        <v>0.46426679756788475</v>
      </c>
      <c r="D176" s="56">
        <v>-0.58217510625385982</v>
      </c>
      <c r="E176" s="56">
        <v>-0.15135259520796196</v>
      </c>
      <c r="F176" s="57">
        <f>(C176+D176+E176)/3</f>
        <v>-8.9753634631312348E-2</v>
      </c>
    </row>
    <row r="177" spans="1:6" ht="16.5" x14ac:dyDescent="0.3">
      <c r="A177" s="50">
        <v>112</v>
      </c>
      <c r="B177" s="55" t="s">
        <v>0</v>
      </c>
      <c r="C177" s="56">
        <v>0.49747088745314683</v>
      </c>
      <c r="D177" s="56">
        <v>-0.64971256060013816</v>
      </c>
      <c r="E177" s="56">
        <v>-0.1179058936868224</v>
      </c>
      <c r="F177" s="57">
        <f>(C177+D177+E177)/3</f>
        <v>-9.0049188944604577E-2</v>
      </c>
    </row>
    <row r="178" spans="1:6" ht="16.5" x14ac:dyDescent="0.3">
      <c r="A178" s="50">
        <v>113</v>
      </c>
      <c r="B178" s="55" t="s">
        <v>148</v>
      </c>
      <c r="C178" s="56">
        <v>-0.10374532761410554</v>
      </c>
      <c r="D178" s="56">
        <v>5.3871240243349387E-3</v>
      </c>
      <c r="E178" s="56">
        <v>-0.18321115626865156</v>
      </c>
      <c r="F178" s="57">
        <f>(C178+D178+E178)/3</f>
        <v>-9.3856453286140715E-2</v>
      </c>
    </row>
    <row r="179" spans="1:6" ht="16.5" x14ac:dyDescent="0.3">
      <c r="A179" s="50">
        <v>114</v>
      </c>
      <c r="B179" s="55" t="s">
        <v>90</v>
      </c>
      <c r="C179" s="56">
        <v>-1.1636003600704898</v>
      </c>
      <c r="D179" s="56">
        <v>1.0396467011247736</v>
      </c>
      <c r="E179" s="56">
        <v>-0.16131584489480605</v>
      </c>
      <c r="F179" s="57">
        <f>(C179+D179+E179)/3</f>
        <v>-9.508983461350741E-2</v>
      </c>
    </row>
    <row r="180" spans="1:6" ht="16.5" x14ac:dyDescent="0.3">
      <c r="A180" s="50">
        <v>115</v>
      </c>
      <c r="B180" s="55" t="s">
        <v>111</v>
      </c>
      <c r="C180" s="56">
        <v>0.51606518498863585</v>
      </c>
      <c r="D180" s="56">
        <v>-0.59518008653929655</v>
      </c>
      <c r="E180" s="56">
        <v>-0.21776993219918497</v>
      </c>
      <c r="F180" s="57">
        <f>(C180+D180+E180)/3</f>
        <v>-9.8961611249948553E-2</v>
      </c>
    </row>
    <row r="181" spans="1:6" ht="16.5" x14ac:dyDescent="0.3">
      <c r="A181" s="50">
        <v>116</v>
      </c>
      <c r="B181" s="55" t="s">
        <v>100</v>
      </c>
      <c r="C181" s="56">
        <v>0.96415279508765983</v>
      </c>
      <c r="D181" s="56">
        <v>-0.9022165899778577</v>
      </c>
      <c r="E181" s="56">
        <v>-0.37773779894931575</v>
      </c>
      <c r="F181" s="57">
        <f>(C181+D181+E181)/3</f>
        <v>-0.10526719794650453</v>
      </c>
    </row>
    <row r="182" spans="1:6" ht="16.5" x14ac:dyDescent="0.3">
      <c r="A182" s="50">
        <v>117</v>
      </c>
      <c r="B182" s="55" t="s">
        <v>16</v>
      </c>
      <c r="C182" s="56">
        <v>0.48881394928670913</v>
      </c>
      <c r="D182" s="56">
        <v>-0.54499544481118845</v>
      </c>
      <c r="E182" s="56">
        <v>-0.27144580441820626</v>
      </c>
      <c r="F182" s="57">
        <f>(C182+D182+E182)/3</f>
        <v>-0.10920909998089519</v>
      </c>
    </row>
    <row r="183" spans="1:6" ht="16.5" x14ac:dyDescent="0.3">
      <c r="A183" s="50">
        <v>118</v>
      </c>
      <c r="B183" s="55" t="s">
        <v>167</v>
      </c>
      <c r="C183" s="56">
        <v>0.75262024065601096</v>
      </c>
      <c r="D183" s="56">
        <v>-0.85849242093448042</v>
      </c>
      <c r="E183" s="56">
        <v>-0.23726477525147902</v>
      </c>
      <c r="F183" s="57">
        <f>(C183+D183+E183)/3</f>
        <v>-0.1143789851766495</v>
      </c>
    </row>
    <row r="184" spans="1:6" ht="16.5" x14ac:dyDescent="0.3">
      <c r="A184" s="50">
        <v>119</v>
      </c>
      <c r="B184" s="55" t="s">
        <v>99</v>
      </c>
      <c r="C184" s="56">
        <v>0.67609470785984982</v>
      </c>
      <c r="D184" s="56">
        <v>-1.2571445079550008</v>
      </c>
      <c r="E184" s="56">
        <v>0.21511008080759228</v>
      </c>
      <c r="F184" s="57">
        <f>(C184+D184+E184)/3</f>
        <v>-0.12197990642918621</v>
      </c>
    </row>
    <row r="185" spans="1:6" ht="16.5" x14ac:dyDescent="0.3">
      <c r="A185" s="50">
        <v>120</v>
      </c>
      <c r="B185" s="55" t="s">
        <v>60</v>
      </c>
      <c r="C185" s="56">
        <v>-1.0516210631076681</v>
      </c>
      <c r="D185" s="56">
        <v>1.2010449857667773</v>
      </c>
      <c r="E185" s="56">
        <v>-0.52326003072066163</v>
      </c>
      <c r="F185" s="57">
        <f>(C185+D185+E185)/3</f>
        <v>-0.12461203602051747</v>
      </c>
    </row>
    <row r="186" spans="1:6" ht="16.5" x14ac:dyDescent="0.3">
      <c r="A186" s="50">
        <v>121</v>
      </c>
      <c r="B186" s="55" t="s">
        <v>157</v>
      </c>
      <c r="C186" s="56">
        <v>-0.93012509425822798</v>
      </c>
      <c r="D186" s="56">
        <v>-8.7239346813188789E-2</v>
      </c>
      <c r="E186" s="56">
        <v>0.6225394270387079</v>
      </c>
      <c r="F186" s="57">
        <f>(C186+D186+E186)/3</f>
        <v>-0.13160833801090299</v>
      </c>
    </row>
    <row r="187" spans="1:6" ht="16.5" x14ac:dyDescent="0.3">
      <c r="A187" s="50">
        <v>122</v>
      </c>
      <c r="B187" s="55" t="s">
        <v>168</v>
      </c>
      <c r="C187" s="56">
        <v>0.23385718737499106</v>
      </c>
      <c r="D187" s="56">
        <v>-0.46167335275294724</v>
      </c>
      <c r="E187" s="56">
        <v>-0.18398920916543671</v>
      </c>
      <c r="F187" s="57">
        <f>(C187+D187+E187)/3</f>
        <v>-0.13726845818113095</v>
      </c>
    </row>
    <row r="188" spans="1:6" ht="16.5" x14ac:dyDescent="0.3">
      <c r="A188" s="50">
        <v>123</v>
      </c>
      <c r="B188" s="55" t="s">
        <v>180</v>
      </c>
      <c r="C188" s="56">
        <v>-0.86377631649555131</v>
      </c>
      <c r="D188" s="56">
        <v>0.54827885462302905</v>
      </c>
      <c r="E188" s="56">
        <v>-0.1430792056399669</v>
      </c>
      <c r="F188" s="57">
        <f>(C188+D188+E188)/3</f>
        <v>-0.15285888917082971</v>
      </c>
    </row>
    <row r="189" spans="1:6" ht="16.5" x14ac:dyDescent="0.3">
      <c r="A189" s="50">
        <v>124</v>
      </c>
      <c r="B189" s="55" t="s">
        <v>120</v>
      </c>
      <c r="C189" s="56">
        <v>4.6127022832758574E-2</v>
      </c>
      <c r="D189" s="56">
        <v>-0.46467818566544883</v>
      </c>
      <c r="E189" s="56">
        <v>-4.7374985673198623E-2</v>
      </c>
      <c r="F189" s="57">
        <f>(C189+D189+E189)/3</f>
        <v>-0.15530871616862962</v>
      </c>
    </row>
    <row r="190" spans="1:6" ht="16.5" x14ac:dyDescent="0.3">
      <c r="A190" s="50">
        <v>125</v>
      </c>
      <c r="B190" s="55" t="s">
        <v>49</v>
      </c>
      <c r="C190" s="56">
        <v>-0.20669327568543588</v>
      </c>
      <c r="D190" s="56">
        <v>-0.30262837402010884</v>
      </c>
      <c r="E190" s="56">
        <v>3.4607101873717988E-2</v>
      </c>
      <c r="F190" s="57">
        <f>(C190+D190+E190)/3</f>
        <v>-0.15823818261060893</v>
      </c>
    </row>
    <row r="191" spans="1:6" ht="16.5" x14ac:dyDescent="0.3">
      <c r="A191" s="50">
        <v>126</v>
      </c>
      <c r="B191" s="55" t="s">
        <v>193</v>
      </c>
      <c r="C191" s="56">
        <v>-0.13026424320872329</v>
      </c>
      <c r="D191" s="56">
        <v>-0.38714580513670827</v>
      </c>
      <c r="E191" s="56">
        <v>1.9216705590355911E-2</v>
      </c>
      <c r="F191" s="57">
        <f>(C191+D191+E191)/3</f>
        <v>-0.16606444758502523</v>
      </c>
    </row>
    <row r="192" spans="1:6" ht="16.5" x14ac:dyDescent="0.3">
      <c r="A192" s="50">
        <v>127</v>
      </c>
      <c r="B192" s="55" t="s">
        <v>26</v>
      </c>
      <c r="C192" s="56">
        <v>0.59828880560152409</v>
      </c>
      <c r="D192" s="56">
        <v>-0.84462231060313309</v>
      </c>
      <c r="E192" s="56">
        <v>-0.29342890686672563</v>
      </c>
      <c r="F192" s="57">
        <f>(C192+D192+E192)/3</f>
        <v>-0.17992080395611154</v>
      </c>
    </row>
    <row r="193" spans="1:6" ht="16.5" x14ac:dyDescent="0.3">
      <c r="A193" s="50">
        <v>128</v>
      </c>
      <c r="B193" s="55" t="s">
        <v>186</v>
      </c>
      <c r="C193" s="56">
        <v>-0.13793255076129293</v>
      </c>
      <c r="D193" s="56">
        <v>-0.57298431772928982</v>
      </c>
      <c r="E193" s="56">
        <v>0.13113197830920387</v>
      </c>
      <c r="F193" s="57">
        <f>(C193+D193+E193)/3</f>
        <v>-0.19326163006045963</v>
      </c>
    </row>
    <row r="194" spans="1:6" ht="16.5" x14ac:dyDescent="0.3">
      <c r="A194" s="50">
        <v>129</v>
      </c>
      <c r="B194" s="55" t="s">
        <v>190</v>
      </c>
      <c r="C194" s="56">
        <v>0.341497128358482</v>
      </c>
      <c r="D194" s="56">
        <v>-0.59574894272275458</v>
      </c>
      <c r="E194" s="56">
        <v>-0.35668245883371086</v>
      </c>
      <c r="F194" s="57">
        <f>(C194+D194+E194)/3</f>
        <v>-0.20364475773266114</v>
      </c>
    </row>
    <row r="195" spans="1:6" ht="16.5" x14ac:dyDescent="0.3">
      <c r="A195" s="50">
        <v>130</v>
      </c>
      <c r="B195" s="55" t="s">
        <v>61</v>
      </c>
      <c r="C195" s="56">
        <v>-1.2007420715684238</v>
      </c>
      <c r="D195" s="56">
        <v>1.219161137325725</v>
      </c>
      <c r="E195" s="56">
        <v>-0.64489836275954693</v>
      </c>
      <c r="F195" s="57">
        <f>(C195+D195+E195)/3</f>
        <v>-0.20882643233408194</v>
      </c>
    </row>
    <row r="196" spans="1:6" ht="16.5" x14ac:dyDescent="0.3">
      <c r="A196" s="50">
        <v>131</v>
      </c>
      <c r="B196" s="55" t="s">
        <v>171</v>
      </c>
      <c r="C196" s="56">
        <v>0.42818860222346911</v>
      </c>
      <c r="D196" s="56">
        <v>3.6897723036559353E-2</v>
      </c>
      <c r="E196" s="56">
        <v>-1.11632478219999</v>
      </c>
      <c r="F196" s="57">
        <f>(C196+D196+E196)/3</f>
        <v>-0.21707948564665383</v>
      </c>
    </row>
    <row r="197" spans="1:6" ht="16.5" x14ac:dyDescent="0.3">
      <c r="A197" s="50">
        <v>132</v>
      </c>
      <c r="B197" s="55" t="s">
        <v>89</v>
      </c>
      <c r="C197" s="56">
        <v>-8.5533413373654388E-2</v>
      </c>
      <c r="D197" s="56">
        <v>-0.33502673168112906</v>
      </c>
      <c r="E197" s="56">
        <v>-0.23319341542552277</v>
      </c>
      <c r="F197" s="57">
        <f>(C197+D197+E197)/3</f>
        <v>-0.2179178534934354</v>
      </c>
    </row>
    <row r="198" spans="1:6" ht="16.5" x14ac:dyDescent="0.3">
      <c r="A198" s="50">
        <v>133</v>
      </c>
      <c r="B198" s="55" t="s">
        <v>103</v>
      </c>
      <c r="C198" s="56">
        <v>0.8293370179106937</v>
      </c>
      <c r="D198" s="56">
        <v>-0.77413677856160223</v>
      </c>
      <c r="E198" s="56">
        <v>-0.73691898259536281</v>
      </c>
      <c r="F198" s="57">
        <f>(C198+D198+E198)/3</f>
        <v>-0.22723958108209044</v>
      </c>
    </row>
    <row r="199" spans="1:6" ht="16.5" x14ac:dyDescent="0.3">
      <c r="A199" s="50">
        <v>134</v>
      </c>
      <c r="B199" s="55" t="s">
        <v>177</v>
      </c>
      <c r="C199" s="56">
        <v>-1.2385767226027122</v>
      </c>
      <c r="D199" s="56">
        <v>0.64583652035299854</v>
      </c>
      <c r="E199" s="56">
        <v>-0.10373769386198474</v>
      </c>
      <c r="F199" s="57">
        <f>(C199+D199+E199)/3</f>
        <v>-0.23215929870389948</v>
      </c>
    </row>
    <row r="200" spans="1:6" ht="16.5" x14ac:dyDescent="0.3">
      <c r="A200" s="50">
        <v>135</v>
      </c>
      <c r="B200" s="55" t="s">
        <v>91</v>
      </c>
      <c r="C200" s="56">
        <v>-0.21989366097758015</v>
      </c>
      <c r="D200" s="56">
        <v>-0.1637229496259775</v>
      </c>
      <c r="E200" s="56">
        <v>-0.33692293096890163</v>
      </c>
      <c r="F200" s="57">
        <f>(C200+D200+E200)/3</f>
        <v>-0.24017984719081978</v>
      </c>
    </row>
    <row r="201" spans="1:6" ht="16.5" x14ac:dyDescent="0.3">
      <c r="A201" s="50">
        <v>136</v>
      </c>
      <c r="B201" s="55" t="s">
        <v>119</v>
      </c>
      <c r="C201" s="56">
        <v>0.13752018907806871</v>
      </c>
      <c r="D201" s="56">
        <v>-8.8623156213311891E-2</v>
      </c>
      <c r="E201" s="56">
        <v>-0.84101421378839081</v>
      </c>
      <c r="F201" s="57">
        <f>(C201+D201+E201)/3</f>
        <v>-0.26403906030787799</v>
      </c>
    </row>
    <row r="202" spans="1:6" ht="16.5" x14ac:dyDescent="0.3">
      <c r="A202" s="50">
        <v>137</v>
      </c>
      <c r="B202" s="55" t="s">
        <v>150</v>
      </c>
      <c r="C202" s="56">
        <v>-0.27217421182956392</v>
      </c>
      <c r="D202" s="56">
        <v>-0.40893790363050658</v>
      </c>
      <c r="E202" s="56">
        <v>-0.11125490475677495</v>
      </c>
      <c r="F202" s="57">
        <f>(C202+D202+E202)/3</f>
        <v>-0.2641223400722818</v>
      </c>
    </row>
    <row r="203" spans="1:6" ht="16.5" x14ac:dyDescent="0.3">
      <c r="A203" s="50">
        <v>138</v>
      </c>
      <c r="B203" s="55" t="s">
        <v>160</v>
      </c>
      <c r="C203" s="56">
        <v>-1.5120900903792542</v>
      </c>
      <c r="D203" s="56">
        <v>0.53332285927916856</v>
      </c>
      <c r="E203" s="56">
        <v>0.17904920094968022</v>
      </c>
      <c r="F203" s="57">
        <f>(C203+D203+E203)/3</f>
        <v>-0.26657267671680179</v>
      </c>
    </row>
    <row r="204" spans="1:6" ht="16.5" x14ac:dyDescent="0.3">
      <c r="A204" s="50">
        <v>139</v>
      </c>
      <c r="B204" s="55" t="s">
        <v>94</v>
      </c>
      <c r="C204" s="56">
        <v>-0.36772721492597238</v>
      </c>
      <c r="D204" s="56">
        <v>-0.33507404081321068</v>
      </c>
      <c r="E204" s="56">
        <v>-0.10020616208375099</v>
      </c>
      <c r="F204" s="57">
        <f>(C204+D204+E204)/3</f>
        <v>-0.26766913927431135</v>
      </c>
    </row>
    <row r="205" spans="1:6" ht="16.5" x14ac:dyDescent="0.3">
      <c r="A205" s="50">
        <v>140</v>
      </c>
      <c r="B205" s="55" t="s">
        <v>95</v>
      </c>
      <c r="C205" s="56">
        <v>-0.36231107759314035</v>
      </c>
      <c r="D205" s="56">
        <v>5.8345354145457919E-3</v>
      </c>
      <c r="E205" s="56">
        <v>-0.509900839833199</v>
      </c>
      <c r="F205" s="57">
        <f>(C205+D205+E205)/3</f>
        <v>-0.28879246067059783</v>
      </c>
    </row>
    <row r="206" spans="1:6" ht="16.5" x14ac:dyDescent="0.3">
      <c r="A206" s="50">
        <v>141</v>
      </c>
      <c r="B206" s="55" t="s">
        <v>132</v>
      </c>
      <c r="C206" s="56">
        <v>-0.55612439133109137</v>
      </c>
      <c r="D206" s="56">
        <v>0.52241234193982478</v>
      </c>
      <c r="E206" s="56">
        <v>-0.85184005003694019</v>
      </c>
      <c r="F206" s="57">
        <f>(C206+D206+E206)/3</f>
        <v>-0.29518403314273561</v>
      </c>
    </row>
    <row r="207" spans="1:6" ht="16.5" x14ac:dyDescent="0.3">
      <c r="A207" s="50">
        <v>142</v>
      </c>
      <c r="B207" s="55" t="s">
        <v>131</v>
      </c>
      <c r="C207" s="56">
        <v>0.30054711594485772</v>
      </c>
      <c r="D207" s="56">
        <v>-0.39182753734327969</v>
      </c>
      <c r="E207" s="56">
        <v>-0.81060576221427316</v>
      </c>
      <c r="F207" s="57">
        <f>(C207+D207+E207)/3</f>
        <v>-0.30062872787089839</v>
      </c>
    </row>
    <row r="208" spans="1:6" ht="16.5" x14ac:dyDescent="0.3">
      <c r="A208" s="50">
        <v>143</v>
      </c>
      <c r="B208" s="55" t="s">
        <v>136</v>
      </c>
      <c r="C208" s="56">
        <v>-0.12325101085185859</v>
      </c>
      <c r="D208" s="56">
        <v>-1.168400006643977</v>
      </c>
      <c r="E208" s="56">
        <v>0.38228538999263889</v>
      </c>
      <c r="F208" s="57">
        <f>(C208+D208+E208)/3</f>
        <v>-0.30312187583439892</v>
      </c>
    </row>
    <row r="209" spans="1:6" ht="16.5" x14ac:dyDescent="0.3">
      <c r="A209" s="50">
        <v>144</v>
      </c>
      <c r="B209" s="55" t="s">
        <v>59</v>
      </c>
      <c r="C209" s="56">
        <v>-0.38567959313769279</v>
      </c>
      <c r="D209" s="56">
        <v>0.18955556087678235</v>
      </c>
      <c r="E209" s="56">
        <v>-0.72474445809046306</v>
      </c>
      <c r="F209" s="57">
        <f>(C209+D209+E209)/3</f>
        <v>-0.30695616345045784</v>
      </c>
    </row>
    <row r="210" spans="1:6" ht="16.5" x14ac:dyDescent="0.3">
      <c r="A210" s="50">
        <v>145</v>
      </c>
      <c r="B210" s="55" t="s">
        <v>88</v>
      </c>
      <c r="C210" s="56">
        <v>-1.7009723446367828</v>
      </c>
      <c r="D210" s="56">
        <v>0.59061539928145756</v>
      </c>
      <c r="E210" s="56">
        <v>0.16646079348202023</v>
      </c>
      <c r="F210" s="57">
        <f>(C210+D210+E210)/3</f>
        <v>-0.314632050624435</v>
      </c>
    </row>
    <row r="211" spans="1:6" ht="16.5" x14ac:dyDescent="0.3">
      <c r="A211" s="50">
        <v>146</v>
      </c>
      <c r="B211" s="55" t="s">
        <v>126</v>
      </c>
      <c r="C211" s="56">
        <v>1.1854745841211187</v>
      </c>
      <c r="D211" s="56">
        <v>-0.64682299533368548</v>
      </c>
      <c r="E211" s="56">
        <v>-1.4904069110035139</v>
      </c>
      <c r="F211" s="57">
        <f>(C211+D211+E211)/3</f>
        <v>-0.31725177407202687</v>
      </c>
    </row>
    <row r="212" spans="1:6" ht="16.5" x14ac:dyDescent="0.3">
      <c r="A212" s="50">
        <v>147</v>
      </c>
      <c r="B212" s="55" t="s">
        <v>65</v>
      </c>
      <c r="C212" s="56">
        <v>-0.9993165441334857</v>
      </c>
      <c r="D212" s="56">
        <v>-0.54963197352300952</v>
      </c>
      <c r="E212" s="56">
        <v>0.57248251049261001</v>
      </c>
      <c r="F212" s="57">
        <f>(C212+D212+E212)/3</f>
        <v>-0.32548866905462842</v>
      </c>
    </row>
    <row r="213" spans="1:6" ht="16.5" x14ac:dyDescent="0.3">
      <c r="A213" s="50">
        <v>148</v>
      </c>
      <c r="B213" s="55" t="s">
        <v>74</v>
      </c>
      <c r="C213" s="56">
        <v>-0.21476816368821941</v>
      </c>
      <c r="D213" s="56">
        <v>-0.46846087535677022</v>
      </c>
      <c r="E213" s="56">
        <v>-0.30322695295144381</v>
      </c>
      <c r="F213" s="57">
        <f>(C213+D213+E213)/3</f>
        <v>-0.32881866399881116</v>
      </c>
    </row>
    <row r="214" spans="1:6" ht="16.5" x14ac:dyDescent="0.3">
      <c r="A214" s="50">
        <v>149</v>
      </c>
      <c r="B214" s="55" t="s">
        <v>163</v>
      </c>
      <c r="C214" s="56">
        <v>-0.29803233099773335</v>
      </c>
      <c r="D214" s="56">
        <v>-0.37590070069265635</v>
      </c>
      <c r="E214" s="56">
        <v>-0.37508915996927056</v>
      </c>
      <c r="F214" s="57">
        <f>(C214+D214+E214)/3</f>
        <v>-0.34967406388655342</v>
      </c>
    </row>
    <row r="215" spans="1:6" ht="16.5" x14ac:dyDescent="0.3">
      <c r="A215" s="50">
        <v>150</v>
      </c>
      <c r="B215" s="55" t="s">
        <v>70</v>
      </c>
      <c r="C215" s="56">
        <v>-2.5631408054122655</v>
      </c>
      <c r="D215" s="56">
        <v>0.43195603947396538</v>
      </c>
      <c r="E215" s="56">
        <v>1.0717459798370883</v>
      </c>
      <c r="F215" s="57">
        <f>(C215+D215+E215)/3</f>
        <v>-0.35314626203373728</v>
      </c>
    </row>
    <row r="216" spans="1:6" ht="16.5" x14ac:dyDescent="0.3">
      <c r="A216" s="50">
        <v>151</v>
      </c>
      <c r="B216" s="55" t="s">
        <v>187</v>
      </c>
      <c r="C216" s="56">
        <v>-0.44624033675350777</v>
      </c>
      <c r="D216" s="56">
        <v>-0.19559423871678613</v>
      </c>
      <c r="E216" s="56">
        <v>-0.43575938848382462</v>
      </c>
      <c r="F216" s="57">
        <f>(C216+D216+E216)/3</f>
        <v>-0.3591979879847062</v>
      </c>
    </row>
    <row r="217" spans="1:6" ht="16.5" x14ac:dyDescent="0.3">
      <c r="A217" s="50">
        <v>152</v>
      </c>
      <c r="B217" s="55" t="s">
        <v>121</v>
      </c>
      <c r="C217" s="56">
        <v>-0.44137996561751858</v>
      </c>
      <c r="D217" s="56">
        <v>-0.96488338601246448</v>
      </c>
      <c r="E217" s="56">
        <v>0.32433169173923615</v>
      </c>
      <c r="F217" s="57">
        <f>(C217+D217+E217)/3</f>
        <v>-0.36064388663024899</v>
      </c>
    </row>
    <row r="218" spans="1:6" ht="16.5" x14ac:dyDescent="0.3">
      <c r="A218" s="50">
        <v>153</v>
      </c>
      <c r="B218" s="55" t="s">
        <v>69</v>
      </c>
      <c r="C218" s="56">
        <v>-1.1727748111186329</v>
      </c>
      <c r="D218" s="56">
        <v>-0.57055509539957983</v>
      </c>
      <c r="E218" s="56">
        <v>0.61210791711962798</v>
      </c>
      <c r="F218" s="57">
        <f>(C218+D218+E218)/3</f>
        <v>-0.37707399646619488</v>
      </c>
    </row>
    <row r="219" spans="1:6" ht="16.5" x14ac:dyDescent="0.3">
      <c r="A219" s="50">
        <v>154</v>
      </c>
      <c r="B219" s="55" t="s">
        <v>85</v>
      </c>
      <c r="C219" s="56">
        <v>-0.31426678417442422</v>
      </c>
      <c r="D219" s="56">
        <v>-0.53831090608882171</v>
      </c>
      <c r="E219" s="56">
        <v>-0.27990745989846455</v>
      </c>
      <c r="F219" s="57">
        <f>(C219+D219+E219)/3</f>
        <v>-0.37749505005390355</v>
      </c>
    </row>
    <row r="220" spans="1:6" ht="16.5" x14ac:dyDescent="0.3">
      <c r="A220" s="50">
        <v>155</v>
      </c>
      <c r="B220" s="55" t="s">
        <v>200</v>
      </c>
      <c r="C220" s="56">
        <v>-1.3061812119470331</v>
      </c>
      <c r="D220" s="56">
        <v>1.2342918350562015</v>
      </c>
      <c r="E220" s="56">
        <v>-1.1439064628781681</v>
      </c>
      <c r="F220" s="57">
        <f>(C220+D220+E220)/3</f>
        <v>-0.40526527992299988</v>
      </c>
    </row>
    <row r="221" spans="1:6" ht="16.5" x14ac:dyDescent="0.3">
      <c r="A221" s="50">
        <v>156</v>
      </c>
      <c r="B221" s="55" t="s">
        <v>146</v>
      </c>
      <c r="C221" s="56">
        <v>-0.99053718620670128</v>
      </c>
      <c r="D221" s="56">
        <v>-0.28316516781266837</v>
      </c>
      <c r="E221" s="56">
        <v>2.7959434365013532E-2</v>
      </c>
      <c r="F221" s="57">
        <f>(C221+D221+E221)/3</f>
        <v>-0.41524763988478536</v>
      </c>
    </row>
    <row r="222" spans="1:6" ht="16.5" x14ac:dyDescent="0.3">
      <c r="A222" s="50">
        <v>157</v>
      </c>
      <c r="B222" s="55" t="s">
        <v>112</v>
      </c>
      <c r="C222" s="56">
        <v>0.33582198274272063</v>
      </c>
      <c r="D222" s="56">
        <v>-1.0269481519552786</v>
      </c>
      <c r="E222" s="56">
        <v>-0.56963476594912255</v>
      </c>
      <c r="F222" s="57">
        <f>(C222+D222+E222)/3</f>
        <v>-0.42025364505389345</v>
      </c>
    </row>
    <row r="223" spans="1:6" ht="16.5" x14ac:dyDescent="0.3">
      <c r="A223" s="50">
        <v>158</v>
      </c>
      <c r="B223" s="55" t="s">
        <v>55</v>
      </c>
      <c r="C223" s="56">
        <v>-1.2269705205940811</v>
      </c>
      <c r="D223" s="56">
        <v>0.99023512740245312</v>
      </c>
      <c r="E223" s="56">
        <v>-1.0359544523786728</v>
      </c>
      <c r="F223" s="57">
        <f>(C223+D223+E223)/3</f>
        <v>-0.42422994852343354</v>
      </c>
    </row>
    <row r="224" spans="1:6" ht="16.5" x14ac:dyDescent="0.3">
      <c r="A224" s="50">
        <v>159</v>
      </c>
      <c r="B224" s="55" t="s">
        <v>137</v>
      </c>
      <c r="C224" s="56">
        <v>-4.5316391047625535</v>
      </c>
      <c r="D224" s="56">
        <v>2.6421749078747299</v>
      </c>
      <c r="E224" s="56">
        <v>0.61382931701356236</v>
      </c>
      <c r="F224" s="57">
        <f>(C224+D224+E224)/3</f>
        <v>-0.4252116266247537</v>
      </c>
    </row>
    <row r="225" spans="1:6" ht="16.5" x14ac:dyDescent="0.3">
      <c r="A225" s="50">
        <v>160</v>
      </c>
      <c r="B225" s="55" t="s">
        <v>176</v>
      </c>
      <c r="C225" s="56">
        <v>-0.75198017022483443</v>
      </c>
      <c r="D225" s="56">
        <v>-0.50272151222209904</v>
      </c>
      <c r="E225" s="56">
        <v>-4.0339574471190527E-2</v>
      </c>
      <c r="F225" s="57">
        <f>(C225+D225+E225)/3</f>
        <v>-0.43168041897270798</v>
      </c>
    </row>
    <row r="226" spans="1:6" ht="16.5" x14ac:dyDescent="0.3">
      <c r="A226" s="50">
        <v>161</v>
      </c>
      <c r="B226" s="55" t="s">
        <v>166</v>
      </c>
      <c r="C226" s="56">
        <v>-0.8389428233407088</v>
      </c>
      <c r="D226" s="56">
        <v>-0.54085420171362475</v>
      </c>
      <c r="E226" s="56">
        <v>8.4429995681250848E-3</v>
      </c>
      <c r="F226" s="57">
        <f>(C226+D226+E226)/3</f>
        <v>-0.45711800849540291</v>
      </c>
    </row>
    <row r="227" spans="1:6" ht="16.5" x14ac:dyDescent="0.3">
      <c r="A227" s="50">
        <v>162</v>
      </c>
      <c r="B227" s="55" t="s">
        <v>195</v>
      </c>
      <c r="C227" s="56">
        <v>-0.4171878298766985</v>
      </c>
      <c r="D227" s="56">
        <v>-0.69731566418452984</v>
      </c>
      <c r="E227" s="56">
        <v>-0.30980267543582024</v>
      </c>
      <c r="F227" s="57">
        <f>(C227+D227+E227)/3</f>
        <v>-0.47476872316568292</v>
      </c>
    </row>
    <row r="228" spans="1:6" ht="16.5" x14ac:dyDescent="0.3">
      <c r="A228" s="50">
        <v>163</v>
      </c>
      <c r="B228" s="55" t="s">
        <v>145</v>
      </c>
      <c r="C228" s="56">
        <v>-1.1699994147381685</v>
      </c>
      <c r="D228" s="56">
        <v>-0.37142456038852029</v>
      </c>
      <c r="E228" s="56">
        <v>0.10559416602231227</v>
      </c>
      <c r="F228" s="57">
        <f>(C228+D228+E228)/3</f>
        <v>-0.47860993636812549</v>
      </c>
    </row>
    <row r="229" spans="1:6" ht="16.5" x14ac:dyDescent="0.3">
      <c r="A229" s="50">
        <v>164</v>
      </c>
      <c r="B229" s="55" t="s">
        <v>159</v>
      </c>
      <c r="C229" s="56">
        <v>-0.73199340712135963</v>
      </c>
      <c r="D229" s="56">
        <v>-0.27606039420450812</v>
      </c>
      <c r="E229" s="56">
        <v>-0.44689208496424476</v>
      </c>
      <c r="F229" s="57">
        <f>(C229+D229+E229)/3</f>
        <v>-0.48498196209670419</v>
      </c>
    </row>
    <row r="230" spans="1:6" ht="16.5" x14ac:dyDescent="0.3">
      <c r="A230" s="50">
        <v>165</v>
      </c>
      <c r="B230" s="55" t="s">
        <v>56</v>
      </c>
      <c r="C230" s="56">
        <v>-1.8306516359361538</v>
      </c>
      <c r="D230" s="56">
        <v>0.48002944252938751</v>
      </c>
      <c r="E230" s="56">
        <v>-0.18965333747791049</v>
      </c>
      <c r="F230" s="57">
        <f>(C230+D230+E230)/3</f>
        <v>-0.51342517696155887</v>
      </c>
    </row>
    <row r="231" spans="1:6" ht="16.5" x14ac:dyDescent="0.3">
      <c r="A231" s="50">
        <v>166</v>
      </c>
      <c r="B231" s="55" t="s">
        <v>151</v>
      </c>
      <c r="C231" s="56">
        <v>-1.0763507267790844</v>
      </c>
      <c r="D231" s="56">
        <v>-0.18340582062669403</v>
      </c>
      <c r="E231" s="56">
        <v>-0.31681782978665946</v>
      </c>
      <c r="F231" s="57">
        <f>(C231+D231+E231)/3</f>
        <v>-0.52552479239747929</v>
      </c>
    </row>
    <row r="232" spans="1:6" ht="16.5" x14ac:dyDescent="0.3">
      <c r="A232" s="50">
        <v>167</v>
      </c>
      <c r="B232" s="55" t="s">
        <v>189</v>
      </c>
      <c r="C232" s="56">
        <v>-1.0273115334259248</v>
      </c>
      <c r="D232" s="56">
        <v>-0.89807869398347406</v>
      </c>
      <c r="E232" s="56">
        <v>8.6553648123963878E-2</v>
      </c>
      <c r="F232" s="57">
        <f>(C232+D232+E232)/3</f>
        <v>-0.61294552642847833</v>
      </c>
    </row>
    <row r="233" spans="1:6" ht="16.5" x14ac:dyDescent="0.3">
      <c r="A233" s="50">
        <v>168</v>
      </c>
      <c r="B233" s="55" t="s">
        <v>52</v>
      </c>
      <c r="C233" s="56">
        <v>-0.91416949139508119</v>
      </c>
      <c r="D233" s="56">
        <v>-0.68722290775898931</v>
      </c>
      <c r="E233" s="56">
        <v>-0.45057246930011102</v>
      </c>
      <c r="F233" s="57">
        <f>(C233+D233+E233)/3</f>
        <v>-0.68398828948472712</v>
      </c>
    </row>
    <row r="234" spans="1:6" ht="16.5" x14ac:dyDescent="0.3">
      <c r="A234" s="50">
        <v>169</v>
      </c>
      <c r="B234" s="55" t="s">
        <v>149</v>
      </c>
      <c r="C234" s="56">
        <v>-0.91196953723189333</v>
      </c>
      <c r="D234" s="56">
        <v>-0.41616345646747938</v>
      </c>
      <c r="E234" s="56">
        <v>-0.77171557598532559</v>
      </c>
      <c r="F234" s="57">
        <f>(C234+D234+E234)/3</f>
        <v>-0.69994952322823278</v>
      </c>
    </row>
    <row r="235" spans="1:6" ht="16.5" x14ac:dyDescent="0.3">
      <c r="A235" s="50">
        <v>170</v>
      </c>
      <c r="B235" s="55" t="s">
        <v>173</v>
      </c>
      <c r="C235" s="56">
        <v>-0.28507980568360547</v>
      </c>
      <c r="D235" s="56">
        <v>-0.82061356973745869</v>
      </c>
      <c r="E235" s="56">
        <v>-1.0343261484447852</v>
      </c>
      <c r="F235" s="57">
        <f>(C235+D235+E235)/3</f>
        <v>-0.71333984128861638</v>
      </c>
    </row>
    <row r="236" spans="1:6" ht="16.5" x14ac:dyDescent="0.3">
      <c r="A236" s="50">
        <v>171</v>
      </c>
      <c r="B236" s="55" t="s">
        <v>108</v>
      </c>
      <c r="C236" s="56">
        <v>-1.153195455492172</v>
      </c>
      <c r="D236" s="56">
        <v>-1.0570724255119828</v>
      </c>
      <c r="E236" s="56">
        <v>-5.505581140227666E-2</v>
      </c>
      <c r="F236" s="57">
        <f>(C236+D236+E236)/3</f>
        <v>-0.75510789746881057</v>
      </c>
    </row>
    <row r="237" spans="1:6" ht="16.5" x14ac:dyDescent="0.3">
      <c r="A237" s="51">
        <v>172</v>
      </c>
      <c r="B237" s="55" t="s">
        <v>158</v>
      </c>
      <c r="C237" s="56">
        <v>-3.4583054997036249</v>
      </c>
      <c r="D237" s="56">
        <v>1.1168218741010032</v>
      </c>
      <c r="E237" s="56">
        <v>-0.69786158720297264</v>
      </c>
      <c r="F237" s="57">
        <f>(C237+D237+E237)/3</f>
        <v>-1.0131150709351979</v>
      </c>
    </row>
    <row r="238" spans="1:6" ht="16.5" x14ac:dyDescent="0.3">
      <c r="A238" s="51">
        <v>173</v>
      </c>
      <c r="B238" s="55" t="s">
        <v>135</v>
      </c>
      <c r="C238" s="56">
        <v>-2.5789763818066649</v>
      </c>
      <c r="D238" s="56">
        <v>-0.98561392428565042</v>
      </c>
      <c r="E238" s="56">
        <v>-2.1574781964796082E-3</v>
      </c>
      <c r="F238" s="57">
        <f>(C238+D238+E238)/3</f>
        <v>-1.1889159280962651</v>
      </c>
    </row>
    <row r="239" spans="1:6" ht="16.5" x14ac:dyDescent="0.3">
      <c r="A239" s="51">
        <v>174</v>
      </c>
      <c r="B239" s="55" t="s">
        <v>130</v>
      </c>
      <c r="C239" s="56">
        <v>-2.6161642259803051</v>
      </c>
      <c r="D239" s="56">
        <v>5.2736101604468475</v>
      </c>
      <c r="E239" s="56">
        <v>-6.8154746924494445</v>
      </c>
      <c r="F239" s="57">
        <f>(C239+D239+E239)/3</f>
        <v>-1.3860095859943007</v>
      </c>
    </row>
    <row r="240" spans="1:6" ht="16.5" x14ac:dyDescent="0.3">
      <c r="A240" s="51">
        <v>175</v>
      </c>
      <c r="B240" s="55" t="s">
        <v>169</v>
      </c>
      <c r="C240" s="56">
        <v>-3.186042173332134</v>
      </c>
      <c r="D240" s="56">
        <v>-0.19886199177673364</v>
      </c>
      <c r="E240" s="56">
        <v>-0.97903923475389176</v>
      </c>
      <c r="F240" s="57">
        <f>(C240+D240+E240)/3</f>
        <v>-1.4546477999542533</v>
      </c>
    </row>
    <row r="241" spans="1:6" ht="16.5" x14ac:dyDescent="0.3">
      <c r="A241" s="33">
        <v>176</v>
      </c>
      <c r="B241" s="55" t="s">
        <v>128</v>
      </c>
      <c r="C241" s="56">
        <v>-3.4115977792206453</v>
      </c>
      <c r="D241" s="56">
        <v>1.4071157908822982</v>
      </c>
      <c r="E241" s="56">
        <v>-6.8154746924494445</v>
      </c>
      <c r="F241" s="56">
        <f>(C241+D241+E241)/3</f>
        <v>-2.9399855602625973</v>
      </c>
    </row>
    <row r="242" spans="1:6" x14ac:dyDescent="0.25">
      <c r="B242" s="20"/>
    </row>
  </sheetData>
  <sortState ref="B66:F241">
    <sortCondition descending="1" ref="F66:F241"/>
  </sortState>
  <mergeCells count="3">
    <mergeCell ref="I2:J2"/>
    <mergeCell ref="I3:I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 si calcule 2015</vt:lpstr>
      <vt:lpstr>top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Dragomir Ionel</dc:creator>
  <cp:lastModifiedBy>Funky</cp:lastModifiedBy>
  <dcterms:created xsi:type="dcterms:W3CDTF">2015-06-17T10:39:25Z</dcterms:created>
  <dcterms:modified xsi:type="dcterms:W3CDTF">2015-10-06T23:15:12Z</dcterms:modified>
</cp:coreProperties>
</file>